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년 계류보전사업(기번1-영덕.병곡.영리.산214-1)\영덕병곡(변경)\02.엑셀자료\구조도\"/>
    </mc:Choice>
  </mc:AlternateContent>
  <bookViews>
    <workbookView xWindow="28680" yWindow="-120" windowWidth="29040" windowHeight="15840" tabRatio="905" firstSheet="4" activeTab="4"/>
  </bookViews>
  <sheets>
    <sheet name="돌바닥막이1(상4하3고1.7)(찰)" sheetId="145" state="hidden" r:id="rId1"/>
    <sheet name="돌바닥막이2(상6하4고2)(찰)" sheetId="146" state="hidden" r:id="rId2"/>
    <sheet name="돌바닥막이1(상4하3고1.7)(메)" sheetId="143" state="hidden" r:id="rId3"/>
    <sheet name="돌바닥막이2(상6하4고2)(메)" sheetId="144" state="hidden" r:id="rId4"/>
    <sheet name="낙차공1" sheetId="137" r:id="rId5"/>
    <sheet name="계간수로(B=1.0)" sheetId="138" state="hidden" r:id="rId6"/>
    <sheet name="계간수로(B=1.4)(찰)" sheetId="139" state="hidden" r:id="rId7"/>
    <sheet name="계간수로(B=1.4)(메)" sheetId="140" state="hidden" r:id="rId8"/>
    <sheet name="돌기슭막이(H=0.70m,1;0.3,기초무)" sheetId="141" state="hidden" r:id="rId9"/>
    <sheet name="돌기슭막이(H=2.00m,1;0.3,기초무)" sheetId="142" state="hidden" r:id="rId10"/>
    <sheet name="돌붙임L3=45(야면석찰붙임)" sheetId="147" state="hidden" r:id="rId11"/>
    <sheet name="돌붙임L3=45(야면석메붙임)" sheetId="148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123Graph_A" localSheetId="4" hidden="1">[1]최적단면!#REF!</definedName>
    <definedName name="__123Graph_A" hidden="1">[1]최적단면!#REF!</definedName>
    <definedName name="__123Graph_B" localSheetId="4" hidden="1">[1]최적단면!#REF!</definedName>
    <definedName name="__123Graph_B" hidden="1">[1]최적단면!#REF!</definedName>
    <definedName name="__123Graph_C" localSheetId="4" hidden="1">[1]최적단면!#REF!</definedName>
    <definedName name="__123Graph_C" hidden="1">[1]최적단면!#REF!</definedName>
    <definedName name="__123Graph_D" localSheetId="4" hidden="1">[1]최적단면!#REF!</definedName>
    <definedName name="__123Graph_D" hidden="1">[1]최적단면!#REF!</definedName>
    <definedName name="__123Graph_E" localSheetId="4" hidden="1">[1]최적단면!#REF!</definedName>
    <definedName name="__123Graph_E" hidden="1">[1]최적단면!#REF!</definedName>
    <definedName name="__123Graph_X" hidden="1">[1]최적단면!$C$88:$C$108</definedName>
    <definedName name="__IntlFixup" hidden="1">TRUE</definedName>
    <definedName name="_Dist_Bin" localSheetId="4" hidden="1">[2]조명시설!#REF!</definedName>
    <definedName name="_Dist_Bin" hidden="1">[2]조명시설!#REF!</definedName>
    <definedName name="_Dist_Values" localSheetId="4" hidden="1">[2]조명시설!#REF!</definedName>
    <definedName name="_Dist_Values" hidden="1">[2]조명시설!#REF!</definedName>
    <definedName name="_Fill" localSheetId="4" hidden="1">#REF!</definedName>
    <definedName name="_Fill" hidden="1">#REF!</definedName>
    <definedName name="_FILL2" localSheetId="4" hidden="1">[3]날개벽수량표!#REF!</definedName>
    <definedName name="_FILL2" hidden="1">[3]날개벽수량표!#REF!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Regression_Out" hidden="1">[1]최적단면!$Q$86:$V$103</definedName>
    <definedName name="_Regression_X" hidden="1">[1]최적단면!$C$88:$D$108</definedName>
    <definedName name="_Regression_Y" localSheetId="4" hidden="1">[1]최적단면!#REF!</definedName>
    <definedName name="_Regression_Y" hidden="1">[1]최적단면!#REF!</definedName>
    <definedName name="_Sort" localSheetId="4" hidden="1">#REF!</definedName>
    <definedName name="_Sort" hidden="1">#REF!</definedName>
    <definedName name="_Table1_In1" hidden="1">[1]최적단면!$C$88:$C$88</definedName>
    <definedName name="_Table1_Out" hidden="1">[1]최적단면!$C$88:$D$108</definedName>
    <definedName name="A" localSheetId="4" hidden="1">[4]덕전리!#REF!</definedName>
    <definedName name="A" hidden="1">[4]덕전리!#REF!</definedName>
    <definedName name="AA" localSheetId="4" hidden="1">[3]날개벽수량표!#REF!</definedName>
    <definedName name="AA" hidden="1">[3]날개벽수량표!#REF!</definedName>
    <definedName name="AAA" localSheetId="4" hidden="1">[3]날개벽수량표!#REF!</definedName>
    <definedName name="AAA" hidden="1">[3]날개벽수량표!#REF!</definedName>
    <definedName name="AAAAAA" localSheetId="4" hidden="1">[5]날개벽수량표!#REF!</definedName>
    <definedName name="AAAAAA" hidden="1">[5]날개벽수량표!#REF!</definedName>
    <definedName name="aaaaaaaaaaaaaaaaaaaa" localSheetId="4" hidden="1">#REF!</definedName>
    <definedName name="aaaaaaaaaaaaaaaaaaaa" hidden="1">#REF!</definedName>
    <definedName name="adfgh" hidden="1">#REF!</definedName>
    <definedName name="anscount" hidden="1">1</definedName>
    <definedName name="df" localSheetId="4" hidden="1">#REF!</definedName>
    <definedName name="df" hidden="1">#REF!</definedName>
    <definedName name="gfgdfg" localSheetId="4" hidden="1">[6]차액보증!#REF!</definedName>
    <definedName name="gfgdfg" hidden="1">[6]차액보증!#REF!</definedName>
    <definedName name="KKK" localSheetId="4" hidden="1">[7]날개벽수량표!#REF!</definedName>
    <definedName name="KKK" hidden="1">[7]날개벽수량표!#REF!</definedName>
    <definedName name="kkkkk" localSheetId="4" hidden="1">[8]날개벽수량표!#REF!</definedName>
    <definedName name="kkkkk" hidden="1">[8]날개벽수량표!#REF!</definedName>
    <definedName name="klkkk" localSheetId="4" hidden="1">[9]날개벽수량표!#REF!</definedName>
    <definedName name="klkkk" hidden="1">[9]날개벽수량표!#REF!</definedName>
    <definedName name="llllllllllllllllllllllllllllll" localSheetId="4" hidden="1">#REF!</definedName>
    <definedName name="llllllllllllllllllllllllllllll" hidden="1">#REF!</definedName>
    <definedName name="oooo" localSheetId="4" hidden="1">[5]날개벽수량표!#REF!</definedName>
    <definedName name="oooo" hidden="1">[5]날개벽수량표!#REF!</definedName>
    <definedName name="_xlnm.Print_Area" localSheetId="4">낙차공1!$A$1:$Y$34</definedName>
    <definedName name="_xlnm.Print_Area" localSheetId="9">'돌기슭막이(H=2.00m,1;0.3,기초무)'!$A$1:$AG$37</definedName>
    <definedName name="QQQ" localSheetId="4" hidden="1">#REF!</definedName>
    <definedName name="QQQ" hidden="1">#REF!</definedName>
    <definedName name="solver_adj" localSheetId="4" hidden="1">#REF!,#REF!</definedName>
    <definedName name="solver_adj" hidden="1">#REF!,#REF!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localSheetId="4" hidden="1">#REF!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localSheetId="4" hidden="1">#REF!,#REF!</definedName>
    <definedName name="solver_tmp" hidden="1">#REF!,#REF!</definedName>
    <definedName name="solver_tol" hidden="1">0.05</definedName>
    <definedName name="solver_typ" hidden="1">1</definedName>
    <definedName name="solver_val" hidden="1">0</definedName>
    <definedName name="SSSS" localSheetId="4" hidden="1">[10]날개벽수량표!#REF!</definedName>
    <definedName name="SSSS" hidden="1">[10]날개벽수량표!#REF!</definedName>
    <definedName name="SSSSS" localSheetId="4" hidden="1">[5]날개벽수량표!#REF!</definedName>
    <definedName name="SSSSS" hidden="1">[5]날개벽수량표!#REF!</definedName>
    <definedName name="ZZZ" localSheetId="4" hidden="1">[5]날개벽수량표!#REF!</definedName>
    <definedName name="ZZZ" hidden="1">[5]날개벽수량표!#REF!</definedName>
    <definedName name="가설공사" localSheetId="4" hidden="1">#REF!</definedName>
    <definedName name="가설공사" hidden="1">#REF!</definedName>
    <definedName name="구산갑지" localSheetId="4" hidden="1">#REF!</definedName>
    <definedName name="구산갑지" hidden="1">#REF!</definedName>
    <definedName name="구조" localSheetId="4" hidden="1">[10]날개벽수량표!#REF!</definedName>
    <definedName name="구조" hidden="1">[10]날개벽수량표!#REF!</definedName>
    <definedName name="구조물공" localSheetId="4" hidden="1">#REF!</definedName>
    <definedName name="구조물공" hidden="1">#REF!</definedName>
    <definedName name="ㄴㄴ" localSheetId="4" hidden="1">#REF!</definedName>
    <definedName name="ㄴㄴ" hidden="1">#REF!</definedName>
    <definedName name="ㄴㄹㅇㄹㄴㄹㅇㄴㄹ" hidden="1">#REF!</definedName>
    <definedName name="ㄹㄹㄹ" localSheetId="4" hidden="1">#REF!</definedName>
    <definedName name="ㄹㄹㄹ" hidden="1">#REF!</definedName>
    <definedName name="ㄹㅇㄴㄹㄹㅇㄹㅇㄴ" hidden="1">#REF!</definedName>
    <definedName name="ㅁㄴㅇㅁㄴㅇ" localSheetId="4" hidden="1">#REF!</definedName>
    <definedName name="ㅁㄴㅇㅁㄴㅇ" hidden="1">#REF!</definedName>
    <definedName name="반중력식옹벽" localSheetId="4" hidden="1">#REF!</definedName>
    <definedName name="반중력식옹벽" hidden="1">#REF!</definedName>
    <definedName name="배수" localSheetId="4" hidden="1">[11]날개벽수량표!#REF!</definedName>
    <definedName name="배수" hidden="1">[11]날개벽수량표!#REF!</definedName>
    <definedName name="부대공사" localSheetId="4" hidden="1">#REF!</definedName>
    <definedName name="부대공사" hidden="1">#REF!</definedName>
    <definedName name="쇼홎" localSheetId="4" hidden="1">#REF!</definedName>
    <definedName name="쇼홎" hidden="1">#REF!</definedName>
    <definedName name="수량산출서" localSheetId="4" hidden="1">#REF!</definedName>
    <definedName name="수량산출서" hidden="1">#REF!</definedName>
    <definedName name="수량집계" localSheetId="4" hidden="1">#REF!</definedName>
    <definedName name="수량집계" hidden="1">#REF!</definedName>
    <definedName name="ㅇㄹㄹ" localSheetId="4" hidden="1">#REF!</definedName>
    <definedName name="ㅇㄹㄹ" hidden="1">#REF!</definedName>
    <definedName name="ㅇㄹㅇ" hidden="1">#REF!</definedName>
    <definedName name="아" localSheetId="4" hidden="1">#REF!</definedName>
    <definedName name="아" hidden="1">#REF!</definedName>
    <definedName name="암거날개벽" localSheetId="4" hidden="1">[12]덕전리!#REF!</definedName>
    <definedName name="암거날개벽" hidden="1">[12]덕전리!#REF!</definedName>
    <definedName name="어ㅏㅏㄴ" localSheetId="4" hidden="1">#REF!</definedName>
    <definedName name="어ㅏㅏㄴ" hidden="1">#REF!</definedName>
    <definedName name="옹벽단위" localSheetId="4" hidden="1">[13]날개벽수량표!#REF!</definedName>
    <definedName name="옹벽단위" hidden="1">[13]날개벽수량표!#REF!</definedName>
    <definedName name="ㅈㄱㅂㅈ" localSheetId="4" hidden="1">#REF!</definedName>
    <definedName name="ㅈㄱㅂㅈ" hidden="1">#REF!</definedName>
    <definedName name="집수정" localSheetId="4" hidden="1">#REF!</definedName>
    <definedName name="집수정" hidden="1">#REF!</definedName>
    <definedName name="집수정1" localSheetId="4" hidden="1">#REF!</definedName>
    <definedName name="집수정1" hidden="1">#REF!</definedName>
    <definedName name="집수정토공" localSheetId="4" hidden="1">[14]날개벽수량표!#REF!</definedName>
    <definedName name="집수정토공" hidden="1">[14]날개벽수량표!#REF!</definedName>
    <definedName name="콘크리트1" localSheetId="4" hidden="1">#REF!</definedName>
    <definedName name="콘크리트1" hidden="1">#REF!</definedName>
    <definedName name="콘크리트2" localSheetId="4" hidden="1">#REF!</definedName>
    <definedName name="콘크리트2" hidden="1">#REF!</definedName>
    <definedName name="토적표" localSheetId="4" hidden="1">#REF!</definedName>
    <definedName name="토적표" hidden="1">#REF!</definedName>
    <definedName name="토적표01" localSheetId="4" hidden="1">#REF!</definedName>
    <definedName name="토적표01" hidden="1">#REF!</definedName>
    <definedName name="토적표1" localSheetId="4" hidden="1">#REF!</definedName>
    <definedName name="토적표1" hidden="1">#REF!</definedName>
    <definedName name="파일" localSheetId="4" hidden="1">#REF!</definedName>
    <definedName name="파일" hidden="1">#REF!</definedName>
    <definedName name="하하" localSheetId="4" hidden="1">[11]날개벽수량표!#REF!</definedName>
    <definedName name="하하" hidden="1">[11]날개벽수량표!#REF!</definedName>
    <definedName name="흄관단위수량" localSheetId="4" hidden="1">[5]날개벽수량표!#REF!</definedName>
    <definedName name="흄관단위수량" hidden="1">[5]날개벽수량표!#REF!</definedName>
    <definedName name="ㅛㅛㅛ" localSheetId="4" hidden="1">[9]날개벽수량표!#REF!</definedName>
    <definedName name="ㅛㅛㅛ" hidden="1">[9]날개벽수량표!#REF!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" i="148" l="1"/>
  <c r="V26" i="148"/>
  <c r="F25" i="148"/>
  <c r="V25" i="148" s="1"/>
  <c r="F24" i="148"/>
  <c r="V24" i="148" s="1"/>
  <c r="F23" i="148"/>
  <c r="V23" i="148" s="1"/>
  <c r="V21" i="148"/>
  <c r="V29" i="147"/>
  <c r="V28" i="147"/>
  <c r="F27" i="147"/>
  <c r="V27" i="147" s="1"/>
  <c r="V26" i="147"/>
  <c r="F26" i="147"/>
  <c r="V25" i="147"/>
  <c r="F25" i="147"/>
  <c r="F24" i="147"/>
  <c r="V24" i="147" s="1"/>
  <c r="F23" i="147"/>
  <c r="V23" i="147" s="1"/>
  <c r="V21" i="147"/>
  <c r="Q37" i="146"/>
  <c r="O37" i="146"/>
  <c r="I37" i="146"/>
  <c r="Q36" i="146"/>
  <c r="O36" i="146"/>
  <c r="I36" i="146"/>
  <c r="Q35" i="146"/>
  <c r="O35" i="146"/>
  <c r="I35" i="146"/>
  <c r="L31" i="146"/>
  <c r="O26" i="146"/>
  <c r="M26" i="146"/>
  <c r="G26" i="146"/>
  <c r="M25" i="146"/>
  <c r="I25" i="146"/>
  <c r="M24" i="146"/>
  <c r="I24" i="146"/>
  <c r="D24" i="146"/>
  <c r="M23" i="146"/>
  <c r="I23" i="146"/>
  <c r="M22" i="146"/>
  <c r="Q26" i="146" s="1"/>
  <c r="I22" i="146"/>
  <c r="R17" i="146"/>
  <c r="S35" i="146" s="1"/>
  <c r="P13" i="146"/>
  <c r="O12" i="146"/>
  <c r="L12" i="146"/>
  <c r="Q9" i="146"/>
  <c r="S6" i="146"/>
  <c r="I6" i="146"/>
  <c r="G23" i="146" s="1"/>
  <c r="E6" i="146"/>
  <c r="S5" i="146"/>
  <c r="E5" i="146"/>
  <c r="C12" i="146" s="1"/>
  <c r="Q37" i="145"/>
  <c r="O37" i="145"/>
  <c r="I37" i="145"/>
  <c r="S36" i="145"/>
  <c r="Q36" i="145"/>
  <c r="O36" i="145"/>
  <c r="I36" i="145"/>
  <c r="S35" i="145"/>
  <c r="Q35" i="145"/>
  <c r="O35" i="145"/>
  <c r="I35" i="145"/>
  <c r="L31" i="145"/>
  <c r="Q26" i="145"/>
  <c r="O26" i="145"/>
  <c r="M26" i="145"/>
  <c r="V26" i="145" s="1"/>
  <c r="G26" i="145"/>
  <c r="M25" i="145"/>
  <c r="I25" i="145"/>
  <c r="G25" i="145"/>
  <c r="O25" i="145" s="1"/>
  <c r="M24" i="145"/>
  <c r="I24" i="145"/>
  <c r="D24" i="145"/>
  <c r="M23" i="145"/>
  <c r="I23" i="145"/>
  <c r="G23" i="145"/>
  <c r="O23" i="145" s="1"/>
  <c r="M22" i="145"/>
  <c r="I22" i="145"/>
  <c r="R17" i="145"/>
  <c r="P13" i="145"/>
  <c r="O12" i="145"/>
  <c r="L12" i="145"/>
  <c r="C12" i="145"/>
  <c r="G35" i="145" s="1"/>
  <c r="Q9" i="145"/>
  <c r="S6" i="145"/>
  <c r="I6" i="145"/>
  <c r="E6" i="145"/>
  <c r="S5" i="145"/>
  <c r="E5" i="145"/>
  <c r="G22" i="145" s="1"/>
  <c r="Q37" i="144"/>
  <c r="O37" i="144"/>
  <c r="I37" i="144"/>
  <c r="G37" i="144"/>
  <c r="V37" i="144" s="1"/>
  <c r="I38" i="144" s="1"/>
  <c r="Q36" i="144"/>
  <c r="O36" i="144"/>
  <c r="I36" i="144"/>
  <c r="G36" i="144"/>
  <c r="Q35" i="144"/>
  <c r="O35" i="144"/>
  <c r="I35" i="144"/>
  <c r="G35" i="144"/>
  <c r="L31" i="144"/>
  <c r="Q26" i="144"/>
  <c r="V26" i="144" s="1"/>
  <c r="O26" i="144"/>
  <c r="M26" i="144"/>
  <c r="G26" i="144"/>
  <c r="M25" i="144"/>
  <c r="I25" i="144"/>
  <c r="G25" i="144"/>
  <c r="O25" i="144" s="1"/>
  <c r="M24" i="144"/>
  <c r="I24" i="144"/>
  <c r="D24" i="144"/>
  <c r="O23" i="144"/>
  <c r="M23" i="144"/>
  <c r="I23" i="144"/>
  <c r="G23" i="144"/>
  <c r="M22" i="144"/>
  <c r="I22" i="144"/>
  <c r="G22" i="144"/>
  <c r="O22" i="144" s="1"/>
  <c r="V22" i="144" s="1"/>
  <c r="G27" i="144" s="1"/>
  <c r="R17" i="144"/>
  <c r="S35" i="144" s="1"/>
  <c r="P13" i="144"/>
  <c r="O12" i="144"/>
  <c r="L12" i="144"/>
  <c r="C12" i="144"/>
  <c r="Q9" i="144"/>
  <c r="S6" i="144"/>
  <c r="I6" i="144"/>
  <c r="E6" i="144"/>
  <c r="S5" i="144"/>
  <c r="E5" i="144"/>
  <c r="Q37" i="143"/>
  <c r="O37" i="143"/>
  <c r="I37" i="143"/>
  <c r="Q36" i="143"/>
  <c r="O36" i="143"/>
  <c r="I36" i="143"/>
  <c r="S35" i="143"/>
  <c r="Q35" i="143"/>
  <c r="O35" i="143"/>
  <c r="K35" i="143"/>
  <c r="I35" i="143"/>
  <c r="L34" i="143"/>
  <c r="L31" i="143"/>
  <c r="V26" i="143"/>
  <c r="I27" i="143" s="1"/>
  <c r="Q26" i="143"/>
  <c r="O26" i="143"/>
  <c r="M26" i="143"/>
  <c r="G26" i="143"/>
  <c r="M25" i="143"/>
  <c r="I25" i="143"/>
  <c r="M24" i="143"/>
  <c r="I24" i="143"/>
  <c r="D24" i="143"/>
  <c r="M23" i="143"/>
  <c r="I23" i="143"/>
  <c r="M22" i="143"/>
  <c r="I22" i="143"/>
  <c r="R17" i="143"/>
  <c r="S36" i="143" s="1"/>
  <c r="P13" i="143"/>
  <c r="O12" i="143"/>
  <c r="L12" i="143"/>
  <c r="Q9" i="143"/>
  <c r="S6" i="143"/>
  <c r="I6" i="143"/>
  <c r="G23" i="143" s="1"/>
  <c r="E6" i="143"/>
  <c r="S5" i="143"/>
  <c r="AC26" i="142"/>
  <c r="AE36" i="142"/>
  <c r="AE35" i="142"/>
  <c r="W35" i="142"/>
  <c r="U35" i="142"/>
  <c r="AA32" i="142"/>
  <c r="W28" i="142"/>
  <c r="W27" i="142"/>
  <c r="E34" i="142"/>
  <c r="I31" i="142"/>
  <c r="AA29" i="142"/>
  <c r="E29" i="142"/>
  <c r="G28" i="142"/>
  <c r="E28" i="142"/>
  <c r="O28" i="142" s="1"/>
  <c r="G27" i="142"/>
  <c r="O27" i="142" s="1"/>
  <c r="E27" i="142"/>
  <c r="O26" i="142"/>
  <c r="E34" i="141"/>
  <c r="I31" i="141"/>
  <c r="AA29" i="141"/>
  <c r="G28" i="141"/>
  <c r="E28" i="141"/>
  <c r="O28" i="141" s="1"/>
  <c r="G27" i="141"/>
  <c r="O27" i="141" s="1"/>
  <c r="O26" i="141"/>
  <c r="E29" i="141" s="1"/>
  <c r="M37" i="140"/>
  <c r="G24" i="140"/>
  <c r="W24" i="140" s="1"/>
  <c r="G23" i="140"/>
  <c r="W23" i="140" s="1"/>
  <c r="D23" i="140"/>
  <c r="U18" i="140"/>
  <c r="S18" i="140"/>
  <c r="M18" i="140"/>
  <c r="G36" i="140" s="1"/>
  <c r="W36" i="140" s="1"/>
  <c r="X36" i="140" s="1"/>
  <c r="X12" i="140"/>
  <c r="E7" i="140"/>
  <c r="T6" i="140"/>
  <c r="Q6" i="140"/>
  <c r="N6" i="140"/>
  <c r="M6" i="140"/>
  <c r="N18" i="140" s="1"/>
  <c r="G25" i="140" s="1"/>
  <c r="L6" i="140"/>
  <c r="L5" i="140" s="1"/>
  <c r="Q4" i="140" s="1"/>
  <c r="U5" i="140"/>
  <c r="Q5" i="140"/>
  <c r="E6" i="140" s="1"/>
  <c r="E5" i="140" s="1"/>
  <c r="M37" i="139"/>
  <c r="I25" i="139"/>
  <c r="D23" i="139"/>
  <c r="U18" i="139"/>
  <c r="S18" i="139"/>
  <c r="M18" i="139"/>
  <c r="X12" i="139"/>
  <c r="G23" i="139" s="1"/>
  <c r="W23" i="139" s="1"/>
  <c r="T6" i="139"/>
  <c r="Q6" i="139"/>
  <c r="G24" i="139" s="1"/>
  <c r="W24" i="139" s="1"/>
  <c r="N6" i="139"/>
  <c r="M6" i="139"/>
  <c r="N18" i="139" s="1"/>
  <c r="L6" i="139"/>
  <c r="U5" i="139"/>
  <c r="M36" i="138"/>
  <c r="I25" i="138"/>
  <c r="D23" i="138"/>
  <c r="U18" i="138"/>
  <c r="S18" i="138"/>
  <c r="M18" i="138"/>
  <c r="X12" i="138"/>
  <c r="G23" i="138" s="1"/>
  <c r="W23" i="138" s="1"/>
  <c r="T6" i="138"/>
  <c r="Q6" i="138"/>
  <c r="G24" i="138" s="1"/>
  <c r="W24" i="138" s="1"/>
  <c r="N6" i="138"/>
  <c r="M6" i="138"/>
  <c r="N18" i="138" s="1"/>
  <c r="L6" i="138"/>
  <c r="U5" i="138"/>
  <c r="I27" i="145" l="1"/>
  <c r="K35" i="145"/>
  <c r="V35" i="145" s="1"/>
  <c r="K36" i="145"/>
  <c r="L34" i="145"/>
  <c r="G24" i="145"/>
  <c r="O24" i="145" s="1"/>
  <c r="V24" i="145" s="1"/>
  <c r="O22" i="145"/>
  <c r="V22" i="145" s="1"/>
  <c r="G27" i="145" s="1"/>
  <c r="V27" i="145" s="1"/>
  <c r="G31" i="145" s="1"/>
  <c r="O23" i="146"/>
  <c r="G25" i="146"/>
  <c r="O25" i="146" s="1"/>
  <c r="V26" i="146"/>
  <c r="G35" i="146"/>
  <c r="G36" i="146"/>
  <c r="G37" i="146"/>
  <c r="V37" i="146" s="1"/>
  <c r="I38" i="146" s="1"/>
  <c r="G37" i="145"/>
  <c r="V37" i="145" s="1"/>
  <c r="I38" i="145" s="1"/>
  <c r="G36" i="145"/>
  <c r="V36" i="145" s="1"/>
  <c r="G22" i="146"/>
  <c r="S36" i="146"/>
  <c r="I27" i="144"/>
  <c r="V27" i="144" s="1"/>
  <c r="G31" i="144" s="1"/>
  <c r="K35" i="144"/>
  <c r="V35" i="144" s="1"/>
  <c r="K36" i="144"/>
  <c r="V36" i="144" s="1"/>
  <c r="L34" i="144"/>
  <c r="O23" i="143"/>
  <c r="G25" i="143"/>
  <c r="O25" i="143" s="1"/>
  <c r="E5" i="143"/>
  <c r="K36" i="143"/>
  <c r="G24" i="144"/>
  <c r="O24" i="144" s="1"/>
  <c r="V24" i="144" s="1"/>
  <c r="S36" i="144"/>
  <c r="G34" i="142"/>
  <c r="G29" i="142"/>
  <c r="O29" i="142"/>
  <c r="E31" i="142" s="1"/>
  <c r="U28" i="142"/>
  <c r="AA28" i="142" s="1"/>
  <c r="E30" i="142"/>
  <c r="O30" i="142" s="1"/>
  <c r="E32" i="142"/>
  <c r="O32" i="142" s="1"/>
  <c r="U32" i="142"/>
  <c r="AE32" i="142" s="1"/>
  <c r="G31" i="142"/>
  <c r="U27" i="142"/>
  <c r="AC27" i="142" s="1"/>
  <c r="U30" i="142" s="1"/>
  <c r="M34" i="142"/>
  <c r="O33" i="142" s="1"/>
  <c r="E30" i="141"/>
  <c r="O30" i="141" s="1"/>
  <c r="U32" i="141"/>
  <c r="G31" i="141"/>
  <c r="U28" i="141"/>
  <c r="AA28" i="141" s="1"/>
  <c r="E32" i="141"/>
  <c r="O32" i="141" s="1"/>
  <c r="M31" i="141" s="1"/>
  <c r="U27" i="141"/>
  <c r="AC27" i="141" s="1"/>
  <c r="AA32" i="141"/>
  <c r="G34" i="141"/>
  <c r="G29" i="141"/>
  <c r="O29" i="141" s="1"/>
  <c r="E31" i="141" s="1"/>
  <c r="O31" i="141" s="1"/>
  <c r="I35" i="141" s="1"/>
  <c r="M34" i="141"/>
  <c r="O33" i="141" s="1"/>
  <c r="G29" i="139"/>
  <c r="P30" i="139"/>
  <c r="X23" i="139"/>
  <c r="G26" i="139"/>
  <c r="I30" i="139"/>
  <c r="G27" i="139"/>
  <c r="E4" i="140"/>
  <c r="G37" i="140"/>
  <c r="K30" i="140"/>
  <c r="X23" i="138"/>
  <c r="G26" i="138"/>
  <c r="G27" i="138"/>
  <c r="G28" i="138"/>
  <c r="W28" i="138" s="1"/>
  <c r="X28" i="138" s="1"/>
  <c r="P29" i="138"/>
  <c r="I29" i="138"/>
  <c r="G25" i="139"/>
  <c r="Q19" i="139"/>
  <c r="I37" i="139" s="1"/>
  <c r="G26" i="140"/>
  <c r="G27" i="140"/>
  <c r="I30" i="140"/>
  <c r="G29" i="140"/>
  <c r="W29" i="140" s="1"/>
  <c r="X29" i="140" s="1"/>
  <c r="P30" i="140"/>
  <c r="X23" i="140"/>
  <c r="G25" i="138"/>
  <c r="Q19" i="138"/>
  <c r="I36" i="138" s="1"/>
  <c r="G36" i="139"/>
  <c r="W36" i="139" s="1"/>
  <c r="X36" i="139" s="1"/>
  <c r="L29" i="140"/>
  <c r="G28" i="140"/>
  <c r="W28" i="140" s="1"/>
  <c r="X28" i="140" s="1"/>
  <c r="G35" i="138"/>
  <c r="W35" i="138" s="1"/>
  <c r="X35" i="138" s="1"/>
  <c r="L29" i="139"/>
  <c r="G28" i="139"/>
  <c r="W28" i="139" s="1"/>
  <c r="X28" i="139" s="1"/>
  <c r="L5" i="138"/>
  <c r="L5" i="139"/>
  <c r="Q5" i="138"/>
  <c r="E6" i="138" s="1"/>
  <c r="E5" i="138" s="1"/>
  <c r="E7" i="138"/>
  <c r="Q5" i="139"/>
  <c r="E6" i="139" s="1"/>
  <c r="E5" i="139" s="1"/>
  <c r="E7" i="139"/>
  <c r="Q19" i="140"/>
  <c r="I37" i="140" s="1"/>
  <c r="I25" i="140"/>
  <c r="W25" i="140" s="1"/>
  <c r="X25" i="140" s="1"/>
  <c r="I26" i="140" s="1"/>
  <c r="H33" i="137"/>
  <c r="P32" i="137"/>
  <c r="H32" i="137"/>
  <c r="F32" i="137"/>
  <c r="V25" i="137"/>
  <c r="H26" i="137" s="1"/>
  <c r="J24" i="137"/>
  <c r="H24" i="137"/>
  <c r="F24" i="137"/>
  <c r="J23" i="137"/>
  <c r="H23" i="137"/>
  <c r="N32" i="137" s="1"/>
  <c r="F23" i="137"/>
  <c r="V23" i="137" s="1"/>
  <c r="F26" i="137" s="1"/>
  <c r="V26" i="137" s="1"/>
  <c r="F31" i="137" s="1"/>
  <c r="G38" i="145" l="1"/>
  <c r="V38" i="145"/>
  <c r="O22" i="146"/>
  <c r="V22" i="146" s="1"/>
  <c r="G27" i="146" s="1"/>
  <c r="G24" i="146"/>
  <c r="O24" i="146" s="1"/>
  <c r="V24" i="146" s="1"/>
  <c r="J31" i="145"/>
  <c r="V31" i="145" s="1"/>
  <c r="G33" i="145"/>
  <c r="V33" i="145" s="1"/>
  <c r="G28" i="145"/>
  <c r="V28" i="145" s="1"/>
  <c r="G32" i="145"/>
  <c r="V32" i="145" s="1"/>
  <c r="S31" i="145" s="1"/>
  <c r="G30" i="145"/>
  <c r="V30" i="145" s="1"/>
  <c r="P31" i="145" s="1"/>
  <c r="G29" i="145"/>
  <c r="V29" i="145" s="1"/>
  <c r="G34" i="145"/>
  <c r="V34" i="145" s="1"/>
  <c r="V36" i="146"/>
  <c r="I27" i="146"/>
  <c r="K35" i="146"/>
  <c r="V35" i="146" s="1"/>
  <c r="K36" i="146"/>
  <c r="L34" i="146"/>
  <c r="V38" i="144"/>
  <c r="G38" i="144"/>
  <c r="G34" i="144"/>
  <c r="V34" i="144" s="1"/>
  <c r="G28" i="144"/>
  <c r="V28" i="144" s="1"/>
  <c r="G33" i="144"/>
  <c r="V33" i="144" s="1"/>
  <c r="J31" i="144"/>
  <c r="G32" i="144"/>
  <c r="V32" i="144" s="1"/>
  <c r="S31" i="144" s="1"/>
  <c r="G30" i="144"/>
  <c r="V30" i="144" s="1"/>
  <c r="P31" i="144" s="1"/>
  <c r="G29" i="144"/>
  <c r="V29" i="144" s="1"/>
  <c r="G22" i="143"/>
  <c r="C12" i="143"/>
  <c r="M31" i="142"/>
  <c r="O31" i="142" s="1"/>
  <c r="I35" i="142" s="1"/>
  <c r="E36" i="142"/>
  <c r="E35" i="142"/>
  <c r="U34" i="142"/>
  <c r="AC34" i="142" s="1"/>
  <c r="AE28" i="142"/>
  <c r="AA30" i="142" s="1"/>
  <c r="AE26" i="142"/>
  <c r="G35" i="142" s="1"/>
  <c r="AE30" i="142"/>
  <c r="U33" i="142"/>
  <c r="AC33" i="142" s="1"/>
  <c r="AE33" i="142" s="1"/>
  <c r="U31" i="142"/>
  <c r="AE31" i="142" s="1"/>
  <c r="U34" i="141"/>
  <c r="AC34" i="141" s="1"/>
  <c r="AE28" i="141"/>
  <c r="AA30" i="141" s="1"/>
  <c r="E36" i="141"/>
  <c r="E35" i="141"/>
  <c r="U30" i="141"/>
  <c r="AE26" i="141"/>
  <c r="G35" i="141" s="1"/>
  <c r="AE32" i="141"/>
  <c r="W37" i="140"/>
  <c r="X37" i="140" s="1"/>
  <c r="W38" i="140" s="1"/>
  <c r="X38" i="140" s="1"/>
  <c r="G31" i="139"/>
  <c r="W31" i="139" s="1"/>
  <c r="X31" i="139" s="1"/>
  <c r="G32" i="139"/>
  <c r="W32" i="139" s="1"/>
  <c r="X32" i="139" s="1"/>
  <c r="W27" i="139"/>
  <c r="X27" i="139" s="1"/>
  <c r="W26" i="139"/>
  <c r="X26" i="139" s="1"/>
  <c r="G30" i="139" s="1"/>
  <c r="W30" i="139" s="1"/>
  <c r="X30" i="139" s="1"/>
  <c r="W26" i="140"/>
  <c r="X26" i="140" s="1"/>
  <c r="G30" i="140" s="1"/>
  <c r="W30" i="140" s="1"/>
  <c r="X30" i="140" s="1"/>
  <c r="G30" i="138"/>
  <c r="W30" i="138" s="1"/>
  <c r="X30" i="138" s="1"/>
  <c r="G31" i="138"/>
  <c r="W31" i="138" s="1"/>
  <c r="X31" i="138" s="1"/>
  <c r="W27" i="138"/>
  <c r="X27" i="138" s="1"/>
  <c r="W27" i="140"/>
  <c r="X27" i="140" s="1"/>
  <c r="G32" i="140"/>
  <c r="W32" i="140" s="1"/>
  <c r="X32" i="140" s="1"/>
  <c r="G31" i="140"/>
  <c r="W31" i="140" s="1"/>
  <c r="X31" i="140" s="1"/>
  <c r="Q4" i="139"/>
  <c r="Q4" i="138"/>
  <c r="W25" i="138"/>
  <c r="X25" i="138" s="1"/>
  <c r="I26" i="138" s="1"/>
  <c r="W26" i="138" s="1"/>
  <c r="X26" i="138" s="1"/>
  <c r="G29" i="138" s="1"/>
  <c r="W29" i="138" s="1"/>
  <c r="X29" i="138" s="1"/>
  <c r="K29" i="138"/>
  <c r="K30" i="139"/>
  <c r="W25" i="139"/>
  <c r="X25" i="139" s="1"/>
  <c r="I26" i="139" s="1"/>
  <c r="W29" i="139"/>
  <c r="X29" i="139" s="1"/>
  <c r="F33" i="137"/>
  <c r="V24" i="137"/>
  <c r="J32" i="137"/>
  <c r="R32" i="137"/>
  <c r="V31" i="144" l="1"/>
  <c r="G34" i="146"/>
  <c r="V34" i="146" s="1"/>
  <c r="G28" i="146"/>
  <c r="V28" i="146" s="1"/>
  <c r="J31" i="146"/>
  <c r="G33" i="146"/>
  <c r="V33" i="146" s="1"/>
  <c r="G32" i="146"/>
  <c r="V32" i="146" s="1"/>
  <c r="S31" i="146" s="1"/>
  <c r="G30" i="146"/>
  <c r="V30" i="146" s="1"/>
  <c r="P31" i="146" s="1"/>
  <c r="G29" i="146"/>
  <c r="V29" i="146" s="1"/>
  <c r="V27" i="146"/>
  <c r="G31" i="146" s="1"/>
  <c r="V38" i="146"/>
  <c r="G38" i="146"/>
  <c r="G24" i="143"/>
  <c r="O24" i="143" s="1"/>
  <c r="V24" i="143" s="1"/>
  <c r="O22" i="143"/>
  <c r="V22" i="143" s="1"/>
  <c r="G27" i="143" s="1"/>
  <c r="V27" i="143" s="1"/>
  <c r="G31" i="143" s="1"/>
  <c r="G35" i="143"/>
  <c r="V35" i="143" s="1"/>
  <c r="G36" i="143"/>
  <c r="V36" i="143" s="1"/>
  <c r="G37" i="143"/>
  <c r="V37" i="143" s="1"/>
  <c r="I38" i="143" s="1"/>
  <c r="O35" i="142"/>
  <c r="G36" i="142" s="1"/>
  <c r="O36" i="142" s="1"/>
  <c r="AE30" i="141"/>
  <c r="U33" i="141"/>
  <c r="AC33" i="141" s="1"/>
  <c r="AE33" i="141" s="1"/>
  <c r="U31" i="141"/>
  <c r="AE31" i="141" s="1"/>
  <c r="O35" i="141"/>
  <c r="G36" i="141" s="1"/>
  <c r="O36" i="141"/>
  <c r="E4" i="139"/>
  <c r="G37" i="139"/>
  <c r="W37" i="139" s="1"/>
  <c r="X37" i="139" s="1"/>
  <c r="W38" i="139" s="1"/>
  <c r="X38" i="139" s="1"/>
  <c r="G34" i="140"/>
  <c r="W34" i="140" s="1"/>
  <c r="X34" i="140" s="1"/>
  <c r="G33" i="140"/>
  <c r="G35" i="140"/>
  <c r="G33" i="138"/>
  <c r="W33" i="138" s="1"/>
  <c r="X33" i="138" s="1"/>
  <c r="G32" i="138"/>
  <c r="W32" i="138" s="1"/>
  <c r="X32" i="138" s="1"/>
  <c r="G34" i="138"/>
  <c r="W34" i="138" s="1"/>
  <c r="X34" i="138" s="1"/>
  <c r="L35" i="139"/>
  <c r="L33" i="139"/>
  <c r="E4" i="138"/>
  <c r="G36" i="138"/>
  <c r="W36" i="138" s="1"/>
  <c r="X36" i="138" s="1"/>
  <c r="W37" i="138" s="1"/>
  <c r="X37" i="138" s="1"/>
  <c r="L33" i="140"/>
  <c r="L35" i="140"/>
  <c r="G33" i="139"/>
  <c r="W33" i="139" s="1"/>
  <c r="X33" i="139" s="1"/>
  <c r="G35" i="139"/>
  <c r="W35" i="139" s="1"/>
  <c r="X35" i="139" s="1"/>
  <c r="G34" i="139"/>
  <c r="W34" i="139" s="1"/>
  <c r="X34" i="139" s="1"/>
  <c r="L32" i="138"/>
  <c r="L34" i="138"/>
  <c r="F30" i="137"/>
  <c r="V30" i="137" s="1"/>
  <c r="V33" i="137"/>
  <c r="V32" i="137"/>
  <c r="H31" i="137"/>
  <c r="F28" i="137"/>
  <c r="V28" i="137" s="1"/>
  <c r="F27" i="137"/>
  <c r="V27" i="137" s="1"/>
  <c r="F29" i="137"/>
  <c r="V29" i="137" s="1"/>
  <c r="N31" i="137"/>
  <c r="V31" i="146" l="1"/>
  <c r="G38" i="143"/>
  <c r="V38" i="143"/>
  <c r="J31" i="143"/>
  <c r="G28" i="143"/>
  <c r="V28" i="143" s="1"/>
  <c r="G33" i="143"/>
  <c r="V33" i="143" s="1"/>
  <c r="G32" i="143"/>
  <c r="V32" i="143" s="1"/>
  <c r="S31" i="143" s="1"/>
  <c r="G30" i="143"/>
  <c r="V30" i="143" s="1"/>
  <c r="P31" i="143" s="1"/>
  <c r="G29" i="143"/>
  <c r="V29" i="143" s="1"/>
  <c r="G34" i="143"/>
  <c r="V34" i="143" s="1"/>
  <c r="W35" i="140"/>
  <c r="X35" i="140" s="1"/>
  <c r="W33" i="140"/>
  <c r="X33" i="140" s="1"/>
  <c r="V31" i="137"/>
  <c r="V31" i="143" l="1"/>
</calcChain>
</file>

<file path=xl/comments1.xml><?xml version="1.0" encoding="utf-8"?>
<comments xmlns="http://schemas.openxmlformats.org/spreadsheetml/2006/main">
  <authors>
    <author>삼성</author>
  </authors>
  <commentList>
    <comment ref="I28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23
45cm : 16
</t>
        </r>
      </text>
    </comment>
    <comment ref="I30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0.09
45cm : 0.11
</t>
        </r>
      </text>
    </comment>
    <comment ref="I32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0.12
45cm : 0.15
</t>
        </r>
      </text>
    </comment>
  </commentList>
</comments>
</file>

<file path=xl/comments2.xml><?xml version="1.0" encoding="utf-8"?>
<comments xmlns="http://schemas.openxmlformats.org/spreadsheetml/2006/main">
  <authors>
    <author>삼성</author>
  </authors>
  <commentList>
    <comment ref="I28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23
45cm : 16
</t>
        </r>
      </text>
    </comment>
    <comment ref="I30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0.09
45cm : 0.11
</t>
        </r>
      </text>
    </comment>
    <comment ref="I32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0.12
45cm : 0.15
</t>
        </r>
      </text>
    </comment>
  </commentList>
</comments>
</file>

<file path=xl/comments3.xml><?xml version="1.0" encoding="utf-8"?>
<comments xmlns="http://schemas.openxmlformats.org/spreadsheetml/2006/main">
  <authors>
    <author>삼성</author>
  </authors>
  <commentList>
    <comment ref="I28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23
45cm : 16
</t>
        </r>
      </text>
    </comment>
    <comment ref="I30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0.09
45cm : 0.11
</t>
        </r>
      </text>
    </comment>
    <comment ref="I32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0.12
45cm : 0.15
</t>
        </r>
      </text>
    </comment>
  </commentList>
</comments>
</file>

<file path=xl/comments4.xml><?xml version="1.0" encoding="utf-8"?>
<comments xmlns="http://schemas.openxmlformats.org/spreadsheetml/2006/main">
  <authors>
    <author>삼성</author>
  </authors>
  <commentList>
    <comment ref="I28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23
45cm : 16
</t>
        </r>
      </text>
    </comment>
    <comment ref="I30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0.09
45cm : 0.11
</t>
        </r>
      </text>
    </comment>
    <comment ref="I32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0.12
45cm : 0.15
</t>
        </r>
      </text>
    </comment>
  </commentList>
</comments>
</file>

<file path=xl/comments5.xml><?xml version="1.0" encoding="utf-8"?>
<comments xmlns="http://schemas.openxmlformats.org/spreadsheetml/2006/main">
  <authors>
    <author>lg</author>
  </authors>
  <commentList>
    <comment ref="F25" authorId="0" shapeId="0">
      <text>
        <r>
          <rPr>
            <b/>
            <sz val="9"/>
            <color indexed="81"/>
            <rFont val="굴림"/>
            <family val="3"/>
            <charset val="129"/>
          </rPr>
          <t>lg:돌뒷길이</t>
        </r>
      </text>
    </comment>
    <comment ref="H25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여유분</t>
        </r>
      </text>
    </comment>
    <comment ref="H32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깊이</t>
        </r>
      </text>
    </comment>
    <comment ref="J32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평균두께</t>
        </r>
      </text>
    </comment>
    <comment ref="L32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양옆</t>
        </r>
      </text>
    </comment>
    <comment ref="N32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하장</t>
        </r>
      </text>
    </comment>
    <comment ref="H33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깊이</t>
        </r>
      </text>
    </comment>
    <comment ref="J33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평균두께</t>
        </r>
      </text>
    </comment>
    <comment ref="L33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양옆</t>
        </r>
      </text>
    </comment>
    <comment ref="N33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하장</t>
        </r>
      </text>
    </comment>
  </commentList>
</comments>
</file>

<file path=xl/comments6.xml><?xml version="1.0" encoding="utf-8"?>
<comments xmlns="http://schemas.openxmlformats.org/spreadsheetml/2006/main">
  <authors>
    <author>lg</author>
    <author>Microsoft Corporation</author>
    <author>삼성</author>
    <author>ss</author>
    <author>PC</author>
  </authors>
  <commentList>
    <comment ref="U5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6" authorId="1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6" authorId="1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  <comment ref="G27" authorId="1" shapeId="0">
      <text>
        <r>
          <rPr>
            <b/>
            <sz val="9"/>
            <color indexed="81"/>
            <rFont val="굴림"/>
            <family val="3"/>
            <charset val="129"/>
          </rPr>
          <t>비탈길이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7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27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0.12
45cm : 0.15
55cm : 0.18</t>
        </r>
      </text>
    </comment>
    <comment ref="E28" authorId="1" shapeId="0">
      <text>
        <r>
          <rPr>
            <b/>
            <sz val="9"/>
            <color indexed="81"/>
            <rFont val="굴림"/>
            <family val="3"/>
            <charset val="129"/>
          </rPr>
          <t>상단부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8" authorId="1" shapeId="0">
      <text>
        <r>
          <rPr>
            <b/>
            <sz val="10"/>
            <color indexed="81"/>
            <rFont val="굴림"/>
            <family val="3"/>
            <charset val="129"/>
          </rPr>
          <t>하단부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8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W28" authorId="1" shapeId="0">
      <text>
        <r>
          <rPr>
            <b/>
            <sz val="9"/>
            <color indexed="81"/>
            <rFont val="굴림"/>
            <family val="3"/>
            <charset val="129"/>
          </rPr>
          <t>품셈수량</t>
        </r>
      </text>
    </comment>
    <comment ref="E29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9" authorId="1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  <r>
          <rPr>
            <b/>
            <sz val="9"/>
            <color indexed="81"/>
            <rFont val="굴림"/>
            <family val="3"/>
            <charset val="129"/>
          </rPr>
          <t xml:space="preserve">
</t>
        </r>
      </text>
    </comment>
    <comment ref="E30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G30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0.575
45cm : 0.88
55cm : 1.1</t>
        </r>
      </text>
    </comment>
    <comment ref="U30" authorId="1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30" authorId="1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모래 : 775(콘크리트 1㎥당 모래량)÷1600(단위중량)=0.484≒0.48</t>
        </r>
      </text>
    </comment>
    <comment ref="AA30" authorId="1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AC30" authorId="1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배합용적비 1:3 모르타르 품셈
시멘트 : 510kg
모래 : 1.10㎥  </t>
        </r>
      </text>
    </comment>
    <comment ref="E31" authorId="1" shapeId="0">
      <text>
        <r>
          <rPr>
            <b/>
            <sz val="10"/>
            <color indexed="81"/>
            <rFont val="굴림"/>
            <family val="3"/>
            <charset val="129"/>
          </rPr>
          <t xml:space="preserve">입적
</t>
        </r>
      </text>
    </comment>
    <comment ref="G31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31" authorId="1" shapeId="0">
      <text>
        <r>
          <rPr>
            <b/>
            <sz val="9"/>
            <color indexed="81"/>
            <rFont val="굴림"/>
            <family val="3"/>
            <charset val="129"/>
          </rPr>
          <t>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M31" authorId="3" shapeId="0">
      <text>
        <r>
          <rPr>
            <sz val="9"/>
            <color indexed="81"/>
            <rFont val="굴림"/>
            <family val="3"/>
            <charset val="129"/>
          </rPr>
          <t>고임돌+뒤채움콘크리트</t>
        </r>
      </text>
    </comment>
    <comment ref="U31" authorId="1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31" authorId="1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소량콘크리트배합 품셈(골재의 최대치수 40mm, 배합종류 B) 
자갈 : 1101(콘크리트 1㎥당 자갈량)÷1700(단위중량=0.648≒0.65
</t>
        </r>
      </text>
    </comment>
    <comment ref="E32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2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0.09
45cm : 0.11
55cm : 0.14</t>
        </r>
      </text>
    </comment>
    <comment ref="U32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AA32" authorId="1" shapeId="0">
      <text>
        <r>
          <rPr>
            <b/>
            <sz val="9"/>
            <color indexed="81"/>
            <rFont val="굴림"/>
            <family val="3"/>
            <charset val="129"/>
          </rPr>
          <t>평균두께</t>
        </r>
      </text>
    </comment>
    <comment ref="U33" authorId="1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33" authorId="1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콘크리트 1㎥당 시멘트량 323kg</t>
        </r>
      </text>
    </comment>
    <comment ref="E34" authorId="4" shapeId="0">
      <text>
        <r>
          <rPr>
            <b/>
            <sz val="9"/>
            <color indexed="81"/>
            <rFont val="굴림"/>
            <family val="3"/>
            <charset val="129"/>
          </rPr>
          <t>수직고</t>
        </r>
      </text>
    </comment>
    <comment ref="G34" authorId="4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평균두께
</t>
        </r>
      </text>
    </comment>
    <comment ref="U34" authorId="1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W34" authorId="1" shapeId="0">
      <text>
        <r>
          <rPr>
            <b/>
            <sz val="10"/>
            <color indexed="81"/>
            <rFont val="굴림"/>
            <family val="3"/>
            <charset val="129"/>
          </rPr>
          <t>배합용적비 1:3 모르타르 품셈
시멘트 : 510kg
모래 : 1.10㎥</t>
        </r>
      </text>
    </comment>
    <comment ref="E35" authorId="4" shapeId="0">
      <text>
        <r>
          <rPr>
            <b/>
            <sz val="9"/>
            <color indexed="81"/>
            <rFont val="굴림"/>
            <family val="3"/>
            <charset val="129"/>
          </rPr>
          <t>터파기체적</t>
        </r>
      </text>
    </comment>
    <comment ref="G35" authorId="4" shapeId="0">
      <text>
        <r>
          <rPr>
            <b/>
            <sz val="9"/>
            <color indexed="81"/>
            <rFont val="굴림"/>
            <family val="3"/>
            <charset val="129"/>
          </rPr>
          <t>콘크리트체적</t>
        </r>
      </text>
    </comment>
    <comment ref="I35" authorId="4" shapeId="0">
      <text>
        <r>
          <rPr>
            <b/>
            <sz val="9"/>
            <color indexed="81"/>
            <rFont val="굴림"/>
            <family val="3"/>
            <charset val="129"/>
          </rPr>
          <t>막자갈체적</t>
        </r>
      </text>
    </comment>
    <comment ref="U35" authorId="1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</commentList>
</comments>
</file>

<file path=xl/comments7.xml><?xml version="1.0" encoding="utf-8"?>
<comments xmlns="http://schemas.openxmlformats.org/spreadsheetml/2006/main">
  <authors>
    <author>lg</author>
    <author>Microsoft Corporation</author>
    <author>삼성</author>
    <author>ss</author>
    <author>PC</author>
  </authors>
  <commentList>
    <comment ref="U5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6" authorId="1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6" authorId="1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  <comment ref="G27" authorId="1" shapeId="0">
      <text>
        <r>
          <rPr>
            <b/>
            <sz val="9"/>
            <color indexed="81"/>
            <rFont val="굴림"/>
            <family val="3"/>
            <charset val="129"/>
          </rPr>
          <t>비탈길이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7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27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0.12
45cm : 0.15
55cm : 0.18</t>
        </r>
      </text>
    </comment>
    <comment ref="E28" authorId="1" shapeId="0">
      <text>
        <r>
          <rPr>
            <b/>
            <sz val="9"/>
            <color indexed="81"/>
            <rFont val="굴림"/>
            <family val="3"/>
            <charset val="129"/>
          </rPr>
          <t>상단부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8" authorId="1" shapeId="0">
      <text>
        <r>
          <rPr>
            <b/>
            <sz val="10"/>
            <color indexed="81"/>
            <rFont val="굴림"/>
            <family val="3"/>
            <charset val="129"/>
          </rPr>
          <t>하단부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8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W28" authorId="1" shapeId="0">
      <text>
        <r>
          <rPr>
            <b/>
            <sz val="9"/>
            <color indexed="81"/>
            <rFont val="굴림"/>
            <family val="3"/>
            <charset val="129"/>
          </rPr>
          <t>품셈수량</t>
        </r>
      </text>
    </comment>
    <comment ref="E29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9" authorId="1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  <r>
          <rPr>
            <b/>
            <sz val="9"/>
            <color indexed="81"/>
            <rFont val="굴림"/>
            <family val="3"/>
            <charset val="129"/>
          </rPr>
          <t xml:space="preserve">
</t>
        </r>
      </text>
    </comment>
    <comment ref="E30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G30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0.575
45cm : 0.88
55cm : 1.1</t>
        </r>
      </text>
    </comment>
    <comment ref="U30" authorId="1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30" authorId="1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모래 : 775(콘크리트 1㎥당 모래량)÷1600(단위중량)=0.484≒0.48</t>
        </r>
      </text>
    </comment>
    <comment ref="AA30" authorId="1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AC30" authorId="1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배합용적비 1:3 모르타르 품셈
시멘트 : 510kg
모래 : 1.10㎥  </t>
        </r>
      </text>
    </comment>
    <comment ref="E31" authorId="1" shapeId="0">
      <text>
        <r>
          <rPr>
            <b/>
            <sz val="10"/>
            <color indexed="81"/>
            <rFont val="굴림"/>
            <family val="3"/>
            <charset val="129"/>
          </rPr>
          <t xml:space="preserve">입적
</t>
        </r>
      </text>
    </comment>
    <comment ref="G31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31" authorId="1" shapeId="0">
      <text>
        <r>
          <rPr>
            <b/>
            <sz val="9"/>
            <color indexed="81"/>
            <rFont val="굴림"/>
            <family val="3"/>
            <charset val="129"/>
          </rPr>
          <t>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M31" authorId="3" shapeId="0">
      <text>
        <r>
          <rPr>
            <sz val="9"/>
            <color indexed="81"/>
            <rFont val="굴림"/>
            <family val="3"/>
            <charset val="129"/>
          </rPr>
          <t>고임돌+뒤채움콘크리트</t>
        </r>
      </text>
    </comment>
    <comment ref="U31" authorId="1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31" authorId="1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소량콘크리트배합 품셈(골재의 최대치수 40mm, 배합종류 B) 
자갈 : 1101(콘크리트 1㎥당 자갈량)÷1700(단위중량=0.648≒0.65
</t>
        </r>
      </text>
    </comment>
    <comment ref="E32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2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0.09
45cm : 0.11
55cm : 0.14</t>
        </r>
      </text>
    </comment>
    <comment ref="U32" authorId="1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AA32" authorId="1" shapeId="0">
      <text>
        <r>
          <rPr>
            <b/>
            <sz val="9"/>
            <color indexed="81"/>
            <rFont val="굴림"/>
            <family val="3"/>
            <charset val="129"/>
          </rPr>
          <t>평균두께</t>
        </r>
      </text>
    </comment>
    <comment ref="U33" authorId="1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33" authorId="1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콘크리트 1㎥당 시멘트량 323kg</t>
        </r>
      </text>
    </comment>
    <comment ref="E34" authorId="4" shapeId="0">
      <text>
        <r>
          <rPr>
            <b/>
            <sz val="9"/>
            <color indexed="81"/>
            <rFont val="굴림"/>
            <family val="3"/>
            <charset val="129"/>
          </rPr>
          <t>수직고</t>
        </r>
      </text>
    </comment>
    <comment ref="G34" authorId="4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평균두께
</t>
        </r>
      </text>
    </comment>
    <comment ref="U34" authorId="1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W34" authorId="1" shapeId="0">
      <text>
        <r>
          <rPr>
            <b/>
            <sz val="10"/>
            <color indexed="81"/>
            <rFont val="굴림"/>
            <family val="3"/>
            <charset val="129"/>
          </rPr>
          <t>배합용적비 1:3 모르타르 품셈
시멘트 : 510kg
모래 : 1.10㎥</t>
        </r>
      </text>
    </comment>
    <comment ref="E35" authorId="4" shapeId="0">
      <text>
        <r>
          <rPr>
            <b/>
            <sz val="9"/>
            <color indexed="81"/>
            <rFont val="굴림"/>
            <family val="3"/>
            <charset val="129"/>
          </rPr>
          <t>터파기체적</t>
        </r>
      </text>
    </comment>
    <comment ref="G35" authorId="4" shapeId="0">
      <text>
        <r>
          <rPr>
            <b/>
            <sz val="9"/>
            <color indexed="81"/>
            <rFont val="굴림"/>
            <family val="3"/>
            <charset val="129"/>
          </rPr>
          <t>콘크리트체적</t>
        </r>
      </text>
    </comment>
    <comment ref="I35" authorId="4" shapeId="0">
      <text>
        <r>
          <rPr>
            <b/>
            <sz val="9"/>
            <color indexed="81"/>
            <rFont val="굴림"/>
            <family val="3"/>
            <charset val="129"/>
          </rPr>
          <t>막자갈체적</t>
        </r>
      </text>
    </comment>
    <comment ref="U35" authorId="1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</commentList>
</comments>
</file>

<file path=xl/sharedStrings.xml><?xml version="1.0" encoding="utf-8"?>
<sst xmlns="http://schemas.openxmlformats.org/spreadsheetml/2006/main" count="1257" uniqueCount="373">
  <si>
    <t>×</t>
  </si>
  <si>
    <t>(</t>
  </si>
  <si>
    <t>㎥</t>
  </si>
  <si>
    <t>㎡</t>
  </si>
  <si>
    <t>수 량</t>
  </si>
  <si>
    <t>구    분</t>
  </si>
  <si>
    <t>규  격</t>
  </si>
  <si>
    <t>단위</t>
  </si>
  <si>
    <t>정 면 적</t>
  </si>
  <si>
    <t>비탈면적</t>
  </si>
  <si>
    <t>평균두께</t>
  </si>
  <si>
    <t>m</t>
  </si>
  <si>
    <t>입    적</t>
  </si>
  <si>
    <t>막 자 갈</t>
  </si>
  <si>
    <t>고 임 돌</t>
  </si>
  <si>
    <t>비  고</t>
  </si>
  <si>
    <t>×</t>
    <phoneticPr fontId="3" type="noConversion"/>
  </si>
  <si>
    <t>㎥/㎡당</t>
  </si>
  <si>
    <t>산     출     기     초</t>
  </si>
  <si>
    <t>)</t>
  </si>
  <si>
    <t>콘크리트</t>
    <phoneticPr fontId="8" type="noConversion"/>
  </si>
  <si>
    <t>수   량   산   출   및   재   료   표 ( 개 소 당 )</t>
  </si>
  <si>
    <t>찰쌓기</t>
    <phoneticPr fontId="11" type="noConversion"/>
  </si>
  <si>
    <t xml:space="preserve">  1 :</t>
  </si>
  <si>
    <t>) ＋ (</t>
  </si>
  <si>
    <t>돌</t>
    <phoneticPr fontId="8" type="noConversion"/>
  </si>
  <si>
    <t>L3=45cm</t>
    <phoneticPr fontId="8" type="noConversion"/>
  </si>
  <si>
    <t>ton</t>
    <phoneticPr fontId="8" type="noConversion"/>
  </si>
  <si>
    <t>모 르 트</t>
    <phoneticPr fontId="8" type="noConversion"/>
  </si>
  <si>
    <t>1:3</t>
    <phoneticPr fontId="8" type="noConversion"/>
  </si>
  <si>
    <t>터파기</t>
    <phoneticPr fontId="8" type="noConversion"/>
  </si>
  <si>
    <t>H =</t>
    <phoneticPr fontId="3" type="noConversion"/>
  </si>
  <si>
    <t>L =</t>
    <phoneticPr fontId="3" type="noConversion"/>
  </si>
  <si>
    <t>돌쌓기 A=</t>
    <phoneticPr fontId="3" type="noConversion"/>
  </si>
  <si>
    <t>＋</t>
    <phoneticPr fontId="3" type="noConversion"/>
  </si>
  <si>
    <t>(</t>
    <phoneticPr fontId="3" type="noConversion"/>
  </si>
  <si>
    <t>)</t>
    <phoneticPr fontId="3" type="noConversion"/>
  </si>
  <si>
    <t>÷</t>
    <phoneticPr fontId="3" type="noConversion"/>
  </si>
  <si>
    <t>- (</t>
    <phoneticPr fontId="3" type="noConversion"/>
  </si>
  <si>
    <t>×</t>
    <phoneticPr fontId="3" type="noConversion"/>
  </si>
  <si>
    <t>2/3</t>
    <phoneticPr fontId="3" type="noConversion"/>
  </si>
  <si>
    <t>＋</t>
    <phoneticPr fontId="3" type="noConversion"/>
  </si>
  <si>
    <t>)</t>
    <phoneticPr fontId="3" type="noConversion"/>
  </si>
  <si>
    <t>× (</t>
    <phoneticPr fontId="3" type="noConversion"/>
  </si>
  <si>
    <t>o 계간수로 낙차공(찰쌓기,H=1.0m, L=2.0m) 구조도 및 계산표(당초)</t>
    <phoneticPr fontId="11" type="noConversion"/>
  </si>
  <si>
    <t>ㅇ 계간수로공(찰)(B=1.0m)  구조도 및 계산표(당초)</t>
    <phoneticPr fontId="6" type="noConversion"/>
  </si>
  <si>
    <t>1  :</t>
  </si>
  <si>
    <t>수      량      산      출      및       재      료       표  (m당)</t>
  </si>
  <si>
    <t>구     분</t>
  </si>
  <si>
    <t>규    격</t>
  </si>
  <si>
    <t>수            량             산            출</t>
  </si>
  <si>
    <t>수량</t>
  </si>
  <si>
    <t>비고</t>
  </si>
  <si>
    <t>돌쌓기면적</t>
  </si>
  <si>
    <t xml:space="preserve"> 1 : </t>
  </si>
  <si>
    <t xml:space="preserve">① 양 안 : </t>
  </si>
  <si>
    <t>)  ×</t>
  </si>
  <si>
    <t>=</t>
  </si>
  <si>
    <t>돌붙임면적</t>
    <phoneticPr fontId="6" type="noConversion"/>
  </si>
  <si>
    <t>② 바 닥 :</t>
  </si>
  <si>
    <t>평 균 두 께</t>
  </si>
  <si>
    <t>+</t>
  </si>
  <si>
    <t>입         적</t>
  </si>
  <si>
    <t>양    안:</t>
  </si>
  <si>
    <t>야   면   석</t>
    <phoneticPr fontId="6" type="noConversion"/>
  </si>
  <si>
    <t>30*30*45</t>
    <phoneticPr fontId="6" type="noConversion"/>
  </si>
  <si>
    <t>×</t>
    <phoneticPr fontId="8" type="noConversion"/>
  </si>
  <si>
    <r>
      <t>t</t>
    </r>
    <r>
      <rPr>
        <sz val="12"/>
        <rFont val="바탕체"/>
        <family val="1"/>
        <charset val="129"/>
      </rPr>
      <t>on/m3</t>
    </r>
    <phoneticPr fontId="8" type="noConversion"/>
  </si>
  <si>
    <t>ton</t>
    <phoneticPr fontId="8" type="noConversion"/>
  </si>
  <si>
    <t>고   임   돌</t>
  </si>
  <si>
    <t>막   자   갈</t>
  </si>
  <si>
    <t xml:space="preserve"> {</t>
  </si>
  <si>
    <t xml:space="preserve"> －(</t>
  </si>
  <si>
    <t>2 / 3</t>
    <phoneticPr fontId="6" type="noConversion"/>
  </si>
  <si>
    <t>＋</t>
    <phoneticPr fontId="6" type="noConversion"/>
  </si>
  <si>
    <t xml:space="preserve">)  } </t>
    <phoneticPr fontId="6" type="noConversion"/>
  </si>
  <si>
    <t>"</t>
  </si>
  <si>
    <t>콘크리트뒤채움</t>
  </si>
  <si>
    <t>모 르 터</t>
    <phoneticPr fontId="6" type="noConversion"/>
  </si>
  <si>
    <t xml:space="preserve">1  :  3 </t>
    <phoneticPr fontId="6" type="noConversion"/>
  </si>
  <si>
    <t>시   멘   트</t>
  </si>
  <si>
    <t>(</t>
    <phoneticPr fontId="6" type="noConversion"/>
  </si>
  <si>
    <t>㎏/㎥</t>
  </si>
  <si>
    <t>㎏/㎥) ÷</t>
    <phoneticPr fontId="6" type="noConversion"/>
  </si>
  <si>
    <t>㎏/대</t>
    <phoneticPr fontId="6" type="noConversion"/>
  </si>
  <si>
    <t>대</t>
    <phoneticPr fontId="6" type="noConversion"/>
  </si>
  <si>
    <t>친   자   갈</t>
  </si>
  <si>
    <t>친   모   래</t>
  </si>
  <si>
    <t>P  V  C  관</t>
  </si>
  <si>
    <t>Φ50mm/m</t>
    <phoneticPr fontId="6" type="noConversion"/>
  </si>
  <si>
    <t>m/개소당×</t>
  </si>
  <si>
    <t>개소</t>
    <phoneticPr fontId="6" type="noConversion"/>
  </si>
  <si>
    <t>m</t>
    <phoneticPr fontId="6" type="noConversion"/>
  </si>
  <si>
    <t>터   파   기</t>
  </si>
  <si>
    <t xml:space="preserve"> (</t>
  </si>
  <si>
    <t xml:space="preserve"> )  ÷</t>
  </si>
  <si>
    <t>잔          토</t>
  </si>
  <si>
    <r>
      <t>ㅇ 계간수로공(찰)(B=1.4m(평균))  구조도 및 계산표</t>
    </r>
    <r>
      <rPr>
        <u/>
        <sz val="18"/>
        <color rgb="FFFF0000"/>
        <rFont val="굴림"/>
        <family val="3"/>
        <charset val="129"/>
      </rPr>
      <t>(변경)</t>
    </r>
    <phoneticPr fontId="6" type="noConversion"/>
  </si>
  <si>
    <t>돌붙임면적</t>
    <phoneticPr fontId="6" type="noConversion"/>
  </si>
  <si>
    <t>야   면   석</t>
    <phoneticPr fontId="6" type="noConversion"/>
  </si>
  <si>
    <t>30*30*45</t>
    <phoneticPr fontId="6" type="noConversion"/>
  </si>
  <si>
    <t>×</t>
    <phoneticPr fontId="8" type="noConversion"/>
  </si>
  <si>
    <t>×</t>
    <phoneticPr fontId="8" type="noConversion"/>
  </si>
  <si>
    <r>
      <t>t</t>
    </r>
    <r>
      <rPr>
        <sz val="12"/>
        <rFont val="바탕체"/>
        <family val="1"/>
        <charset val="129"/>
      </rPr>
      <t>on/m3</t>
    </r>
    <phoneticPr fontId="8" type="noConversion"/>
  </si>
  <si>
    <t>ton</t>
    <phoneticPr fontId="8" type="noConversion"/>
  </si>
  <si>
    <t>야   면   석</t>
    <phoneticPr fontId="6" type="noConversion"/>
  </si>
  <si>
    <t>25*25*35</t>
    <phoneticPr fontId="6" type="noConversion"/>
  </si>
  <si>
    <t>×</t>
    <phoneticPr fontId="8" type="noConversion"/>
  </si>
  <si>
    <r>
      <t>t</t>
    </r>
    <r>
      <rPr>
        <sz val="12"/>
        <rFont val="바탕체"/>
        <family val="1"/>
        <charset val="129"/>
      </rPr>
      <t>on/m3</t>
    </r>
    <phoneticPr fontId="8" type="noConversion"/>
  </si>
  <si>
    <t>2 / 3</t>
    <phoneticPr fontId="6" type="noConversion"/>
  </si>
  <si>
    <t>＋</t>
    <phoneticPr fontId="6" type="noConversion"/>
  </si>
  <si>
    <t xml:space="preserve">)  } </t>
    <phoneticPr fontId="6" type="noConversion"/>
  </si>
  <si>
    <t>모 르 터</t>
    <phoneticPr fontId="6" type="noConversion"/>
  </si>
  <si>
    <t xml:space="preserve">1  :  3 </t>
    <phoneticPr fontId="6" type="noConversion"/>
  </si>
  <si>
    <t>(</t>
    <phoneticPr fontId="6" type="noConversion"/>
  </si>
  <si>
    <t>㎏/㎥) ÷</t>
    <phoneticPr fontId="6" type="noConversion"/>
  </si>
  <si>
    <t>㎏/대</t>
    <phoneticPr fontId="6" type="noConversion"/>
  </si>
  <si>
    <t>대</t>
    <phoneticPr fontId="6" type="noConversion"/>
  </si>
  <si>
    <t>Φ50mm/m</t>
    <phoneticPr fontId="6" type="noConversion"/>
  </si>
  <si>
    <t>개소</t>
    <phoneticPr fontId="6" type="noConversion"/>
  </si>
  <si>
    <t>m</t>
    <phoneticPr fontId="6" type="noConversion"/>
  </si>
  <si>
    <r>
      <t>ㅇ 계간수로공(메)(B=1.4m(평균))  구조도 및 계산표</t>
    </r>
    <r>
      <rPr>
        <u/>
        <sz val="18"/>
        <color rgb="FFFF0000"/>
        <rFont val="굴림"/>
        <family val="3"/>
        <charset val="129"/>
      </rPr>
      <t>(변경)</t>
    </r>
    <phoneticPr fontId="6" type="noConversion"/>
  </si>
  <si>
    <t>돌붙임면적</t>
    <phoneticPr fontId="6" type="noConversion"/>
  </si>
  <si>
    <t>야   면   석</t>
    <phoneticPr fontId="6" type="noConversion"/>
  </si>
  <si>
    <t>30*30*45</t>
    <phoneticPr fontId="6" type="noConversion"/>
  </si>
  <si>
    <t>×</t>
    <phoneticPr fontId="8" type="noConversion"/>
  </si>
  <si>
    <t>×</t>
    <phoneticPr fontId="8" type="noConversion"/>
  </si>
  <si>
    <r>
      <t>t</t>
    </r>
    <r>
      <rPr>
        <sz val="12"/>
        <rFont val="바탕체"/>
        <family val="1"/>
        <charset val="129"/>
      </rPr>
      <t>on/m3</t>
    </r>
    <phoneticPr fontId="8" type="noConversion"/>
  </si>
  <si>
    <t>ton</t>
    <phoneticPr fontId="8" type="noConversion"/>
  </si>
  <si>
    <t>야   면   석</t>
    <phoneticPr fontId="6" type="noConversion"/>
  </si>
  <si>
    <t>25*25*35</t>
    <phoneticPr fontId="6" type="noConversion"/>
  </si>
  <si>
    <t>×</t>
    <phoneticPr fontId="8" type="noConversion"/>
  </si>
  <si>
    <r>
      <t>t</t>
    </r>
    <r>
      <rPr>
        <sz val="12"/>
        <rFont val="바탕체"/>
        <family val="1"/>
        <charset val="129"/>
      </rPr>
      <t>on/m3</t>
    </r>
    <phoneticPr fontId="8" type="noConversion"/>
  </si>
  <si>
    <t>ton</t>
    <phoneticPr fontId="8" type="noConversion"/>
  </si>
  <si>
    <t>2 / 3</t>
    <phoneticPr fontId="6" type="noConversion"/>
  </si>
  <si>
    <t>＋</t>
    <phoneticPr fontId="6" type="noConversion"/>
  </si>
  <si>
    <t xml:space="preserve">)  } </t>
    <phoneticPr fontId="6" type="noConversion"/>
  </si>
  <si>
    <t>모 르 터</t>
    <phoneticPr fontId="6" type="noConversion"/>
  </si>
  <si>
    <t xml:space="preserve">1  :  3 </t>
    <phoneticPr fontId="6" type="noConversion"/>
  </si>
  <si>
    <t>(</t>
    <phoneticPr fontId="6" type="noConversion"/>
  </si>
  <si>
    <t>㎏/㎥) ÷</t>
    <phoneticPr fontId="6" type="noConversion"/>
  </si>
  <si>
    <t>㎏/대</t>
    <phoneticPr fontId="6" type="noConversion"/>
  </si>
  <si>
    <t>대</t>
    <phoneticPr fontId="6" type="noConversion"/>
  </si>
  <si>
    <t>Φ50mm/m</t>
    <phoneticPr fontId="6" type="noConversion"/>
  </si>
  <si>
    <t>개소</t>
    <phoneticPr fontId="6" type="noConversion"/>
  </si>
  <si>
    <t>m</t>
    <phoneticPr fontId="6" type="noConversion"/>
  </si>
  <si>
    <t xml:space="preserve">  -  정 면 도</t>
  </si>
  <si>
    <t xml:space="preserve"> - 단 면 도</t>
  </si>
  <si>
    <t>L=</t>
  </si>
  <si>
    <t>수   량   산   출   및   재   료   표 ( m 당 )</t>
  </si>
  <si>
    <t>산    출    기   초</t>
  </si>
  <si>
    <t>구   분</t>
  </si>
  <si>
    <t>규 격</t>
  </si>
  <si>
    <t>산    출    기    초</t>
  </si>
  <si>
    <t>단위</t>
    <phoneticPr fontId="6" type="noConversion"/>
  </si>
  <si>
    <t>콘크리트</t>
  </si>
  <si>
    <t>기  초</t>
  </si>
  <si>
    <t>버림</t>
    <phoneticPr fontId="6" type="noConversion"/>
  </si>
  <si>
    <t>1 :</t>
  </si>
  <si>
    <t>×</t>
    <phoneticPr fontId="6" type="noConversion"/>
  </si>
  <si>
    <t>×</t>
    <phoneticPr fontId="6" type="noConversion"/>
  </si>
  <si>
    <t>뒤채움</t>
  </si>
  <si>
    <t>비빔</t>
    <phoneticPr fontId="6" type="noConversion"/>
  </si>
  <si>
    <t>㎥/㎡</t>
  </si>
  <si>
    <t>＋</t>
  </si>
  <si>
    <t>)÷</t>
  </si>
  <si>
    <t>모르터</t>
  </si>
  <si>
    <t>줄눈메꿈</t>
  </si>
  <si>
    <t xml:space="preserve"> 1:3</t>
  </si>
  <si>
    <t>천  단</t>
  </si>
  <si>
    <t>〃</t>
  </si>
  <si>
    <t>야 면 석</t>
  </si>
  <si>
    <t>ℓ3=45cm</t>
    <phoneticPr fontId="6" type="noConversion"/>
  </si>
  <si>
    <t>×</t>
    <phoneticPr fontId="137" type="noConversion"/>
  </si>
  <si>
    <t>×</t>
    <phoneticPr fontId="137" type="noConversion"/>
  </si>
  <si>
    <t>ton/m3</t>
    <phoneticPr fontId="137" type="noConversion"/>
  </si>
  <si>
    <t>톤</t>
    <phoneticPr fontId="6" type="noConversion"/>
  </si>
  <si>
    <t>모    래</t>
    <phoneticPr fontId="6" type="noConversion"/>
  </si>
  <si>
    <t>㎥/㎡ ＋</t>
    <phoneticPr fontId="6" type="noConversion"/>
  </si>
  <si>
    <t xml:space="preserve">㎥/㎡ </t>
    <phoneticPr fontId="6" type="noConversion"/>
  </si>
  <si>
    <t>-(</t>
  </si>
  <si>
    <t>2/3</t>
  </si>
  <si>
    <t>자    갈</t>
    <phoneticPr fontId="6" type="noConversion"/>
  </si>
  <si>
    <t>물 구 멍</t>
  </si>
  <si>
    <t>Φ50mm</t>
    <phoneticPr fontId="6" type="noConversion"/>
  </si>
  <si>
    <t xml:space="preserve">÷ </t>
    <phoneticPr fontId="6" type="noConversion"/>
  </si>
  <si>
    <t>개소/2㎡</t>
  </si>
  <si>
    <t>m/개소</t>
  </si>
  <si>
    <t>터 파 기</t>
    <phoneticPr fontId="6" type="noConversion"/>
  </si>
  <si>
    <t>시 멘 트</t>
  </si>
  <si>
    <t>kg/㎥ ÷</t>
    <phoneticPr fontId="6" type="noConversion"/>
  </si>
  <si>
    <t>kg/포</t>
  </si>
  <si>
    <t>＝</t>
  </si>
  <si>
    <t>대</t>
  </si>
  <si>
    <t>ㅇ비탈</t>
  </si>
  <si>
    <t>×(</t>
    <phoneticPr fontId="6" type="noConversion"/>
  </si>
  <si>
    <t>)×</t>
    <phoneticPr fontId="6" type="noConversion"/>
  </si>
  <si>
    <t>=</t>
    <phoneticPr fontId="6" type="noConversion"/>
  </si>
  <si>
    <t>모 르 터</t>
    <phoneticPr fontId="6" type="noConversion"/>
  </si>
  <si>
    <t>되메우기</t>
  </si>
  <si>
    <t>－</t>
  </si>
  <si>
    <t>-</t>
    <phoneticPr fontId="6" type="noConversion"/>
  </si>
  <si>
    <t>잔    토</t>
    <phoneticPr fontId="6" type="noConversion"/>
  </si>
  <si>
    <r>
      <t xml:space="preserve">○ </t>
    </r>
    <r>
      <rPr>
        <b/>
        <u/>
        <sz val="18"/>
        <rFont val="굴림체"/>
        <family val="3"/>
        <charset val="129"/>
      </rPr>
      <t>돌기슭막이(찰)(H=0.70m,1:0.3,기초무) 구조도 및 계산표(당초)</t>
    </r>
    <phoneticPr fontId="6" type="noConversion"/>
  </si>
  <si>
    <t>단위</t>
    <phoneticPr fontId="6" type="noConversion"/>
  </si>
  <si>
    <t>레미콘</t>
    <phoneticPr fontId="6" type="noConversion"/>
  </si>
  <si>
    <t>×</t>
    <phoneticPr fontId="6" type="noConversion"/>
  </si>
  <si>
    <t>비빔</t>
    <phoneticPr fontId="6" type="noConversion"/>
  </si>
  <si>
    <t>ℓ3=45cm</t>
    <phoneticPr fontId="6" type="noConversion"/>
  </si>
  <si>
    <t>×</t>
    <phoneticPr fontId="137" type="noConversion"/>
  </si>
  <si>
    <t>×</t>
    <phoneticPr fontId="137" type="noConversion"/>
  </si>
  <si>
    <t>ton/m3</t>
    <phoneticPr fontId="137" type="noConversion"/>
  </si>
  <si>
    <t>톤</t>
    <phoneticPr fontId="6" type="noConversion"/>
  </si>
  <si>
    <t>모    래</t>
    <phoneticPr fontId="6" type="noConversion"/>
  </si>
  <si>
    <t>㎥/㎡ ＋</t>
    <phoneticPr fontId="6" type="noConversion"/>
  </si>
  <si>
    <t xml:space="preserve">㎥/㎡ </t>
    <phoneticPr fontId="6" type="noConversion"/>
  </si>
  <si>
    <t>자    갈</t>
    <phoneticPr fontId="6" type="noConversion"/>
  </si>
  <si>
    <t>Φ50mm</t>
    <phoneticPr fontId="6" type="noConversion"/>
  </si>
  <si>
    <t xml:space="preserve">÷ </t>
    <phoneticPr fontId="6" type="noConversion"/>
  </si>
  <si>
    <t>터 파 기</t>
    <phoneticPr fontId="6" type="noConversion"/>
  </si>
  <si>
    <t>ㅇ기초</t>
  </si>
  <si>
    <t>×(</t>
    <phoneticPr fontId="6" type="noConversion"/>
  </si>
  <si>
    <t>+</t>
    <phoneticPr fontId="137" type="noConversion"/>
  </si>
  <si>
    <t>)×</t>
    <phoneticPr fontId="6" type="noConversion"/>
  </si>
  <si>
    <t>=</t>
    <phoneticPr fontId="6" type="noConversion"/>
  </si>
  <si>
    <t>kg/㎥ ÷</t>
    <phoneticPr fontId="6" type="noConversion"/>
  </si>
  <si>
    <t>×(</t>
    <phoneticPr fontId="6" type="noConversion"/>
  </si>
  <si>
    <t>)×</t>
    <phoneticPr fontId="6" type="noConversion"/>
  </si>
  <si>
    <t>=</t>
    <phoneticPr fontId="6" type="noConversion"/>
  </si>
  <si>
    <t>kg/㎥ ÷</t>
    <phoneticPr fontId="6" type="noConversion"/>
  </si>
  <si>
    <t>-</t>
    <phoneticPr fontId="6" type="noConversion"/>
  </si>
  <si>
    <t>거 푸 집</t>
  </si>
  <si>
    <t>유로폼</t>
    <phoneticPr fontId="137" type="noConversion"/>
  </si>
  <si>
    <t>+</t>
    <phoneticPr fontId="137" type="noConversion"/>
  </si>
  <si>
    <t>잔    토</t>
    <phoneticPr fontId="6" type="noConversion"/>
  </si>
  <si>
    <t>면    목</t>
    <phoneticPr fontId="137" type="noConversion"/>
  </si>
  <si>
    <t>m</t>
    <phoneticPr fontId="137" type="noConversion"/>
  </si>
  <si>
    <r>
      <t xml:space="preserve">○ </t>
    </r>
    <r>
      <rPr>
        <b/>
        <u/>
        <sz val="18"/>
        <rFont val="굴림체"/>
        <family val="3"/>
        <charset val="129"/>
      </rPr>
      <t>돌기슭막이(메)(H=2.00m,1:0.3,기초무) 구조도 및 계산표</t>
    </r>
    <r>
      <rPr>
        <b/>
        <u/>
        <sz val="18"/>
        <color rgb="FFFF0000"/>
        <rFont val="굴림체"/>
        <family val="3"/>
        <charset val="129"/>
      </rPr>
      <t>(변경)</t>
    </r>
    <phoneticPr fontId="6" type="noConversion"/>
  </si>
  <si>
    <t>0.5×0.70-0.50×0.15×0.50</t>
    <phoneticPr fontId="3" type="noConversion"/>
  </si>
  <si>
    <t xml:space="preserve">   정 면 도</t>
    <phoneticPr fontId="6" type="noConversion"/>
  </si>
  <si>
    <t xml:space="preserve">  단 면 도</t>
    <phoneticPr fontId="6" type="noConversion"/>
  </si>
  <si>
    <t>ℓ₃  ＝</t>
  </si>
  <si>
    <t>돌쌓기</t>
  </si>
  <si>
    <t>콘크리트뒤채움</t>
    <phoneticPr fontId="11" type="noConversion"/>
  </si>
  <si>
    <t>1:</t>
  </si>
  <si>
    <t xml:space="preserve">        고임돌</t>
  </si>
  <si>
    <t xml:space="preserve">        막자갈</t>
  </si>
  <si>
    <t>수  량  산   출   및  재  료  표 ( 개소당)</t>
  </si>
  <si>
    <t>산      출      기      초</t>
  </si>
  <si>
    <t>① 정면적 :</t>
  </si>
  <si>
    <t>)  ÷</t>
    <phoneticPr fontId="6" type="noConversion"/>
  </si>
  <si>
    <t>①-②</t>
  </si>
  <si>
    <t>② 방수로 :</t>
  </si>
  <si>
    <t>)  ÷</t>
    <phoneticPr fontId="6" type="noConversion"/>
  </si>
  <si>
    <t>)  ÷</t>
    <phoneticPr fontId="6" type="noConversion"/>
  </si>
  <si>
    <t>)  ÷</t>
    <phoneticPr fontId="6" type="noConversion"/>
  </si>
  <si>
    <t>{(</t>
  </si>
  <si>
    <t>)} ÷</t>
    <phoneticPr fontId="6" type="noConversion"/>
  </si>
  <si>
    <t>입      적</t>
    <phoneticPr fontId="6" type="noConversion"/>
  </si>
  <si>
    <t>야 면  석</t>
    <phoneticPr fontId="6" type="noConversion"/>
  </si>
  <si>
    <r>
      <t>30*30*4</t>
    </r>
    <r>
      <rPr>
        <sz val="10"/>
        <color indexed="10"/>
        <rFont val="굴림"/>
        <family val="3"/>
        <charset val="129"/>
      </rPr>
      <t>5</t>
    </r>
    <r>
      <rPr>
        <sz val="10"/>
        <rFont val="굴림"/>
        <family val="3"/>
        <charset val="129"/>
      </rPr>
      <t>cm</t>
    </r>
    <phoneticPr fontId="11" type="noConversion"/>
  </si>
  <si>
    <t>×</t>
    <phoneticPr fontId="6" type="noConversion"/>
  </si>
  <si>
    <t>개</t>
    <phoneticPr fontId="6" type="noConversion"/>
  </si>
  <si>
    <t>×</t>
    <phoneticPr fontId="8" type="noConversion"/>
  </si>
  <si>
    <t>×</t>
    <phoneticPr fontId="8" type="noConversion"/>
  </si>
  <si>
    <r>
      <t>t</t>
    </r>
    <r>
      <rPr>
        <sz val="12"/>
        <rFont val="바탕체"/>
        <family val="1"/>
        <charset val="129"/>
      </rPr>
      <t>on/m3</t>
    </r>
    <phoneticPr fontId="8" type="noConversion"/>
  </si>
  <si>
    <t>ton</t>
    <phoneticPr fontId="6" type="noConversion"/>
  </si>
  <si>
    <t>고 임  돌</t>
    <phoneticPr fontId="6" type="noConversion"/>
  </si>
  <si>
    <t>막 자  갈</t>
    <phoneticPr fontId="6" type="noConversion"/>
  </si>
  <si>
    <t>＋</t>
    <phoneticPr fontId="6" type="noConversion"/>
  </si>
  <si>
    <t>＋</t>
    <phoneticPr fontId="6" type="noConversion"/>
  </si>
  <si>
    <t>)</t>
    <phoneticPr fontId="6" type="noConversion"/>
  </si>
  <si>
    <t xml:space="preserve"> 콘크리트</t>
    <phoneticPr fontId="6" type="noConversion"/>
  </si>
  <si>
    <t xml:space="preserve"> 모 르 트</t>
    <phoneticPr fontId="6" type="noConversion"/>
  </si>
  <si>
    <t xml:space="preserve">1 : 3 </t>
    <phoneticPr fontId="6" type="noConversion"/>
  </si>
  <si>
    <t>p. v. c관</t>
    <phoneticPr fontId="6" type="noConversion"/>
  </si>
  <si>
    <t>Φ50mm</t>
    <phoneticPr fontId="6" type="noConversion"/>
  </si>
  <si>
    <t>개소/2㎡ ×</t>
    <phoneticPr fontId="6" type="noConversion"/>
  </si>
  <si>
    <t>m/개소</t>
    <phoneticPr fontId="6" type="noConversion"/>
  </si>
  <si>
    <t>m</t>
    <phoneticPr fontId="6" type="noConversion"/>
  </si>
  <si>
    <t>터파기</t>
    <phoneticPr fontId="6" type="noConversion"/>
  </si>
  <si>
    <t>)＋(</t>
  </si>
  <si>
    <t>토사</t>
    <phoneticPr fontId="6" type="noConversion"/>
  </si>
  <si>
    <t>암</t>
    <phoneticPr fontId="6" type="noConversion"/>
  </si>
  <si>
    <t>되메우기</t>
    <phoneticPr fontId="6" type="noConversion"/>
  </si>
  <si>
    <t>잔토</t>
    <phoneticPr fontId="6" type="noConversion"/>
  </si>
  <si>
    <t>-</t>
    <phoneticPr fontId="6" type="noConversion"/>
  </si>
  <si>
    <t xml:space="preserve">   정 면 도</t>
    <phoneticPr fontId="6" type="noConversion"/>
  </si>
  <si>
    <t xml:space="preserve">  단 면 도</t>
    <phoneticPr fontId="6" type="noConversion"/>
  </si>
  <si>
    <t>콘크리트뒤채움</t>
    <phoneticPr fontId="11" type="noConversion"/>
  </si>
  <si>
    <t>)  ÷</t>
    <phoneticPr fontId="6" type="noConversion"/>
  </si>
  <si>
    <t>)} ÷</t>
    <phoneticPr fontId="6" type="noConversion"/>
  </si>
  <si>
    <t>입      적</t>
    <phoneticPr fontId="6" type="noConversion"/>
  </si>
  <si>
    <t>야 면  석</t>
    <phoneticPr fontId="6" type="noConversion"/>
  </si>
  <si>
    <r>
      <t>30*30*4</t>
    </r>
    <r>
      <rPr>
        <sz val="10"/>
        <color indexed="10"/>
        <rFont val="굴림"/>
        <family val="3"/>
        <charset val="129"/>
      </rPr>
      <t>5</t>
    </r>
    <r>
      <rPr>
        <sz val="10"/>
        <rFont val="굴림"/>
        <family val="3"/>
        <charset val="129"/>
      </rPr>
      <t>cm</t>
    </r>
    <phoneticPr fontId="11" type="noConversion"/>
  </si>
  <si>
    <t>×</t>
    <phoneticPr fontId="6" type="noConversion"/>
  </si>
  <si>
    <t>개</t>
    <phoneticPr fontId="6" type="noConversion"/>
  </si>
  <si>
    <t>×</t>
    <phoneticPr fontId="8" type="noConversion"/>
  </si>
  <si>
    <t>ton</t>
    <phoneticPr fontId="6" type="noConversion"/>
  </si>
  <si>
    <t>막 자  갈</t>
    <phoneticPr fontId="6" type="noConversion"/>
  </si>
  <si>
    <t>＋</t>
    <phoneticPr fontId="6" type="noConversion"/>
  </si>
  <si>
    <t>)</t>
    <phoneticPr fontId="6" type="noConversion"/>
  </si>
  <si>
    <t xml:space="preserve"> 콘크리트</t>
    <phoneticPr fontId="6" type="noConversion"/>
  </si>
  <si>
    <t xml:space="preserve"> 모 르 트</t>
    <phoneticPr fontId="6" type="noConversion"/>
  </si>
  <si>
    <t xml:space="preserve">1 : 3 </t>
    <phoneticPr fontId="6" type="noConversion"/>
  </si>
  <si>
    <t>p. v. c관</t>
    <phoneticPr fontId="6" type="noConversion"/>
  </si>
  <si>
    <t>Φ50mm</t>
    <phoneticPr fontId="6" type="noConversion"/>
  </si>
  <si>
    <t>개소/2㎡ ×</t>
    <phoneticPr fontId="6" type="noConversion"/>
  </si>
  <si>
    <t>m/개소</t>
    <phoneticPr fontId="6" type="noConversion"/>
  </si>
  <si>
    <t>m</t>
    <phoneticPr fontId="6" type="noConversion"/>
  </si>
  <si>
    <t>터파기</t>
    <phoneticPr fontId="6" type="noConversion"/>
  </si>
  <si>
    <t>토사</t>
    <phoneticPr fontId="6" type="noConversion"/>
  </si>
  <si>
    <t>암</t>
    <phoneticPr fontId="6" type="noConversion"/>
  </si>
  <si>
    <t>되메우기</t>
    <phoneticPr fontId="6" type="noConversion"/>
  </si>
  <si>
    <t>잔토</t>
    <phoneticPr fontId="6" type="noConversion"/>
  </si>
  <si>
    <t>-</t>
    <phoneticPr fontId="6" type="noConversion"/>
  </si>
  <si>
    <t>ㅇ돌바닥막이1(골막이형) 구조도 및 계산표(당초)</t>
    <phoneticPr fontId="6" type="noConversion"/>
  </si>
  <si>
    <t>ㅇ돌바닥막이2(골막이형) 구조도 및 계산표(당초)</t>
    <phoneticPr fontId="6" type="noConversion"/>
  </si>
  <si>
    <r>
      <t>ㅇ돌바닥막이1(골막이형) 구조도 및 계산표</t>
    </r>
    <r>
      <rPr>
        <b/>
        <u/>
        <sz val="18"/>
        <color rgb="FFFF0000"/>
        <rFont val="굴림"/>
        <family val="3"/>
        <charset val="129"/>
      </rPr>
      <t>(변경)</t>
    </r>
    <phoneticPr fontId="6" type="noConversion"/>
  </si>
  <si>
    <r>
      <t>ㅇ돌바닥막이2(골막이형) 구조도 및 계산표</t>
    </r>
    <r>
      <rPr>
        <b/>
        <u/>
        <sz val="18"/>
        <color rgb="FFFF0000"/>
        <rFont val="굴림"/>
        <family val="3"/>
        <charset val="129"/>
      </rPr>
      <t>(변경)</t>
    </r>
    <phoneticPr fontId="6" type="noConversion"/>
  </si>
  <si>
    <t>수  량  산  출  및  재  료  표 ( 개 소 당 )</t>
    <phoneticPr fontId="6" type="noConversion"/>
  </si>
  <si>
    <t>구    분</t>
    <phoneticPr fontId="6" type="noConversion"/>
  </si>
  <si>
    <t>규  격</t>
    <phoneticPr fontId="6" type="noConversion"/>
  </si>
  <si>
    <t>산     출     기     초</t>
    <phoneticPr fontId="6" type="noConversion"/>
  </si>
  <si>
    <t>수 량</t>
    <phoneticPr fontId="6" type="noConversion"/>
  </si>
  <si>
    <t>단위</t>
    <phoneticPr fontId="6" type="noConversion"/>
  </si>
  <si>
    <t>비  고</t>
    <phoneticPr fontId="6" type="noConversion"/>
  </si>
  <si>
    <t>면     적</t>
    <phoneticPr fontId="6" type="noConversion"/>
  </si>
  <si>
    <t>(</t>
    <phoneticPr fontId="6" type="noConversion"/>
  </si>
  <si>
    <t>＋</t>
    <phoneticPr fontId="6" type="noConversion"/>
  </si>
  <si>
    <t>) ÷</t>
    <phoneticPr fontId="6" type="noConversion"/>
  </si>
  <si>
    <t>㎡</t>
    <phoneticPr fontId="6" type="noConversion"/>
  </si>
  <si>
    <t>두     께</t>
    <phoneticPr fontId="6" type="noConversion"/>
  </si>
  <si>
    <t>m</t>
    <phoneticPr fontId="6" type="noConversion"/>
  </si>
  <si>
    <t>입     적</t>
    <phoneticPr fontId="6" type="noConversion"/>
  </si>
  <si>
    <t>㎥</t>
    <phoneticPr fontId="6" type="noConversion"/>
  </si>
  <si>
    <t>야 면 석</t>
    <phoneticPr fontId="6" type="noConversion"/>
  </si>
  <si>
    <t>L3=45cm</t>
    <phoneticPr fontId="6" type="noConversion"/>
  </si>
  <si>
    <t>×</t>
    <phoneticPr fontId="6" type="noConversion"/>
  </si>
  <si>
    <t>×</t>
    <phoneticPr fontId="6" type="noConversion"/>
  </si>
  <si>
    <t>×</t>
    <phoneticPr fontId="6" type="noConversion"/>
  </si>
  <si>
    <t>ton/m3</t>
    <phoneticPr fontId="6" type="noConversion"/>
  </si>
  <si>
    <t>고 임 돌</t>
    <phoneticPr fontId="6" type="noConversion"/>
  </si>
  <si>
    <t>㎥/㎡</t>
    <phoneticPr fontId="6" type="noConversion"/>
  </si>
  <si>
    <t>㎥</t>
    <phoneticPr fontId="6" type="noConversion"/>
  </si>
  <si>
    <t>콘크리트</t>
    <phoneticPr fontId="6" type="noConversion"/>
  </si>
  <si>
    <t>㎥/㎡</t>
    <phoneticPr fontId="6" type="noConversion"/>
  </si>
  <si>
    <t>㎥</t>
    <phoneticPr fontId="6" type="noConversion"/>
  </si>
  <si>
    <t>모르터</t>
    <phoneticPr fontId="6" type="noConversion"/>
  </si>
  <si>
    <t>1:3</t>
    <phoneticPr fontId="8" type="noConversion"/>
  </si>
  <si>
    <t>㎥/㎡</t>
    <phoneticPr fontId="6" type="noConversion"/>
  </si>
  <si>
    <t>터파기</t>
    <phoneticPr fontId="6" type="noConversion"/>
  </si>
  <si>
    <t>㎥</t>
    <phoneticPr fontId="6" type="noConversion"/>
  </si>
  <si>
    <t>잔토처리</t>
    <phoneticPr fontId="6" type="noConversion"/>
  </si>
  <si>
    <t>수  량  산  출  및  재  료  표 ( 개 소 당 )</t>
    <phoneticPr fontId="6" type="noConversion"/>
  </si>
  <si>
    <t>구    분</t>
    <phoneticPr fontId="6" type="noConversion"/>
  </si>
  <si>
    <t>규  격</t>
    <phoneticPr fontId="6" type="noConversion"/>
  </si>
  <si>
    <t>수 량</t>
    <phoneticPr fontId="6" type="noConversion"/>
  </si>
  <si>
    <t>비  고</t>
    <phoneticPr fontId="6" type="noConversion"/>
  </si>
  <si>
    <t>면     적</t>
    <phoneticPr fontId="6" type="noConversion"/>
  </si>
  <si>
    <t>) ÷</t>
    <phoneticPr fontId="6" type="noConversion"/>
  </si>
  <si>
    <t>㎡</t>
    <phoneticPr fontId="6" type="noConversion"/>
  </si>
  <si>
    <t>두     께</t>
    <phoneticPr fontId="6" type="noConversion"/>
  </si>
  <si>
    <t>m</t>
    <phoneticPr fontId="6" type="noConversion"/>
  </si>
  <si>
    <t>입     적</t>
    <phoneticPr fontId="6" type="noConversion"/>
  </si>
  <si>
    <t>L3=45cm</t>
    <phoneticPr fontId="6" type="noConversion"/>
  </si>
  <si>
    <t>×</t>
    <phoneticPr fontId="6" type="noConversion"/>
  </si>
  <si>
    <t>ton/m3</t>
    <phoneticPr fontId="6" type="noConversion"/>
  </si>
  <si>
    <t>고 임 돌</t>
    <phoneticPr fontId="6" type="noConversion"/>
  </si>
  <si>
    <t>터파기</t>
    <phoneticPr fontId="6" type="noConversion"/>
  </si>
  <si>
    <t>잔토처리</t>
    <phoneticPr fontId="6" type="noConversion"/>
  </si>
  <si>
    <r>
      <t>ㅇ 돌붙임(찰붙임) 구조도 및 계산표(m</t>
    </r>
    <r>
      <rPr>
        <u/>
        <vertAlign val="superscript"/>
        <sz val="18"/>
        <rFont val="굴림체"/>
        <family val="3"/>
        <charset val="129"/>
      </rPr>
      <t>2</t>
    </r>
    <r>
      <rPr>
        <u/>
        <sz val="18"/>
        <rFont val="굴림체"/>
        <family val="3"/>
        <charset val="129"/>
      </rPr>
      <t>당)(당초)</t>
    </r>
    <phoneticPr fontId="6" type="noConversion"/>
  </si>
  <si>
    <r>
      <t>ㅇ 돌붙임(메붙임) 구조도 및 계산표(m</t>
    </r>
    <r>
      <rPr>
        <u/>
        <vertAlign val="superscript"/>
        <sz val="18"/>
        <rFont val="굴림체"/>
        <family val="3"/>
        <charset val="129"/>
      </rPr>
      <t>2</t>
    </r>
    <r>
      <rPr>
        <u/>
        <sz val="18"/>
        <rFont val="굴림체"/>
        <family val="3"/>
        <charset val="129"/>
      </rPr>
      <t>당)</t>
    </r>
    <r>
      <rPr>
        <u/>
        <sz val="18"/>
        <color rgb="FFFF0000"/>
        <rFont val="굴림체"/>
        <family val="3"/>
        <charset val="129"/>
      </rPr>
      <t>(변경)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</si>
</sst>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0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.0_-;\-* #,##0.0_-;_-* &quot;-&quot;_-;_-@_-"/>
    <numFmt numFmtId="177" formatCode="0.00_ "/>
    <numFmt numFmtId="178" formatCode="0.0"/>
    <numFmt numFmtId="179" formatCode="0.000"/>
    <numFmt numFmtId="180" formatCode="_-* #,##0_-;&quot;₩&quot;\!\-* #,##0_-;_-* &quot;-&quot;_-;_-@_-"/>
    <numFmt numFmtId="181" formatCode="0.00_);[Red]\(0.00\)"/>
    <numFmt numFmtId="182" formatCode="#,##0.00_ "/>
    <numFmt numFmtId="183" formatCode="0.00;[Red]0.00"/>
    <numFmt numFmtId="184" formatCode="mm&quot;월&quot;\ dd&quot;일&quot;"/>
    <numFmt numFmtId="185" formatCode="\ "/>
    <numFmt numFmtId="186" formatCode="_ * #,##0_ ;_ * \-#,##0_ ;_ * &quot;-&quot;_ ;_ @_ "/>
    <numFmt numFmtId="187" formatCode="_ * #,##0.00_ ;_ * \-#,##0.00_ ;_ * &quot;-&quot;??_ ;_ @_ "/>
    <numFmt numFmtId="188" formatCode="&quot;$&quot;#,##0_);[Red]\(&quot;$&quot;#,##0\)"/>
    <numFmt numFmtId="189" formatCode="_(&quot;$&quot;* #,##0.00_);_(&quot;$&quot;* \(#,##0.00\);_(&quot;$&quot;* &quot;-&quot;??_);_(@_)"/>
    <numFmt numFmtId="190" formatCode="&quot;₩&quot;\$#,##0_);&quot;₩&quot;\(&quot;₩&quot;\$#,##0&quot;₩&quot;\)"/>
    <numFmt numFmtId="191" formatCode="_-[$€-2]* #,##0.00_-;&quot;₩&quot;\!\-[$€-2]* #,##0.00_-;_-[$€-2]* &quot;-&quot;??_-"/>
    <numFmt numFmtId="192" formatCode="_ &quot;₩&quot;* #,##0_ ;_ &quot;₩&quot;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193" formatCode="&quot;₩&quot;#,##0;[Red]&quot;₩&quot;&quot;₩&quot;\-#,##0"/>
    <numFmt numFmtId="194" formatCode="_ * #,##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* &quot;-&quot;_ ;_ @_ "/>
    <numFmt numFmtId="195" formatCode="#,##0.0"/>
    <numFmt numFmtId="196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7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8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199" formatCode="_(* #,##0_);_(* \(#,##0\);_(* &quot;-&quot;_);_(@_)"/>
    <numFmt numFmtId="200" formatCode="#,##0;[Red]&quot;-&quot;#,##0"/>
    <numFmt numFmtId="201" formatCode="#,##0.00&quot;?_);[Red]\(#,##0.00&quot;&quot;?&quot;\)"/>
    <numFmt numFmtId="202" formatCode="&quot;  &quot;@"/>
    <numFmt numFmtId="203" formatCode="0_ "/>
    <numFmt numFmtId="204" formatCode="mmm&quot;-&quot;yy"/>
    <numFmt numFmtId="205" formatCode="_-* #,##0.0_-;\-* #,##0.0_-;_-* &quot;-&quot;??_-;_-@_-"/>
    <numFmt numFmtId="206" formatCode="_-* #,##0_-;\-* #,##0_-;_-* &quot;-&quot;??_-;_-@_-"/>
    <numFmt numFmtId="207" formatCode="#,##0.0;[Red]#,##0.0;&quot; &quot;"/>
    <numFmt numFmtId="208" formatCode="0.0000%"/>
    <numFmt numFmtId="209" formatCode="#,##0.0000"/>
    <numFmt numFmtId="210" formatCode="#,##0.00;[Red]#,##0.00;&quot; &quot;"/>
    <numFmt numFmtId="211" formatCode="_ &quot;₩&quot;* #,##0_ ;_ &quot;₩&quot;* \-#,##0_ ;_ &quot;₩&quot;* &quot;-&quot;_ ;_ @_ "/>
    <numFmt numFmtId="212" formatCode="_ &quot;₩&quot;* #,##0.00_ ;_ &quot;₩&quot;* \-#,##0.00_ ;_ &quot;₩&quot;* &quot;-&quot;??_ ;_ @_ "/>
    <numFmt numFmtId="213" formatCode="&quot;$&quot;#,##0.00_);[Red]\(&quot;$&quot;#,##0.00\)"/>
    <numFmt numFmtId="214" formatCode="&quot;$&quot;#,##0.00;;"/>
    <numFmt numFmtId="215" formatCode="#,##0.000\ &quot;EA &quot;"/>
    <numFmt numFmtId="216" formatCode="#,##0.000\ &quot;㎏ &quot;"/>
    <numFmt numFmtId="217" formatCode="#,##0.000\ &quot;m  &quot;"/>
    <numFmt numFmtId="218" formatCode="#,##0.000\ &quot;㎡ &quot;"/>
    <numFmt numFmtId="219" formatCode="#,##0.000\ &quot;㎥ &quot;"/>
    <numFmt numFmtId="220" formatCode="General_)"/>
    <numFmt numFmtId="221" formatCode="&quot;$&quot;#,##0.00"/>
    <numFmt numFmtId="222" formatCode="0.0%\ "/>
    <numFmt numFmtId="223" formatCode="0.0_)"/>
    <numFmt numFmtId="224" formatCode="#,##0.00;[Red]&quot;-&quot;#,##0.00"/>
    <numFmt numFmtId="225" formatCode="#."/>
    <numFmt numFmtId="226" formatCode="_(&quot;RM&quot;* #,##0.00_);_(&quot;RM&quot;* \(#,##0.00\);_(&quot;RM&quot;* &quot;-&quot;??_);_(@_)"/>
    <numFmt numFmtId="227" formatCode="&quot;US$&quot;#,##0_);\(&quot;US$&quot;#,##0\)"/>
    <numFmt numFmtId="228" formatCode="0_);\(0\)"/>
    <numFmt numFmtId="229" formatCode="0.0%"/>
    <numFmt numFmtId="230" formatCode="?/?#"/>
    <numFmt numFmtId="231" formatCode="0.000_ "/>
    <numFmt numFmtId="232" formatCode="#,##0_ "/>
    <numFmt numFmtId="233" formatCode="_-* #,##0;\-* #,##0;_-* &quot;-&quot;;_-@"/>
    <numFmt numFmtId="234" formatCode=";;;"/>
    <numFmt numFmtId="235" formatCode="0.000\ "/>
    <numFmt numFmtId="236" formatCode="0.0000000"/>
    <numFmt numFmtId="237" formatCode="#,##0;&quot;-&quot;#,##0"/>
    <numFmt numFmtId="238" formatCode="&quot;US$&quot;#,##0_);[Red]\(&quot;US$&quot;#,##0\)"/>
    <numFmt numFmtId="239" formatCode="#,##0&quot; &quot;;[Red]&quot;△&quot;#,##0&quot; &quot;"/>
    <numFmt numFmtId="240" formatCode="* #,##0&quot; &quot;;[Red]* &quot;△&quot;#,##0&quot; &quot;;* @"/>
    <numFmt numFmtId="241" formatCode="#,##0.####;[Red]&quot;△&quot;#,##0.####"/>
    <numFmt numFmtId="242" formatCode="#,##0.00##;[Red]&quot;△&quot;#,##0.00##"/>
    <numFmt numFmtId="243" formatCode="_-[$€-2]* #,##0.00_-;\-[$€-2]* #,##0.00_-;_-[$€-2]* &quot;-&quot;??_-"/>
    <numFmt numFmtId="244" formatCode="_-* #,##0.000_-;\-* #,##0.000_-;_-* &quot;-&quot;_-;_-@_-"/>
    <numFmt numFmtId="245" formatCode="0.000_);[Red]\(0.000\)"/>
    <numFmt numFmtId="246" formatCode="0.0_);[Red]\(0.0\)"/>
    <numFmt numFmtId="247" formatCode="0.0\ &quot;m  &quot;"/>
    <numFmt numFmtId="248" formatCode="0.0\ &quot;m2  &quot;"/>
    <numFmt numFmtId="249" formatCode="_-* #,##0.00_-;\-* #,##0.00_-;_-* &quot;-&quot;_-;_-@_-"/>
    <numFmt numFmtId="250" formatCode="_-* #,##0.000000_-;\-* #,##0.000000_-;_-* &quot;-&quot;_-;_-@_-"/>
  </numFmts>
  <fonts count="151">
    <font>
      <sz val="12"/>
      <name val="바탕체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바탕체"/>
      <family val="1"/>
      <charset val="129"/>
    </font>
    <font>
      <sz val="10"/>
      <name val="굴림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b/>
      <sz val="14"/>
      <name val="굴림"/>
      <family val="3"/>
      <charset val="129"/>
    </font>
    <font>
      <sz val="8"/>
      <name val="굴림"/>
      <family val="3"/>
      <charset val="129"/>
    </font>
    <font>
      <b/>
      <sz val="10"/>
      <name val="굴림"/>
      <family val="3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2"/>
      <name val="¹????¼"/>
      <family val="1"/>
      <charset val="129"/>
    </font>
    <font>
      <sz val="10"/>
      <name val="Arial"/>
      <family val="2"/>
    </font>
    <font>
      <sz val="11"/>
      <name val="굴림체"/>
      <family val="3"/>
      <charset val="129"/>
    </font>
    <font>
      <sz val="10"/>
      <name val="돋움체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b/>
      <sz val="10"/>
      <name val="Helv"/>
      <family val="2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b/>
      <sz val="1"/>
      <color indexed="8"/>
      <name val="Courier"/>
      <family val="3"/>
    </font>
    <font>
      <b/>
      <sz val="11"/>
      <name val="돋움"/>
      <family val="3"/>
      <charset val="129"/>
    </font>
    <font>
      <sz val="11"/>
      <name val="바탕체"/>
      <family val="1"/>
      <charset val="129"/>
    </font>
    <font>
      <sz val="11"/>
      <name val="μ¸¿o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u/>
      <sz val="11"/>
      <color indexed="36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8"/>
      <name val="굴림체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2"/>
      <name val="돋움체"/>
      <family val="3"/>
      <charset val="129"/>
    </font>
    <font>
      <sz val="12"/>
      <name val="Times New Roman"/>
      <family val="1"/>
    </font>
    <font>
      <sz val="9"/>
      <name val="돋움체"/>
      <family val="3"/>
      <charset val="129"/>
    </font>
    <font>
      <sz val="10"/>
      <name val="Courier New"/>
      <family val="3"/>
    </font>
    <font>
      <sz val="12"/>
      <name val="돋움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1"/>
      <name val="µ¸¿ò"/>
      <family val="3"/>
      <charset val="129"/>
    </font>
    <font>
      <sz val="10"/>
      <name val="μ¸¿oA¼"/>
      <family val="3"/>
      <charset val="129"/>
    </font>
    <font>
      <sz val="9"/>
      <name val="Arial"/>
      <family val="2"/>
    </font>
    <font>
      <b/>
      <sz val="8"/>
      <name val="Arial"/>
      <family val="2"/>
    </font>
    <font>
      <sz val="12"/>
      <name val="System"/>
      <family val="2"/>
      <charset val="129"/>
    </font>
    <font>
      <sz val="10"/>
      <name val="±¼¸²A¼"/>
      <family val="3"/>
      <charset val="129"/>
    </font>
    <font>
      <sz val="10"/>
      <name val="±¼¸²Ã¼"/>
      <family val="3"/>
      <charset val="129"/>
    </font>
    <font>
      <sz val="12"/>
      <name val="Arial"/>
      <family val="2"/>
    </font>
    <font>
      <sz val="10"/>
      <color indexed="9"/>
      <name val="Arial"/>
      <family val="2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b/>
      <i/>
      <sz val="14"/>
      <name val="Times New Roman"/>
      <family val="1"/>
    </font>
    <font>
      <u/>
      <sz val="8.5"/>
      <color indexed="36"/>
      <name val="바탕체"/>
      <family val="1"/>
      <charset val="129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9"/>
      <color indexed="9"/>
      <name val="Arial"/>
      <family val="2"/>
    </font>
    <font>
      <b/>
      <i/>
      <sz val="12"/>
      <color indexed="16"/>
      <name val="Times New Roman"/>
      <family val="1"/>
    </font>
    <font>
      <sz val="10"/>
      <name val="Univers (WN)"/>
      <family val="2"/>
    </font>
    <font>
      <u/>
      <sz val="8.5"/>
      <color indexed="12"/>
      <name val="바탕체"/>
      <family val="1"/>
      <charset val="129"/>
    </font>
    <font>
      <b/>
      <sz val="10"/>
      <name val="굴림체"/>
      <family val="3"/>
      <charset val="129"/>
    </font>
    <font>
      <b/>
      <i/>
      <sz val="12"/>
      <name val="Times New Roman"/>
      <family val="1"/>
    </font>
    <font>
      <sz val="7"/>
      <name val="Small Fonts"/>
      <family val="2"/>
    </font>
    <font>
      <b/>
      <sz val="16"/>
      <name val="Times New Roman"/>
      <family val="1"/>
    </font>
    <font>
      <b/>
      <sz val="12"/>
      <color indexed="16"/>
      <name val="Arial"/>
      <family val="2"/>
    </font>
    <font>
      <b/>
      <i/>
      <sz val="18"/>
      <color indexed="16"/>
      <name val="Times New Roman"/>
      <family val="1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i/>
      <sz val="18"/>
      <color indexed="39"/>
      <name val="돋움체"/>
      <family val="3"/>
      <charset val="129"/>
    </font>
    <font>
      <b/>
      <sz val="8"/>
      <color indexed="32"/>
      <name val="Arial"/>
      <family val="2"/>
    </font>
    <font>
      <b/>
      <sz val="10"/>
      <name val="MS Sans Serif"/>
      <family val="2"/>
    </font>
    <font>
      <sz val="12"/>
      <name val="명조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뼥?ⓒ"/>
      <family val="3"/>
      <charset val="129"/>
    </font>
    <font>
      <sz val="1"/>
      <color indexed="0"/>
      <name val="Courier"/>
      <family val="3"/>
    </font>
    <font>
      <sz val="9"/>
      <name val="MS Sans Serif"/>
      <family val="2"/>
    </font>
    <font>
      <sz val="12"/>
      <name val="뼻뮝"/>
      <family val="3"/>
      <charset val="129"/>
    </font>
    <font>
      <sz val="10"/>
      <color indexed="10"/>
      <name val="돋움체"/>
      <family val="3"/>
      <charset val="129"/>
    </font>
    <font>
      <sz val="9"/>
      <name val="바탕체"/>
      <family val="1"/>
      <charset val="129"/>
    </font>
    <font>
      <sz val="10"/>
      <name val="바탕"/>
      <family val="1"/>
      <charset val="129"/>
    </font>
    <font>
      <sz val="10"/>
      <name val="돋움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7"/>
      <name val="바탕체"/>
      <family val="1"/>
      <charset val="129"/>
    </font>
    <font>
      <sz val="11"/>
      <name val="돋움체"/>
      <family val="3"/>
      <charset val="129"/>
    </font>
    <font>
      <b/>
      <sz val="11"/>
      <color indexed="10"/>
      <name val="맑은 고딕"/>
      <family val="3"/>
      <charset val="129"/>
    </font>
    <font>
      <sz val="11"/>
      <color indexed="19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9"/>
      <color indexed="81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8"/>
      <name val="굴림체"/>
      <family val="3"/>
      <charset val="129"/>
    </font>
    <font>
      <b/>
      <sz val="8"/>
      <name val="굴림"/>
      <family val="3"/>
      <charset val="129"/>
    </font>
    <font>
      <sz val="8"/>
      <color indexed="10"/>
      <name val="굴림체"/>
      <family val="3"/>
      <charset val="129"/>
    </font>
    <font>
      <sz val="8"/>
      <color theme="0"/>
      <name val="굴림체"/>
      <family val="3"/>
      <charset val="129"/>
    </font>
    <font>
      <sz val="8"/>
      <color rgb="FFFF0000"/>
      <name val="굴림체"/>
      <family val="3"/>
      <charset val="129"/>
    </font>
    <font>
      <u/>
      <sz val="18"/>
      <name val="굴림"/>
      <family val="3"/>
      <charset val="129"/>
    </font>
    <font>
      <sz val="8"/>
      <color indexed="10"/>
      <name val="굴림"/>
      <family val="3"/>
      <charset val="129"/>
    </font>
    <font>
      <sz val="10"/>
      <color indexed="10"/>
      <name val="굴림"/>
      <family val="3"/>
      <charset val="129"/>
    </font>
    <font>
      <u/>
      <sz val="18"/>
      <color rgb="FFFF0000"/>
      <name val="굴림"/>
      <family val="3"/>
      <charset val="129"/>
    </font>
    <font>
      <sz val="16"/>
      <name val="굴림체"/>
      <family val="3"/>
      <charset val="129"/>
    </font>
    <font>
      <b/>
      <u/>
      <sz val="18"/>
      <name val="굴림체"/>
      <family val="3"/>
      <charset val="129"/>
    </font>
    <font>
      <u/>
      <sz val="18"/>
      <name val="굴림체"/>
      <family val="3"/>
      <charset val="129"/>
    </font>
    <font>
      <u/>
      <sz val="18"/>
      <color indexed="10"/>
      <name val="굴림체"/>
      <family val="3"/>
      <charset val="129"/>
    </font>
    <font>
      <sz val="9"/>
      <color indexed="10"/>
      <name val="굴림체"/>
      <family val="3"/>
      <charset val="129"/>
    </font>
    <font>
      <sz val="9"/>
      <color indexed="12"/>
      <name val="굴림체"/>
      <family val="3"/>
      <charset val="129"/>
    </font>
    <font>
      <sz val="8"/>
      <name val="맑은 고딕"/>
      <family val="3"/>
      <charset val="129"/>
    </font>
    <font>
      <sz val="9"/>
      <color rgb="FFFF0000"/>
      <name val="굴림체"/>
      <family val="3"/>
      <charset val="129"/>
    </font>
    <font>
      <b/>
      <sz val="10"/>
      <color indexed="81"/>
      <name val="굴림"/>
      <family val="3"/>
      <charset val="129"/>
    </font>
    <font>
      <b/>
      <u/>
      <sz val="18"/>
      <color rgb="FFFF0000"/>
      <name val="굴림체"/>
      <family val="3"/>
      <charset val="129"/>
    </font>
    <font>
      <sz val="8"/>
      <name val="바탕"/>
      <family val="1"/>
      <charset val="129"/>
    </font>
    <font>
      <b/>
      <u/>
      <sz val="12"/>
      <name val="굴림"/>
      <family val="3"/>
      <charset val="129"/>
    </font>
    <font>
      <u/>
      <sz val="10"/>
      <name val="굴림"/>
      <family val="3"/>
      <charset val="129"/>
    </font>
    <font>
      <sz val="7"/>
      <color indexed="81"/>
      <name val="굴림"/>
      <family val="3"/>
      <charset val="129"/>
    </font>
    <font>
      <b/>
      <u/>
      <sz val="18"/>
      <name val="굴림"/>
      <family val="3"/>
      <charset val="129"/>
    </font>
    <font>
      <b/>
      <u/>
      <sz val="18"/>
      <color rgb="FFFF0000"/>
      <name val="굴림"/>
      <family val="3"/>
      <charset val="129"/>
    </font>
    <font>
      <u/>
      <vertAlign val="superscript"/>
      <sz val="18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u/>
      <sz val="18"/>
      <color rgb="FFFF0000"/>
      <name val="굴림체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4941">
    <xf numFmtId="0" fontId="0" fillId="0" borderId="0">
      <alignment vertical="center"/>
    </xf>
    <xf numFmtId="185" fontId="10" fillId="0" borderId="0" applyFill="0" applyBorder="0" applyProtection="0"/>
    <xf numFmtId="40" fontId="10" fillId="0" borderId="1"/>
    <xf numFmtId="0" fontId="10" fillId="0" borderId="0"/>
    <xf numFmtId="0" fontId="10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14" fillId="0" borderId="0" applyFont="0" applyFill="0" applyBorder="0" applyAlignment="0" applyProtection="0"/>
    <xf numFmtId="0" fontId="13" fillId="0" borderId="0"/>
    <xf numFmtId="41" fontId="14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13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1" fillId="0" borderId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3" fillId="0" borderId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3" fillId="0" borderId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3" fillId="0" borderId="0"/>
    <xf numFmtId="0" fontId="13" fillId="0" borderId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3" fillId="0" borderId="0"/>
    <xf numFmtId="0" fontId="13" fillId="0" borderId="0"/>
    <xf numFmtId="41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1" fontId="14" fillId="0" borderId="0" applyFont="0" applyFill="0" applyBorder="0" applyAlignment="0" applyProtection="0"/>
    <xf numFmtId="0" fontId="13" fillId="0" borderId="0"/>
    <xf numFmtId="0" fontId="13" fillId="0" borderId="0"/>
    <xf numFmtId="41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3" fillId="0" borderId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1" fillId="0" borderId="0"/>
    <xf numFmtId="0" fontId="13" fillId="0" borderId="0"/>
    <xf numFmtId="0" fontId="18" fillId="0" borderId="0"/>
    <xf numFmtId="0" fontId="18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14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14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3" fillId="0" borderId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8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8" fillId="0" borderId="0"/>
    <xf numFmtId="0" fontId="21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3" fillId="0" borderId="0"/>
    <xf numFmtId="0" fontId="18" fillId="0" borderId="0"/>
    <xf numFmtId="0" fontId="13" fillId="0" borderId="0"/>
    <xf numFmtId="0" fontId="18" fillId="0" borderId="0"/>
    <xf numFmtId="0" fontId="13" fillId="0" borderId="0"/>
    <xf numFmtId="0" fontId="18" fillId="0" borderId="0"/>
    <xf numFmtId="0" fontId="21" fillId="0" borderId="0"/>
    <xf numFmtId="0" fontId="13" fillId="0" borderId="0"/>
    <xf numFmtId="0" fontId="1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14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41" fontId="14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5" fillId="0" borderId="0">
      <alignment vertical="center"/>
    </xf>
    <xf numFmtId="186" fontId="10" fillId="0" borderId="2" applyBorder="0"/>
    <xf numFmtId="186" fontId="10" fillId="0" borderId="2" applyBorder="0"/>
    <xf numFmtId="186" fontId="10" fillId="0" borderId="2" applyBorder="0"/>
    <xf numFmtId="0" fontId="10" fillId="0" borderId="2" applyBorder="0"/>
    <xf numFmtId="0" fontId="38" fillId="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9" fontId="10" fillId="0" borderId="0">
      <protection locked="0"/>
    </xf>
    <xf numFmtId="0" fontId="39" fillId="1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8" fillId="0" borderId="0"/>
    <xf numFmtId="0" fontId="1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6" fillId="0" borderId="0"/>
    <xf numFmtId="0" fontId="37" fillId="0" borderId="0"/>
    <xf numFmtId="0" fontId="11" fillId="0" borderId="0" applyFill="0" applyBorder="0" applyAlignment="0"/>
    <xf numFmtId="0" fontId="19" fillId="0" borderId="0"/>
    <xf numFmtId="183" fontId="10" fillId="0" borderId="0">
      <protection locked="0"/>
    </xf>
    <xf numFmtId="38" fontId="13" fillId="0" borderId="0" applyFont="0" applyFill="0" applyBorder="0" applyAlignment="0" applyProtection="0"/>
    <xf numFmtId="0" fontId="2" fillId="0" borderId="0"/>
    <xf numFmtId="187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20" fillId="0" borderId="0" applyNumberFormat="0" applyAlignment="0">
      <alignment horizontal="left"/>
    </xf>
    <xf numFmtId="183" fontId="10" fillId="0" borderId="0">
      <protection locked="0"/>
    </xf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201" fontId="14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1" fillId="0" borderId="0"/>
    <xf numFmtId="183" fontId="10" fillId="0" borderId="0">
      <protection locked="0"/>
    </xf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0" borderId="0"/>
    <xf numFmtId="0" fontId="22" fillId="0" borderId="0" applyNumberFormat="0" applyAlignment="0">
      <alignment horizontal="left"/>
    </xf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183" fontId="10" fillId="0" borderId="0">
      <protection locked="0"/>
    </xf>
    <xf numFmtId="38" fontId="25" fillId="16" borderId="0" applyNumberFormat="0" applyBorder="0" applyAlignment="0" applyProtection="0"/>
    <xf numFmtId="0" fontId="26" fillId="0" borderId="0">
      <alignment horizontal="left"/>
    </xf>
    <xf numFmtId="0" fontId="27" fillId="0" borderId="3" applyNumberFormat="0" applyAlignment="0" applyProtection="0">
      <alignment horizontal="left" vertical="center"/>
    </xf>
    <xf numFmtId="0" fontId="27" fillId="0" borderId="4">
      <alignment horizontal="left" vertical="center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3" fontId="10" fillId="0" borderId="0">
      <protection locked="0"/>
    </xf>
    <xf numFmtId="183" fontId="10" fillId="0" borderId="0">
      <protection locked="0"/>
    </xf>
    <xf numFmtId="10" fontId="25" fillId="16" borderId="5" applyNumberFormat="0" applyBorder="0" applyAlignment="0" applyProtection="0"/>
    <xf numFmtId="18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9" fillId="0" borderId="6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/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0" fontId="2" fillId="0" borderId="0">
      <alignment vertical="center"/>
    </xf>
    <xf numFmtId="183" fontId="10" fillId="0" borderId="0">
      <protection locked="0"/>
    </xf>
    <xf numFmtId="10" fontId="13" fillId="0" borderId="0" applyFont="0" applyFill="0" applyBorder="0" applyAlignment="0" applyProtection="0"/>
    <xf numFmtId="30" fontId="30" fillId="0" borderId="0" applyNumberFormat="0" applyFill="0" applyBorder="0" applyAlignment="0" applyProtection="0">
      <alignment horizontal="left"/>
    </xf>
    <xf numFmtId="0" fontId="13" fillId="17" borderId="0"/>
    <xf numFmtId="0" fontId="29" fillId="0" borderId="0"/>
    <xf numFmtId="40" fontId="31" fillId="0" borderId="0" applyBorder="0">
      <alignment horizontal="right"/>
    </xf>
    <xf numFmtId="0" fontId="32" fillId="0" borderId="0" applyFill="0" applyBorder="0" applyProtection="0">
      <alignment horizontal="centerContinuous" vertical="center"/>
    </xf>
    <xf numFmtId="0" fontId="33" fillId="16" borderId="0" applyFill="0" applyBorder="0" applyProtection="0">
      <alignment horizontal="center" vertical="center"/>
    </xf>
    <xf numFmtId="183" fontId="10" fillId="0" borderId="7">
      <protection locked="0"/>
    </xf>
    <xf numFmtId="0" fontId="3" fillId="0" borderId="8">
      <alignment horizontal="left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2" borderId="9" applyNumberFormat="0" applyAlignment="0" applyProtection="0">
      <alignment vertical="center"/>
    </xf>
    <xf numFmtId="192" fontId="2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42" fillId="3" borderId="0" applyNumberFormat="0" applyBorder="0" applyAlignment="0" applyProtection="0">
      <alignment vertical="center"/>
    </xf>
    <xf numFmtId="0" fontId="23" fillId="0" borderId="0">
      <protection locked="0"/>
    </xf>
    <xf numFmtId="3" fontId="18" fillId="0" borderId="10">
      <alignment horizontal="center"/>
    </xf>
    <xf numFmtId="0" fontId="35" fillId="0" borderId="11">
      <alignment vertical="center"/>
    </xf>
    <xf numFmtId="0" fontId="23" fillId="0" borderId="0">
      <protection locked="0"/>
    </xf>
    <xf numFmtId="0" fontId="2" fillId="23" borderId="12" applyNumberFormat="0" applyFont="0" applyAlignment="0" applyProtection="0">
      <alignment vertical="center"/>
    </xf>
    <xf numFmtId="9" fontId="14" fillId="16" borderId="0" applyFill="0" applyBorder="0" applyProtection="0">
      <alignment horizontal="right"/>
    </xf>
    <xf numFmtId="9" fontId="14" fillId="16" borderId="0" applyFill="0" applyBorder="0" applyProtection="0">
      <alignment horizontal="right"/>
    </xf>
    <xf numFmtId="9" fontId="14" fillId="16" borderId="0" applyFill="0" applyBorder="0" applyProtection="0">
      <alignment horizontal="right"/>
    </xf>
    <xf numFmtId="9" fontId="14" fillId="16" borderId="0" applyFill="0" applyBorder="0" applyProtection="0">
      <alignment horizontal="right"/>
    </xf>
    <xf numFmtId="9" fontId="14" fillId="16" borderId="0" applyFill="0" applyBorder="0" applyProtection="0">
      <alignment horizontal="right"/>
    </xf>
    <xf numFmtId="9" fontId="14" fillId="16" borderId="0" applyFill="0" applyBorder="0" applyProtection="0">
      <alignment horizontal="right"/>
    </xf>
    <xf numFmtId="9" fontId="14" fillId="16" borderId="0" applyFill="0" applyBorder="0" applyProtection="0">
      <alignment horizontal="right"/>
    </xf>
    <xf numFmtId="9" fontId="14" fillId="16" borderId="0" applyFill="0" applyBorder="0" applyProtection="0">
      <alignment horizontal="right"/>
    </xf>
    <xf numFmtId="9" fontId="14" fillId="16" borderId="0" applyFill="0" applyBorder="0" applyProtection="0">
      <alignment horizontal="right"/>
    </xf>
    <xf numFmtId="9" fontId="14" fillId="16" borderId="0" applyFill="0" applyBorder="0" applyProtection="0">
      <alignment horizontal="right"/>
    </xf>
    <xf numFmtId="10" fontId="14" fillId="0" borderId="0" applyFill="0" applyBorder="0" applyProtection="0">
      <alignment horizontal="right"/>
    </xf>
    <xf numFmtId="10" fontId="14" fillId="0" borderId="0" applyFill="0" applyBorder="0" applyProtection="0">
      <alignment horizontal="right"/>
    </xf>
    <xf numFmtId="10" fontId="14" fillId="0" borderId="0" applyFill="0" applyBorder="0" applyProtection="0">
      <alignment horizontal="right"/>
    </xf>
    <xf numFmtId="10" fontId="14" fillId="0" borderId="0" applyFill="0" applyBorder="0" applyProtection="0">
      <alignment horizontal="right"/>
    </xf>
    <xf numFmtId="10" fontId="14" fillId="0" borderId="0" applyFill="0" applyBorder="0" applyProtection="0">
      <alignment horizontal="right"/>
    </xf>
    <xf numFmtId="10" fontId="14" fillId="0" borderId="0" applyFill="0" applyBorder="0" applyProtection="0">
      <alignment horizontal="right"/>
    </xf>
    <xf numFmtId="10" fontId="14" fillId="0" borderId="0" applyFill="0" applyBorder="0" applyProtection="0">
      <alignment horizontal="right"/>
    </xf>
    <xf numFmtId="10" fontId="14" fillId="0" borderId="0" applyFill="0" applyBorder="0" applyProtection="0">
      <alignment horizontal="right"/>
    </xf>
    <xf numFmtId="10" fontId="14" fillId="0" borderId="0" applyFill="0" applyBorder="0" applyProtection="0">
      <alignment horizontal="right"/>
    </xf>
    <xf numFmtId="10" fontId="14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0" borderId="0"/>
    <xf numFmtId="0" fontId="44" fillId="0" borderId="0" applyNumberFormat="0" applyFill="0" applyBorder="0" applyAlignment="0" applyProtection="0">
      <alignment vertical="center"/>
    </xf>
    <xf numFmtId="0" fontId="45" fillId="25" borderId="13" applyNumberFormat="0" applyAlignment="0" applyProtection="0">
      <alignment vertical="center"/>
    </xf>
    <xf numFmtId="193" fontId="13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99" fontId="2" fillId="0" borderId="0" applyFont="0" applyFill="0" applyBorder="0" applyAlignment="0" applyProtection="0">
      <alignment vertical="center"/>
    </xf>
    <xf numFmtId="19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84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84" fontId="2" fillId="0" borderId="0" applyFont="0" applyFill="0" applyBorder="0" applyAlignment="0" applyProtection="0">
      <alignment vertical="center"/>
    </xf>
    <xf numFmtId="184" fontId="2" fillId="0" borderId="0" applyFont="0" applyFill="0" applyBorder="0" applyAlignment="0" applyProtection="0">
      <alignment vertical="center"/>
    </xf>
    <xf numFmtId="186" fontId="1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9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99" fontId="2" fillId="0" borderId="0" applyFont="0" applyFill="0" applyBorder="0" applyAlignment="0" applyProtection="0">
      <alignment vertical="center"/>
    </xf>
    <xf numFmtId="19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13" fillId="0" borderId="0"/>
    <xf numFmtId="0" fontId="21" fillId="0" borderId="0"/>
    <xf numFmtId="0" fontId="21" fillId="0" borderId="0"/>
    <xf numFmtId="0" fontId="21" fillId="0" borderId="0"/>
    <xf numFmtId="0" fontId="46" fillId="0" borderId="14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202" fontId="11" fillId="0" borderId="5" applyBorder="0">
      <alignment vertical="center"/>
    </xf>
    <xf numFmtId="0" fontId="47" fillId="0" borderId="15" applyNumberFormat="0" applyFill="0" applyAlignment="0" applyProtection="0">
      <alignment vertical="center"/>
    </xf>
    <xf numFmtId="0" fontId="36" fillId="0" borderId="0" applyNumberFormat="0" applyBorder="0" applyAlignment="0">
      <alignment horizontal="centerContinuous" vertical="center"/>
    </xf>
    <xf numFmtId="0" fontId="48" fillId="7" borderId="9" applyNumberFormat="0" applyAlignment="0" applyProtection="0">
      <alignment vertical="center"/>
    </xf>
    <xf numFmtId="4" fontId="23" fillId="0" borderId="0">
      <protection locked="0"/>
    </xf>
    <xf numFmtId="194" fontId="2" fillId="0" borderId="0">
      <protection locked="0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0" fillId="0" borderId="0"/>
    <xf numFmtId="0" fontId="54" fillId="22" borderId="19" applyNumberFormat="0" applyAlignment="0" applyProtection="0">
      <alignment vertical="center"/>
    </xf>
    <xf numFmtId="41" fontId="2" fillId="0" borderId="0" applyFont="0" applyFill="0" applyBorder="0" applyAlignment="0" applyProtection="0"/>
    <xf numFmtId="195" fontId="10" fillId="16" borderId="0" applyFill="0" applyBorder="0" applyProtection="0">
      <alignment horizontal="right"/>
    </xf>
    <xf numFmtId="182" fontId="14" fillId="16" borderId="0" applyFill="0" applyBorder="0" applyProtection="0">
      <alignment horizontal="right"/>
    </xf>
    <xf numFmtId="195" fontId="10" fillId="16" borderId="0" applyFill="0" applyBorder="0" applyProtection="0">
      <alignment horizontal="right"/>
    </xf>
    <xf numFmtId="182" fontId="14" fillId="16" borderId="0" applyFill="0" applyBorder="0" applyProtection="0">
      <alignment horizontal="right"/>
    </xf>
    <xf numFmtId="182" fontId="14" fillId="16" borderId="0" applyFill="0" applyBorder="0" applyProtection="0">
      <alignment horizontal="right"/>
    </xf>
    <xf numFmtId="182" fontId="14" fillId="16" borderId="0" applyFill="0" applyBorder="0" applyProtection="0">
      <alignment horizontal="right"/>
    </xf>
    <xf numFmtId="182" fontId="14" fillId="16" borderId="0" applyFill="0" applyBorder="0" applyProtection="0">
      <alignment horizontal="right"/>
    </xf>
    <xf numFmtId="182" fontId="14" fillId="16" borderId="0" applyFill="0" applyBorder="0" applyProtection="0">
      <alignment horizontal="right"/>
    </xf>
    <xf numFmtId="182" fontId="14" fillId="16" borderId="0" applyFill="0" applyBorder="0" applyProtection="0">
      <alignment horizontal="right"/>
    </xf>
    <xf numFmtId="182" fontId="14" fillId="16" borderId="0" applyFill="0" applyBorder="0" applyProtection="0">
      <alignment horizontal="right"/>
    </xf>
    <xf numFmtId="182" fontId="14" fillId="16" borderId="0" applyFill="0" applyBorder="0" applyProtection="0">
      <alignment horizontal="right"/>
    </xf>
    <xf numFmtId="40" fontId="10" fillId="0" borderId="1"/>
    <xf numFmtId="196" fontId="10" fillId="0" borderId="0">
      <protection locked="0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2" fillId="0" borderId="0"/>
    <xf numFmtId="0" fontId="56" fillId="0" borderId="0">
      <alignment vertical="center"/>
    </xf>
    <xf numFmtId="0" fontId="5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57" fillId="0" borderId="0">
      <alignment vertical="center"/>
    </xf>
    <xf numFmtId="0" fontId="14" fillId="0" borderId="0">
      <alignment vertical="center"/>
    </xf>
    <xf numFmtId="0" fontId="5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56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0" fillId="0" borderId="0"/>
    <xf numFmtId="0" fontId="5" fillId="0" borderId="0">
      <alignment vertical="center"/>
    </xf>
    <xf numFmtId="0" fontId="2" fillId="0" borderId="0"/>
    <xf numFmtId="0" fontId="23" fillId="0" borderId="20">
      <protection locked="0"/>
    </xf>
    <xf numFmtId="197" fontId="10" fillId="0" borderId="0">
      <protection locked="0"/>
    </xf>
    <xf numFmtId="198" fontId="2" fillId="0" borderId="0">
      <protection locked="0"/>
    </xf>
    <xf numFmtId="0" fontId="4" fillId="0" borderId="0">
      <alignment vertical="center"/>
    </xf>
    <xf numFmtId="0" fontId="10" fillId="0" borderId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3" fontId="61" fillId="0" borderId="5"/>
    <xf numFmtId="24" fontId="18" fillId="0" borderId="0" applyFont="0" applyFill="0" applyBorder="0" applyAlignment="0" applyProtection="0"/>
    <xf numFmtId="204" fontId="2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204" fontId="2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8" fontId="2" fillId="0" borderId="0" applyFont="0" applyFill="0" applyBorder="0" applyAlignment="0" applyProtection="0">
      <alignment vertical="center"/>
    </xf>
    <xf numFmtId="38" fontId="10" fillId="0" borderId="21">
      <alignment horizontal="right"/>
    </xf>
    <xf numFmtId="0" fontId="2" fillId="0" borderId="0"/>
    <xf numFmtId="0" fontId="2" fillId="0" borderId="0"/>
    <xf numFmtId="0" fontId="2" fillId="0" borderId="0"/>
    <xf numFmtId="0" fontId="13" fillId="0" borderId="0"/>
    <xf numFmtId="0" fontId="59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41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2" fillId="0" borderId="0"/>
    <xf numFmtId="184" fontId="2" fillId="0" borderId="0" applyFont="0" applyFill="0" applyBorder="0" applyProtection="0">
      <alignment vertical="center"/>
    </xf>
    <xf numFmtId="205" fontId="2" fillId="0" borderId="0">
      <alignment vertical="center"/>
    </xf>
    <xf numFmtId="206" fontId="2" fillId="0" borderId="0" applyFont="0" applyFill="0" applyBorder="0" applyAlignment="0" applyProtection="0">
      <alignment vertical="center"/>
    </xf>
    <xf numFmtId="186" fontId="36" fillId="0" borderId="5">
      <alignment vertical="center"/>
    </xf>
    <xf numFmtId="3" fontId="61" fillId="0" borderId="5"/>
    <xf numFmtId="3" fontId="61" fillId="0" borderId="5"/>
    <xf numFmtId="186" fontId="63" fillId="0" borderId="42" applyBorder="0">
      <alignment vertical="center"/>
    </xf>
    <xf numFmtId="3" fontId="64" fillId="0" borderId="28">
      <alignment horizontal="right" vertical="center"/>
    </xf>
    <xf numFmtId="207" fontId="65" fillId="0" borderId="0">
      <alignment vertical="center"/>
    </xf>
    <xf numFmtId="3" fontId="64" fillId="0" borderId="28">
      <alignment horizontal="right" vertical="center"/>
    </xf>
    <xf numFmtId="207" fontId="65" fillId="0" borderId="0">
      <alignment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209" fontId="2" fillId="0" borderId="0">
      <alignment vertical="center"/>
    </xf>
    <xf numFmtId="0" fontId="14" fillId="0" borderId="0">
      <alignment horizontal="center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3" fontId="64" fillId="0" borderId="28">
      <alignment horizontal="right" vertical="center"/>
    </xf>
    <xf numFmtId="207" fontId="65" fillId="0" borderId="0">
      <alignment vertical="center"/>
    </xf>
    <xf numFmtId="207" fontId="65" fillId="0" borderId="0">
      <alignment vertical="center"/>
    </xf>
    <xf numFmtId="210" fontId="15" fillId="0" borderId="0">
      <alignment vertical="center"/>
    </xf>
    <xf numFmtId="0" fontId="10" fillId="0" borderId="8">
      <alignment horizontal="center"/>
    </xf>
    <xf numFmtId="186" fontId="10" fillId="0" borderId="2" applyBorder="0"/>
    <xf numFmtId="186" fontId="10" fillId="0" borderId="2" applyBorder="0"/>
    <xf numFmtId="186" fontId="10" fillId="0" borderId="2" applyBorder="0"/>
    <xf numFmtId="2" fontId="64" fillId="0" borderId="28">
      <alignment horizontal="right" vertical="center"/>
    </xf>
    <xf numFmtId="2" fontId="64" fillId="0" borderId="28">
      <alignment horizontal="right" vertical="center"/>
    </xf>
    <xf numFmtId="186" fontId="10" fillId="0" borderId="2" applyBorder="0"/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2" fontId="64" fillId="0" borderId="28">
      <alignment horizontal="right" vertical="center"/>
    </xf>
    <xf numFmtId="186" fontId="10" fillId="0" borderId="2" applyBorder="0"/>
    <xf numFmtId="2" fontId="64" fillId="0" borderId="28">
      <alignment horizontal="right" vertical="center"/>
    </xf>
    <xf numFmtId="210" fontId="15" fillId="0" borderId="0">
      <alignment vertical="center"/>
    </xf>
    <xf numFmtId="0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211" fontId="17" fillId="0" borderId="0" applyFont="0" applyFill="0" applyBorder="0" applyAlignment="0" applyProtection="0"/>
    <xf numFmtId="42" fontId="68" fillId="0" borderId="0" applyFont="0" applyFill="0" applyBorder="0" applyAlignment="0" applyProtection="0"/>
    <xf numFmtId="212" fontId="17" fillId="0" borderId="0" applyFont="0" applyFill="0" applyBorder="0" applyAlignment="0" applyProtection="0"/>
    <xf numFmtId="44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212" fontId="69" fillId="0" borderId="0" applyFont="0" applyFill="0" applyBorder="0" applyAlignment="0" applyProtection="0"/>
    <xf numFmtId="41" fontId="68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13" fillId="16" borderId="0" applyBorder="0" applyAlignment="0" applyProtection="0"/>
    <xf numFmtId="0" fontId="70" fillId="0" borderId="0"/>
    <xf numFmtId="49" fontId="71" fillId="26" borderId="0" applyBorder="0">
      <alignment horizontal="right"/>
    </xf>
    <xf numFmtId="0" fontId="72" fillId="0" borderId="0"/>
    <xf numFmtId="0" fontId="17" fillId="0" borderId="0"/>
    <xf numFmtId="0" fontId="73" fillId="0" borderId="0"/>
    <xf numFmtId="0" fontId="74" fillId="0" borderId="0"/>
    <xf numFmtId="0" fontId="75" fillId="0" borderId="0"/>
    <xf numFmtId="0" fontId="71" fillId="27" borderId="5">
      <alignment horizontal="center"/>
    </xf>
    <xf numFmtId="0" fontId="76" fillId="28" borderId="43" applyNumberFormat="0" applyBorder="0" applyAlignment="0">
      <alignment horizontal="left" wrapText="1"/>
    </xf>
    <xf numFmtId="0" fontId="70" fillId="26" borderId="0"/>
    <xf numFmtId="0" fontId="77" fillId="26" borderId="0" applyNumberFormat="0" applyFill="0" applyBorder="0"/>
    <xf numFmtId="0" fontId="78" fillId="26" borderId="0" applyNumberFormat="0" applyFill="0" applyBorder="0"/>
    <xf numFmtId="0" fontId="79" fillId="26" borderId="0" applyNumberFormat="0" applyFill="0" applyBorder="0"/>
    <xf numFmtId="0" fontId="80" fillId="27" borderId="44" applyFont="0" applyBorder="0">
      <alignment horizontal="centerContinuous" vertical="center"/>
    </xf>
    <xf numFmtId="213" fontId="25" fillId="26" borderId="23" applyBorder="0"/>
    <xf numFmtId="0" fontId="59" fillId="0" borderId="0" applyFont="0" applyFill="0" applyBorder="0" applyAlignment="0" applyProtection="0"/>
    <xf numFmtId="0" fontId="13" fillId="0" borderId="0"/>
    <xf numFmtId="0" fontId="13" fillId="29" borderId="45" applyBorder="0"/>
    <xf numFmtId="214" fontId="13" fillId="29" borderId="46" applyBorder="0">
      <alignment horizontal="center"/>
    </xf>
    <xf numFmtId="215" fontId="11" fillId="0" borderId="5">
      <alignment vertical="center"/>
    </xf>
    <xf numFmtId="0" fontId="25" fillId="26" borderId="0"/>
    <xf numFmtId="0" fontId="81" fillId="0" borderId="0" applyNumberFormat="0" applyFill="0" applyBorder="0" applyAlignment="0" applyProtection="0">
      <alignment vertical="top"/>
      <protection locked="0"/>
    </xf>
    <xf numFmtId="3" fontId="11" fillId="0" borderId="31">
      <alignment horizontal="right" vertical="center"/>
    </xf>
    <xf numFmtId="4" fontId="11" fillId="0" borderId="31">
      <alignment horizontal="right" vertical="center"/>
    </xf>
    <xf numFmtId="0" fontId="82" fillId="0" borderId="0" applyAlignment="0">
      <alignment horizontal="right"/>
    </xf>
    <xf numFmtId="0" fontId="83" fillId="0" borderId="0"/>
    <xf numFmtId="0" fontId="84" fillId="0" borderId="0"/>
    <xf numFmtId="0" fontId="85" fillId="30" borderId="38" applyBorder="0" applyAlignment="0"/>
    <xf numFmtId="0" fontId="86" fillId="26" borderId="0" applyNumberFormat="0" applyFill="0" applyBorder="0"/>
    <xf numFmtId="12" fontId="13" fillId="16" borderId="47" applyNumberFormat="0" applyBorder="0" applyAlignment="0" applyProtection="0">
      <alignment horizontal="center"/>
    </xf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13" fillId="31" borderId="12" applyBorder="0">
      <protection locked="0"/>
    </xf>
    <xf numFmtId="214" fontId="13" fillId="31" borderId="48" applyBorder="0">
      <alignment horizontal="center"/>
      <protection locked="0"/>
    </xf>
    <xf numFmtId="12" fontId="13" fillId="31" borderId="48" applyBorder="0">
      <alignment horizontal="center"/>
      <protection locked="0"/>
    </xf>
    <xf numFmtId="0" fontId="83" fillId="31" borderId="49">
      <alignment horizontal="center" vertical="center"/>
      <protection locked="0"/>
    </xf>
    <xf numFmtId="213" fontId="25" fillId="29" borderId="0" applyBorder="0">
      <protection locked="0"/>
    </xf>
    <xf numFmtId="15" fontId="25" fillId="29" borderId="0" applyBorder="0">
      <protection locked="0"/>
    </xf>
    <xf numFmtId="49" fontId="25" fillId="29" borderId="0" applyBorder="0">
      <protection locked="0"/>
    </xf>
    <xf numFmtId="49" fontId="25" fillId="29" borderId="39" applyNumberFormat="0" applyBorder="0"/>
    <xf numFmtId="0" fontId="70" fillId="29" borderId="48" applyBorder="0">
      <alignment horizontal="left"/>
    </xf>
    <xf numFmtId="0" fontId="70" fillId="31" borderId="0">
      <alignment horizontal="left"/>
    </xf>
    <xf numFmtId="216" fontId="11" fillId="0" borderId="5">
      <alignment vertical="center"/>
    </xf>
    <xf numFmtId="0" fontId="89" fillId="0" borderId="41" applyFont="0" applyBorder="0" applyAlignment="0">
      <alignment horizontal="center" vertical="center"/>
    </xf>
    <xf numFmtId="217" fontId="11" fillId="0" borderId="5">
      <alignment horizontal="right" vertical="center"/>
    </xf>
    <xf numFmtId="218" fontId="11" fillId="0" borderId="5">
      <alignment vertical="center"/>
    </xf>
    <xf numFmtId="219" fontId="11" fillId="0" borderId="5">
      <alignment vertical="center"/>
    </xf>
    <xf numFmtId="220" fontId="90" fillId="0" borderId="0">
      <alignment horizontal="left"/>
    </xf>
    <xf numFmtId="37" fontId="91" fillId="0" borderId="0"/>
    <xf numFmtId="0" fontId="10" fillId="0" borderId="0"/>
    <xf numFmtId="221" fontId="83" fillId="29" borderId="49">
      <alignment horizontal="center"/>
    </xf>
    <xf numFmtId="0" fontId="13" fillId="26" borderId="48" applyBorder="0">
      <alignment horizontal="center"/>
      <protection locked="0"/>
    </xf>
    <xf numFmtId="222" fontId="2" fillId="0" borderId="0">
      <protection locked="0"/>
    </xf>
    <xf numFmtId="0" fontId="90" fillId="26" borderId="0"/>
    <xf numFmtId="0" fontId="21" fillId="0" borderId="0"/>
    <xf numFmtId="0" fontId="92" fillId="26" borderId="0"/>
    <xf numFmtId="221" fontId="13" fillId="0" borderId="0"/>
    <xf numFmtId="49" fontId="93" fillId="26" borderId="0" applyBorder="0">
      <alignment horizontal="centerContinuous"/>
    </xf>
    <xf numFmtId="181" fontId="15" fillId="0" borderId="0">
      <alignment vertical="center"/>
    </xf>
    <xf numFmtId="181" fontId="15" fillId="0" borderId="0">
      <alignment vertical="distributed"/>
    </xf>
    <xf numFmtId="0" fontId="94" fillId="26" borderId="0" applyProtection="0">
      <alignment horizontal="centerContinuous" vertical="center"/>
      <protection hidden="1"/>
    </xf>
    <xf numFmtId="0" fontId="13" fillId="26" borderId="48" applyBorder="0">
      <alignment horizontal="center"/>
    </xf>
    <xf numFmtId="0" fontId="13" fillId="26" borderId="48" applyBorder="0">
      <alignment horizontal="center"/>
    </xf>
    <xf numFmtId="223" fontId="95" fillId="0" borderId="0">
      <alignment horizontal="center"/>
    </xf>
    <xf numFmtId="0" fontId="96" fillId="26" borderId="0">
      <alignment horizontal="centerContinuous"/>
    </xf>
    <xf numFmtId="49" fontId="97" fillId="0" borderId="0" applyFill="0" applyBorder="0" applyProtection="0">
      <alignment horizontal="centerContinuous" vertical="center"/>
    </xf>
    <xf numFmtId="213" fontId="71" fillId="26" borderId="0"/>
    <xf numFmtId="49" fontId="98" fillId="26" borderId="0" applyBorder="0">
      <alignment horizontal="right"/>
    </xf>
    <xf numFmtId="224" fontId="99" fillId="0" borderId="23" applyFill="0" applyProtection="0">
      <alignment horizontal="center"/>
    </xf>
    <xf numFmtId="49" fontId="11" fillId="0" borderId="5">
      <alignment horizontal="center" vertical="center"/>
    </xf>
    <xf numFmtId="0" fontId="100" fillId="0" borderId="0"/>
    <xf numFmtId="0" fontId="15" fillId="0" borderId="0">
      <alignment vertical="center"/>
    </xf>
    <xf numFmtId="0" fontId="2" fillId="0" borderId="0"/>
    <xf numFmtId="3" fontId="6" fillId="0" borderId="1" applyNumberFormat="0" applyFill="0" applyBorder="0" applyProtection="0">
      <alignment horizontal="center" vertical="center"/>
    </xf>
    <xf numFmtId="0" fontId="101" fillId="0" borderId="0" applyNumberFormat="0" applyFill="0" applyBorder="0" applyAlignment="0" applyProtection="0">
      <alignment vertical="top"/>
      <protection locked="0"/>
    </xf>
    <xf numFmtId="40" fontId="102" fillId="0" borderId="0" applyFont="0" applyFill="0" applyBorder="0" applyAlignment="0" applyProtection="0"/>
    <xf numFmtId="38" fontId="10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6" fontId="59" fillId="0" borderId="31">
      <alignment vertical="center"/>
    </xf>
    <xf numFmtId="0" fontId="102" fillId="0" borderId="0" applyFont="0" applyFill="0" applyBorder="0" applyAlignment="0" applyProtection="0"/>
    <xf numFmtId="0" fontId="10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5" fillId="0" borderId="0" applyNumberFormat="0" applyFont="0" applyFill="0" applyBorder="0" applyProtection="0">
      <alignment horizontal="distributed" vertical="center" justifyLastLine="1"/>
    </xf>
    <xf numFmtId="10" fontId="63" fillId="0" borderId="0">
      <alignment vertical="center"/>
    </xf>
    <xf numFmtId="10" fontId="63" fillId="0" borderId="0">
      <alignment vertical="center"/>
    </xf>
    <xf numFmtId="225" fontId="103" fillId="0" borderId="0">
      <protection locked="0"/>
    </xf>
    <xf numFmtId="226" fontId="10" fillId="0" borderId="0" applyFont="0" applyFill="0" applyBorder="0" applyProtection="0">
      <alignment horizontal="center" vertical="center"/>
    </xf>
    <xf numFmtId="227" fontId="10" fillId="0" borderId="0" applyFont="0" applyFill="0" applyBorder="0" applyProtection="0">
      <alignment horizontal="center" vertical="center"/>
    </xf>
    <xf numFmtId="228" fontId="2" fillId="0" borderId="0" applyFont="0" applyFill="0" applyBorder="0" applyAlignment="0" applyProtection="0"/>
    <xf numFmtId="229" fontId="15" fillId="0" borderId="0" applyFont="0" applyFill="0" applyBorder="0" applyAlignment="0" applyProtection="0"/>
    <xf numFmtId="230" fontId="104" fillId="0" borderId="1" applyFont="0" applyFill="0" applyAlignment="0" applyProtection="0">
      <alignment horizontal="center" vertical="center"/>
    </xf>
    <xf numFmtId="0" fontId="105" fillId="0" borderId="0"/>
    <xf numFmtId="186" fontId="106" fillId="0" borderId="40">
      <alignment vertical="center"/>
    </xf>
    <xf numFmtId="0" fontId="107" fillId="0" borderId="0" applyNumberFormat="0" applyFont="0" applyFill="0" applyBorder="0" applyProtection="0">
      <alignment horizontal="centerContinuous" vertical="center"/>
    </xf>
    <xf numFmtId="231" fontId="107" fillId="0" borderId="0" applyFill="0" applyBorder="0" applyProtection="0">
      <alignment horizontal="centerContinuous" vertical="center"/>
    </xf>
    <xf numFmtId="203" fontId="107" fillId="0" borderId="0" applyNumberFormat="0" applyFont="0" applyFill="0" applyBorder="0" applyProtection="0">
      <alignment horizontal="centerContinuous"/>
    </xf>
    <xf numFmtId="0" fontId="11" fillId="0" borderId="0" applyNumberFormat="0" applyFont="0" applyFill="0" applyBorder="0" applyProtection="0">
      <alignment horizontal="centerContinuous" vertical="center"/>
    </xf>
    <xf numFmtId="0" fontId="15" fillId="0" borderId="0" applyNumberFormat="0" applyFont="0" applyFill="0" applyBorder="0" applyProtection="0">
      <alignment horizontal="centerContinuous" vertical="center"/>
    </xf>
    <xf numFmtId="203" fontId="107" fillId="0" borderId="0" applyNumberFormat="0" applyFont="0" applyFill="0" applyBorder="0" applyProtection="0">
      <alignment horizontal="centerContinuous" vertical="center"/>
    </xf>
    <xf numFmtId="232" fontId="108" fillId="0" borderId="24">
      <alignment vertical="center"/>
    </xf>
    <xf numFmtId="203" fontId="60" fillId="0" borderId="25" applyFont="0" applyFill="0" applyBorder="0" applyAlignment="0" applyProtection="0">
      <alignment vertical="center"/>
    </xf>
    <xf numFmtId="231" fontId="60" fillId="0" borderId="25" applyFont="0" applyFill="0" applyBorder="0" applyAlignment="0" applyProtection="0">
      <alignment vertical="center"/>
    </xf>
    <xf numFmtId="233" fontId="63" fillId="0" borderId="0">
      <alignment vertical="center"/>
    </xf>
    <xf numFmtId="186" fontId="109" fillId="0" borderId="40">
      <alignment vertical="center"/>
    </xf>
    <xf numFmtId="234" fontId="2" fillId="0" borderId="0" applyFont="0" applyFill="0" applyBorder="0" applyAlignment="0" applyProtection="0"/>
    <xf numFmtId="203" fontId="107" fillId="0" borderId="0" applyFont="0" applyFill="0" applyBorder="0" applyProtection="0">
      <alignment horizontal="centerContinuous" vertical="center"/>
    </xf>
    <xf numFmtId="3" fontId="10" fillId="0" borderId="0" applyFont="0" applyFill="0" applyBorder="0" applyAlignment="0" applyProtection="0"/>
    <xf numFmtId="178" fontId="107" fillId="0" borderId="0" applyFont="0" applyFill="0" applyBorder="0" applyProtection="0">
      <alignment horizontal="centerContinuous" vertical="center"/>
    </xf>
    <xf numFmtId="179" fontId="107" fillId="0" borderId="0" applyFont="0" applyFill="0" applyBorder="0" applyProtection="0">
      <alignment horizontal="centerContinuous" vertical="center"/>
    </xf>
    <xf numFmtId="235" fontId="107" fillId="0" borderId="24" applyFont="0" applyFill="0" applyBorder="0" applyProtection="0">
      <alignment horizontal="right" vertical="center"/>
      <protection locked="0"/>
    </xf>
    <xf numFmtId="235" fontId="59" fillId="0" borderId="0" applyFont="0" applyFill="0" applyBorder="0" applyAlignment="0" applyProtection="0">
      <alignment vertical="center"/>
    </xf>
    <xf numFmtId="0" fontId="110" fillId="0" borderId="35"/>
    <xf numFmtId="236" fontId="2" fillId="0" borderId="0" applyFont="0" applyFill="0" applyBorder="0" applyAlignment="0" applyProtection="0"/>
    <xf numFmtId="203" fontId="33" fillId="0" borderId="0" applyFont="0" applyFill="0" applyBorder="0" applyAlignment="0" applyProtection="0"/>
    <xf numFmtId="236" fontId="2" fillId="0" borderId="0" applyFont="0" applyFill="0" applyBorder="0" applyAlignment="0" applyProtection="0"/>
    <xf numFmtId="237" fontId="111" fillId="0" borderId="0" applyFont="0" applyFill="0" applyBorder="0" applyAlignment="0" applyProtection="0"/>
    <xf numFmtId="203" fontId="107" fillId="0" borderId="0" applyNumberFormat="0" applyFont="0" applyFill="0" applyBorder="0" applyProtection="0">
      <alignment vertical="center"/>
    </xf>
    <xf numFmtId="0" fontId="100" fillId="32" borderId="0"/>
    <xf numFmtId="0" fontId="10" fillId="0" borderId="0"/>
    <xf numFmtId="0" fontId="112" fillId="0" borderId="0"/>
    <xf numFmtId="225" fontId="103" fillId="0" borderId="0">
      <protection locked="0"/>
    </xf>
    <xf numFmtId="225" fontId="103" fillId="0" borderId="0">
      <protection locked="0"/>
    </xf>
    <xf numFmtId="238" fontId="10" fillId="0" borderId="0" applyFont="0" applyFill="0" applyBorder="0" applyProtection="0">
      <alignment vertical="center"/>
    </xf>
    <xf numFmtId="38" fontId="15" fillId="0" borderId="0" applyFont="0" applyFill="0" applyBorder="0" applyProtection="0">
      <alignment vertical="center"/>
    </xf>
    <xf numFmtId="0" fontId="13" fillId="0" borderId="5"/>
    <xf numFmtId="187" fontId="59" fillId="0" borderId="22"/>
    <xf numFmtId="38" fontId="15" fillId="0" borderId="0" applyFont="0" applyFill="0" applyBorder="0" applyAlignment="0" applyProtection="0">
      <alignment vertical="center"/>
    </xf>
    <xf numFmtId="232" fontId="15" fillId="0" borderId="0" applyFont="0" applyFill="0" applyBorder="0" applyAlignment="0" applyProtection="0">
      <alignment vertical="center"/>
    </xf>
    <xf numFmtId="38" fontId="15" fillId="0" borderId="0" applyFill="0" applyBorder="0" applyAlignment="0" applyProtection="0">
      <alignment vertical="center"/>
    </xf>
    <xf numFmtId="233" fontId="113" fillId="0" borderId="0" applyFont="0" applyFill="0" applyBorder="0" applyAlignment="0" applyProtection="0"/>
    <xf numFmtId="239" fontId="18" fillId="0" borderId="0" applyFont="0" applyFill="0" applyBorder="0" applyAlignment="0" applyProtection="0"/>
    <xf numFmtId="240" fontId="18" fillId="0" borderId="0" applyFont="0" applyFill="0" applyBorder="0" applyAlignment="0" applyProtection="0"/>
    <xf numFmtId="241" fontId="18" fillId="0" borderId="0" applyFont="0" applyFill="0" applyBorder="0" applyAlignment="0" applyProtection="0"/>
    <xf numFmtId="242" fontId="18" fillId="0" borderId="0" applyFont="0" applyFill="0" applyBorder="0" applyAlignment="0" applyProtection="0"/>
    <xf numFmtId="0" fontId="10" fillId="0" borderId="0" applyFont="0" applyFill="0" applyBorder="0" applyAlignment="0" applyProtection="0"/>
    <xf numFmtId="225" fontId="103" fillId="0" borderId="0">
      <protection locked="0"/>
    </xf>
    <xf numFmtId="225" fontId="103" fillId="0" borderId="0">
      <protection locked="0"/>
    </xf>
    <xf numFmtId="0" fontId="2" fillId="0" borderId="0"/>
    <xf numFmtId="0" fontId="109" fillId="0" borderId="24">
      <alignment horizontal="center" vertical="center"/>
    </xf>
    <xf numFmtId="0" fontId="109" fillId="0" borderId="24">
      <alignment horizontal="left" vertical="center"/>
    </xf>
    <xf numFmtId="0" fontId="109" fillId="0" borderId="24">
      <alignment vertical="center" textRotation="255"/>
    </xf>
    <xf numFmtId="0" fontId="2" fillId="0" borderId="0">
      <alignment vertical="center"/>
    </xf>
    <xf numFmtId="0" fontId="57" fillId="0" borderId="0">
      <alignment vertical="center"/>
    </xf>
    <xf numFmtId="0" fontId="59" fillId="0" borderId="0"/>
    <xf numFmtId="0" fontId="59" fillId="0" borderId="0" applyProtection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243" fontId="15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114" fillId="35" borderId="9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38" fillId="23" borderId="12" applyNumberFormat="0" applyFont="0" applyAlignment="0" applyProtection="0">
      <alignment vertical="center"/>
    </xf>
    <xf numFmtId="0" fontId="38" fillId="23" borderId="12" applyNumberFormat="0" applyFont="0" applyAlignment="0" applyProtection="0">
      <alignment vertical="center"/>
    </xf>
    <xf numFmtId="0" fontId="38" fillId="23" borderId="12" applyNumberFormat="0" applyFont="0" applyAlignment="0" applyProtection="0">
      <alignment vertical="center"/>
    </xf>
    <xf numFmtId="0" fontId="38" fillId="23" borderId="12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115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5" borderId="13" applyNumberFormat="0" applyAlignment="0" applyProtection="0">
      <alignment vertical="center"/>
    </xf>
    <xf numFmtId="0" fontId="45" fillId="25" borderId="13" applyNumberFormat="0" applyAlignment="0" applyProtection="0">
      <alignment vertical="center"/>
    </xf>
    <xf numFmtId="0" fontId="45" fillId="25" borderId="13" applyNumberForma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244" fontId="10" fillId="0" borderId="0" applyFont="0" applyFill="0" applyBorder="0" applyAlignment="0" applyProtection="0"/>
    <xf numFmtId="244" fontId="10" fillId="0" borderId="0" applyFont="0" applyFill="0" applyBorder="0" applyAlignment="0" applyProtection="0"/>
    <xf numFmtId="244" fontId="10" fillId="0" borderId="0" applyFont="0" applyFill="0" applyBorder="0" applyAlignment="0" applyProtection="0"/>
    <xf numFmtId="244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244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244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244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244" fontId="10" fillId="0" borderId="0" applyFont="0" applyFill="0" applyBorder="0" applyAlignment="0" applyProtection="0"/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51" applyNumberFormat="0" applyFill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8" fillId="24" borderId="9" applyNumberFormat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116" fillId="0" borderId="52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17" fillId="0" borderId="53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18" fillId="0" borderId="5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22" borderId="19" applyNumberFormat="0" applyAlignment="0" applyProtection="0">
      <alignment vertical="center"/>
    </xf>
    <xf numFmtId="0" fontId="54" fillId="22" borderId="19" applyNumberFormat="0" applyAlignment="0" applyProtection="0">
      <alignment vertical="center"/>
    </xf>
    <xf numFmtId="0" fontId="54" fillId="22" borderId="19" applyNumberFormat="0" applyAlignment="0" applyProtection="0">
      <alignment vertical="center"/>
    </xf>
    <xf numFmtId="0" fontId="54" fillId="35" borderId="19" applyNumberFormat="0" applyAlignment="0" applyProtection="0">
      <alignment vertical="center"/>
    </xf>
    <xf numFmtId="182" fontId="14" fillId="16" borderId="0" applyFill="0" applyBorder="0" applyProtection="0">
      <alignment horizontal="right"/>
    </xf>
    <xf numFmtId="0" fontId="38" fillId="0" borderId="0">
      <alignment vertical="center"/>
    </xf>
    <xf numFmtId="9" fontId="4" fillId="0" borderId="0" applyFont="0" applyFill="0" applyBorder="0" applyAlignment="0" applyProtection="0"/>
    <xf numFmtId="0" fontId="13" fillId="0" borderId="0"/>
    <xf numFmtId="41" fontId="14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41" fontId="4" fillId="0" borderId="0" applyFont="0" applyFill="0" applyBorder="0" applyAlignment="0" applyProtection="0"/>
    <xf numFmtId="18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5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243" fontId="2" fillId="0" borderId="0"/>
    <xf numFmtId="243" fontId="2" fillId="0" borderId="0"/>
    <xf numFmtId="0" fontId="10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14">
    <xf numFmtId="0" fontId="0" fillId="0" borderId="0" xfId="0">
      <alignment vertical="center"/>
    </xf>
    <xf numFmtId="2" fontId="59" fillId="0" borderId="26" xfId="3221" applyNumberFormat="1" applyFont="1" applyBorder="1" applyAlignment="1">
      <alignment horizontal="center" vertical="center"/>
    </xf>
    <xf numFmtId="41" fontId="89" fillId="0" borderId="6" xfId="3221" applyFont="1" applyBorder="1" applyAlignment="1"/>
    <xf numFmtId="243" fontId="59" fillId="0" borderId="32" xfId="4933" applyFont="1" applyBorder="1"/>
    <xf numFmtId="243" fontId="59" fillId="0" borderId="33" xfId="4933" applyFont="1" applyBorder="1"/>
    <xf numFmtId="243" fontId="59" fillId="0" borderId="34" xfId="4933" applyFont="1" applyBorder="1"/>
    <xf numFmtId="243" fontId="4" fillId="0" borderId="0" xfId="4933" applyFont="1"/>
    <xf numFmtId="243" fontId="89" fillId="0" borderId="29" xfId="4933" applyFont="1" applyBorder="1"/>
    <xf numFmtId="243" fontId="89" fillId="0" borderId="30" xfId="4933" applyFont="1" applyBorder="1"/>
    <xf numFmtId="243" fontId="9" fillId="0" borderId="0" xfId="4933" applyFont="1"/>
    <xf numFmtId="243" fontId="122" fillId="0" borderId="29" xfId="4933" applyFont="1" applyBorder="1" applyAlignment="1">
      <alignment horizontal="center"/>
    </xf>
    <xf numFmtId="243" fontId="58" fillId="0" borderId="0" xfId="4933" applyFont="1" applyAlignment="1">
      <alignment horizontal="center"/>
    </xf>
    <xf numFmtId="243" fontId="122" fillId="0" borderId="30" xfId="4933" applyFont="1" applyBorder="1" applyAlignment="1">
      <alignment horizontal="center"/>
    </xf>
    <xf numFmtId="243" fontId="123" fillId="0" borderId="0" xfId="4933" applyFont="1" applyAlignment="1">
      <alignment horizontal="center"/>
    </xf>
    <xf numFmtId="2" fontId="124" fillId="0" borderId="0" xfId="4933" applyNumberFormat="1" applyFont="1" applyAlignment="1">
      <alignment horizontal="center"/>
    </xf>
    <xf numFmtId="2" fontId="58" fillId="0" borderId="0" xfId="4933" applyNumberFormat="1" applyFont="1" applyAlignment="1">
      <alignment horizontal="center"/>
    </xf>
    <xf numFmtId="243" fontId="58" fillId="0" borderId="0" xfId="4933" applyFont="1" applyAlignment="1">
      <alignment horizontal="center" vertical="center"/>
    </xf>
    <xf numFmtId="2" fontId="125" fillId="0" borderId="0" xfId="4933" applyNumberFormat="1" applyFont="1" applyAlignment="1">
      <alignment horizontal="right"/>
    </xf>
    <xf numFmtId="243" fontId="58" fillId="0" borderId="0" xfId="4933" quotePrefix="1" applyFont="1" applyAlignment="1">
      <alignment horizontal="right"/>
    </xf>
    <xf numFmtId="0" fontId="124" fillId="0" borderId="0" xfId="4933" applyNumberFormat="1" applyFont="1" applyAlignment="1">
      <alignment horizontal="left" vertical="center"/>
    </xf>
    <xf numFmtId="2" fontId="58" fillId="0" borderId="0" xfId="4933" applyNumberFormat="1" applyFont="1" applyAlignment="1">
      <alignment horizontal="right" vertical="center"/>
    </xf>
    <xf numFmtId="0" fontId="126" fillId="0" borderId="0" xfId="4933" applyNumberFormat="1" applyFont="1" applyAlignment="1">
      <alignment horizontal="center"/>
    </xf>
    <xf numFmtId="243" fontId="122" fillId="0" borderId="29" xfId="4933" applyFont="1" applyBorder="1"/>
    <xf numFmtId="243" fontId="58" fillId="0" borderId="0" xfId="4933" applyFont="1"/>
    <xf numFmtId="243" fontId="122" fillId="0" borderId="30" xfId="4933" applyFont="1" applyBorder="1"/>
    <xf numFmtId="243" fontId="123" fillId="0" borderId="0" xfId="4933" applyFont="1"/>
    <xf numFmtId="243" fontId="89" fillId="0" borderId="29" xfId="4933" applyFont="1" applyBorder="1" applyAlignment="1">
      <alignment horizontal="center" vertical="center"/>
    </xf>
    <xf numFmtId="243" fontId="59" fillId="0" borderId="24" xfId="4933" applyFont="1" applyBorder="1" applyAlignment="1">
      <alignment horizontal="center" vertical="center"/>
    </xf>
    <xf numFmtId="243" fontId="59" fillId="0" borderId="27" xfId="4933" applyFont="1" applyBorder="1" applyAlignment="1">
      <alignment horizontal="center" vertical="center"/>
    </xf>
    <xf numFmtId="243" fontId="59" fillId="0" borderId="26" xfId="4933" applyFont="1" applyBorder="1" applyAlignment="1">
      <alignment horizontal="center" vertical="center"/>
    </xf>
    <xf numFmtId="243" fontId="89" fillId="0" borderId="30" xfId="4933" applyFont="1" applyBorder="1" applyAlignment="1">
      <alignment horizontal="center" vertical="center"/>
    </xf>
    <xf numFmtId="243" fontId="9" fillId="0" borderId="0" xfId="4933" applyFont="1" applyAlignment="1">
      <alignment horizontal="center" vertical="center"/>
    </xf>
    <xf numFmtId="181" fontId="59" fillId="0" borderId="27" xfId="4933" applyNumberFormat="1" applyFont="1" applyBorder="1" applyAlignment="1">
      <alignment horizontal="center" vertical="center"/>
    </xf>
    <xf numFmtId="181" fontId="59" fillId="0" borderId="25" xfId="4933" applyNumberFormat="1" applyFont="1" applyBorder="1" applyAlignment="1">
      <alignment horizontal="right" vertical="center"/>
    </xf>
    <xf numFmtId="181" fontId="59" fillId="0" borderId="26" xfId="4933" applyNumberFormat="1" applyFont="1" applyBorder="1" applyAlignment="1" applyProtection="1">
      <alignment horizontal="center" vertical="center"/>
      <protection locked="0"/>
    </xf>
    <xf numFmtId="181" fontId="59" fillId="0" borderId="26" xfId="4933" applyNumberFormat="1" applyFont="1" applyBorder="1" applyAlignment="1">
      <alignment horizontal="center" vertical="center"/>
    </xf>
    <xf numFmtId="181" fontId="59" fillId="0" borderId="26" xfId="4933" applyNumberFormat="1" applyFont="1" applyBorder="1" applyAlignment="1">
      <alignment horizontal="left" vertical="center"/>
    </xf>
    <xf numFmtId="2" fontId="59" fillId="0" borderId="24" xfId="4933" applyNumberFormat="1" applyFont="1" applyBorder="1" applyAlignment="1">
      <alignment horizontal="center" vertical="center"/>
    </xf>
    <xf numFmtId="181" fontId="59" fillId="0" borderId="25" xfId="4933" quotePrefix="1" applyNumberFormat="1" applyFont="1" applyBorder="1" applyAlignment="1">
      <alignment horizontal="center" vertical="center"/>
    </xf>
    <xf numFmtId="246" fontId="59" fillId="0" borderId="27" xfId="4933" applyNumberFormat="1" applyFont="1" applyBorder="1" applyAlignment="1">
      <alignment horizontal="center" vertical="center"/>
    </xf>
    <xf numFmtId="181" fontId="59" fillId="0" borderId="26" xfId="4933" applyNumberFormat="1" applyFont="1" applyBorder="1" applyAlignment="1">
      <alignment horizontal="right" vertical="center"/>
    </xf>
    <xf numFmtId="245" fontId="59" fillId="0" borderId="26" xfId="4933" applyNumberFormat="1" applyFont="1" applyBorder="1" applyAlignment="1">
      <alignment horizontal="right" vertical="center"/>
    </xf>
    <xf numFmtId="181" fontId="59" fillId="0" borderId="26" xfId="4933" quotePrefix="1" applyNumberFormat="1" applyFont="1" applyBorder="1" applyAlignment="1">
      <alignment horizontal="center" vertical="center"/>
    </xf>
    <xf numFmtId="243" fontId="59" fillId="0" borderId="25" xfId="4933" applyFont="1" applyBorder="1" applyAlignment="1">
      <alignment horizontal="right" vertical="center"/>
    </xf>
    <xf numFmtId="2" fontId="59" fillId="0" borderId="26" xfId="4933" applyNumberFormat="1" applyFont="1" applyBorder="1" applyAlignment="1">
      <alignment horizontal="center" vertical="center"/>
    </xf>
    <xf numFmtId="243" fontId="59" fillId="0" borderId="26" xfId="4933" applyFont="1" applyBorder="1" applyAlignment="1">
      <alignment horizontal="left" vertical="center"/>
    </xf>
    <xf numFmtId="243" fontId="89" fillId="0" borderId="36" xfId="4933" applyFont="1" applyBorder="1"/>
    <xf numFmtId="243" fontId="89" fillId="0" borderId="6" xfId="4933" applyFont="1" applyBorder="1"/>
    <xf numFmtId="2" fontId="89" fillId="0" borderId="6" xfId="4933" applyNumberFormat="1" applyFont="1" applyBorder="1"/>
    <xf numFmtId="243" fontId="89" fillId="0" borderId="37" xfId="4933" applyFont="1" applyBorder="1"/>
    <xf numFmtId="181" fontId="59" fillId="0" borderId="25" xfId="4933" applyNumberFormat="1" applyFont="1" applyBorder="1" applyAlignment="1">
      <alignment horizontal="center" vertical="center"/>
    </xf>
    <xf numFmtId="247" fontId="123" fillId="0" borderId="0" xfId="4933" applyNumberFormat="1" applyFont="1" applyAlignment="1">
      <alignment horizontal="center"/>
    </xf>
    <xf numFmtId="248" fontId="123" fillId="0" borderId="0" xfId="4933" applyNumberFormat="1" applyFont="1" applyAlignment="1">
      <alignment horizontal="center"/>
    </xf>
    <xf numFmtId="0" fontId="4" fillId="0" borderId="21" xfId="4936" applyFont="1" applyBorder="1" applyAlignment="1">
      <alignment horizontal="center" vertical="center"/>
    </xf>
    <xf numFmtId="0" fontId="4" fillId="0" borderId="22" xfId="4936" applyFont="1" applyBorder="1" applyAlignment="1">
      <alignment horizontal="center" vertical="center"/>
    </xf>
    <xf numFmtId="0" fontId="4" fillId="0" borderId="23" xfId="4936" applyFont="1" applyBorder="1" applyAlignment="1">
      <alignment horizontal="center" vertical="center"/>
    </xf>
    <xf numFmtId="0" fontId="4" fillId="0" borderId="0" xfId="4936" applyFont="1" applyAlignment="1">
      <alignment horizontal="center" vertical="center"/>
    </xf>
    <xf numFmtId="0" fontId="4" fillId="0" borderId="2" xfId="4936" applyFont="1" applyBorder="1" applyAlignment="1">
      <alignment horizontal="center" vertical="center"/>
    </xf>
    <xf numFmtId="0" fontId="8" fillId="0" borderId="2" xfId="4936" applyFont="1" applyBorder="1" applyAlignment="1">
      <alignment horizontal="center" vertical="center" shrinkToFit="1"/>
    </xf>
    <xf numFmtId="0" fontId="8" fillId="0" borderId="0" xfId="4936" applyFont="1" applyAlignment="1">
      <alignment horizontal="center" vertical="center" shrinkToFit="1"/>
    </xf>
    <xf numFmtId="0" fontId="8" fillId="0" borderId="55" xfId="4936" applyFont="1" applyBorder="1" applyAlignment="1">
      <alignment horizontal="center" vertical="center" shrinkToFit="1"/>
    </xf>
    <xf numFmtId="181" fontId="8" fillId="0" borderId="0" xfId="4936" applyNumberFormat="1" applyFont="1" applyAlignment="1">
      <alignment horizontal="center" vertical="top" shrinkToFit="1"/>
    </xf>
    <xf numFmtId="181" fontId="8" fillId="0" borderId="0" xfId="4936" applyNumberFormat="1" applyFont="1" applyAlignment="1">
      <alignment horizontal="center" vertical="center" shrinkToFit="1"/>
    </xf>
    <xf numFmtId="0" fontId="8" fillId="0" borderId="0" xfId="4936" applyFont="1" applyAlignment="1">
      <alignment horizontal="center" vertical="top" shrinkToFit="1"/>
    </xf>
    <xf numFmtId="2" fontId="8" fillId="0" borderId="0" xfId="4936" applyNumberFormat="1" applyFont="1" applyAlignment="1">
      <alignment horizontal="center" vertical="center" shrinkToFit="1"/>
    </xf>
    <xf numFmtId="0" fontId="128" fillId="0" borderId="0" xfId="4936" applyFont="1" applyAlignment="1">
      <alignment horizontal="center" vertical="center" shrinkToFit="1"/>
    </xf>
    <xf numFmtId="0" fontId="8" fillId="0" borderId="2" xfId="4936" applyFont="1" applyBorder="1" applyAlignment="1">
      <alignment horizontal="center" vertical="center"/>
    </xf>
    <xf numFmtId="0" fontId="8" fillId="0" borderId="0" xfId="4936" applyFont="1" applyAlignment="1">
      <alignment horizontal="center" vertical="center"/>
    </xf>
    <xf numFmtId="2" fontId="8" fillId="0" borderId="0" xfId="4936" applyNumberFormat="1" applyFont="1" applyAlignment="1">
      <alignment horizontal="center" vertical="top"/>
    </xf>
    <xf numFmtId="0" fontId="8" fillId="0" borderId="55" xfId="4936" applyFont="1" applyBorder="1" applyAlignment="1">
      <alignment horizontal="center" vertical="center"/>
    </xf>
    <xf numFmtId="0" fontId="8" fillId="0" borderId="0" xfId="4936" quotePrefix="1" applyFont="1" applyAlignment="1">
      <alignment horizontal="right" vertical="center"/>
    </xf>
    <xf numFmtId="0" fontId="128" fillId="0" borderId="0" xfId="4936" applyFont="1" applyAlignment="1">
      <alignment horizontal="left" vertical="center"/>
    </xf>
    <xf numFmtId="2" fontId="8" fillId="0" borderId="0" xfId="4936" applyNumberFormat="1" applyFont="1" applyAlignment="1">
      <alignment horizontal="center" vertical="center"/>
    </xf>
    <xf numFmtId="0" fontId="8" fillId="0" borderId="0" xfId="4936" applyFont="1" applyAlignment="1">
      <alignment horizontal="right" vertical="center" shrinkToFit="1"/>
    </xf>
    <xf numFmtId="2" fontId="128" fillId="0" borderId="0" xfId="4936" applyNumberFormat="1" applyFont="1" applyAlignment="1">
      <alignment horizontal="center" vertical="center"/>
    </xf>
    <xf numFmtId="0" fontId="8" fillId="0" borderId="0" xfId="4936" applyFont="1" applyAlignment="1">
      <alignment horizontal="left" vertical="center" shrinkToFit="1"/>
    </xf>
    <xf numFmtId="0" fontId="4" fillId="0" borderId="55" xfId="4936" applyFont="1" applyBorder="1" applyAlignment="1">
      <alignment horizontal="center" vertical="center"/>
    </xf>
    <xf numFmtId="0" fontId="4" fillId="0" borderId="24" xfId="4936" applyFont="1" applyBorder="1" applyAlignment="1">
      <alignment horizontal="center" vertical="center"/>
    </xf>
    <xf numFmtId="0" fontId="4" fillId="0" borderId="59" xfId="4936" applyFont="1" applyBorder="1" applyAlignment="1">
      <alignment horizontal="center" vertical="center"/>
    </xf>
    <xf numFmtId="0" fontId="4" fillId="0" borderId="25" xfId="4936" quotePrefix="1" applyFont="1" applyBorder="1" applyAlignment="1">
      <alignment horizontal="right" vertical="center"/>
    </xf>
    <xf numFmtId="0" fontId="4" fillId="0" borderId="27" xfId="4936" applyFont="1" applyBorder="1" applyAlignment="1">
      <alignment horizontal="left" vertical="center"/>
    </xf>
    <xf numFmtId="0" fontId="4" fillId="0" borderId="25" xfId="4936" applyFont="1" applyBorder="1" applyAlignment="1">
      <alignment horizontal="left" vertical="center"/>
    </xf>
    <xf numFmtId="0" fontId="4" fillId="0" borderId="26" xfId="4936" applyFont="1" applyBorder="1" applyAlignment="1">
      <alignment horizontal="center" vertical="center"/>
    </xf>
    <xf numFmtId="2" fontId="4" fillId="0" borderId="26" xfId="4936" applyNumberFormat="1" applyFont="1" applyBorder="1" applyAlignment="1">
      <alignment horizontal="center" vertical="center"/>
    </xf>
    <xf numFmtId="0" fontId="4" fillId="0" borderId="27" xfId="4936" applyFont="1" applyBorder="1" applyAlignment="1">
      <alignment horizontal="center" vertical="center"/>
    </xf>
    <xf numFmtId="249" fontId="4" fillId="0" borderId="24" xfId="4937" applyNumberFormat="1" applyFont="1" applyFill="1" applyBorder="1" applyAlignment="1">
      <alignment horizontal="center" vertical="center"/>
    </xf>
    <xf numFmtId="0" fontId="4" fillId="0" borderId="60" xfId="4936" applyFont="1" applyBorder="1" applyAlignment="1">
      <alignment horizontal="right" vertical="center"/>
    </xf>
    <xf numFmtId="0" fontId="4" fillId="0" borderId="31" xfId="4936" applyFont="1" applyBorder="1" applyAlignment="1">
      <alignment horizontal="left" vertical="center"/>
    </xf>
    <xf numFmtId="0" fontId="4" fillId="0" borderId="25" xfId="4936" applyFont="1" applyBorder="1" applyAlignment="1">
      <alignment horizontal="center" vertical="center"/>
    </xf>
    <xf numFmtId="41" fontId="4" fillId="0" borderId="25" xfId="4937" applyFont="1" applyFill="1" applyBorder="1" applyAlignment="1">
      <alignment horizontal="left" vertical="center"/>
    </xf>
    <xf numFmtId="181" fontId="4" fillId="0" borderId="26" xfId="4936" applyNumberFormat="1" applyFont="1" applyBorder="1" applyAlignment="1">
      <alignment horizontal="center" vertical="center"/>
    </xf>
    <xf numFmtId="0" fontId="0" fillId="0" borderId="26" xfId="4936" applyFont="1" applyBorder="1" applyAlignment="1">
      <alignment horizontal="center" vertical="center"/>
    </xf>
    <xf numFmtId="0" fontId="4" fillId="0" borderId="26" xfId="4936" applyFont="1" applyBorder="1" applyAlignment="1">
      <alignment horizontal="left" vertical="center"/>
    </xf>
    <xf numFmtId="176" fontId="4" fillId="0" borderId="26" xfId="4936" applyNumberFormat="1" applyFont="1" applyBorder="1" applyAlignment="1">
      <alignment horizontal="center" vertical="center"/>
    </xf>
    <xf numFmtId="0" fontId="4" fillId="0" borderId="26" xfId="4936" applyFont="1" applyBorder="1" applyAlignment="1">
      <alignment horizontal="center" vertical="center" shrinkToFit="1"/>
    </xf>
    <xf numFmtId="0" fontId="4" fillId="0" borderId="26" xfId="4936" quotePrefix="1" applyFont="1" applyBorder="1" applyAlignment="1">
      <alignment horizontal="left" vertical="center"/>
    </xf>
    <xf numFmtId="0" fontId="4" fillId="0" borderId="26" xfId="4936" quotePrefix="1" applyFont="1" applyBorder="1" applyAlignment="1">
      <alignment horizontal="center" vertical="center"/>
    </xf>
    <xf numFmtId="0" fontId="4" fillId="0" borderId="24" xfId="4936" applyFont="1" applyBorder="1" applyAlignment="1">
      <alignment horizontal="center" vertical="center" shrinkToFit="1"/>
    </xf>
    <xf numFmtId="249" fontId="4" fillId="0" borderId="24" xfId="4937" applyNumberFormat="1" applyFont="1" applyBorder="1" applyAlignment="1">
      <alignment horizontal="center" vertical="center"/>
    </xf>
    <xf numFmtId="0" fontId="4" fillId="0" borderId="61" xfId="4936" applyFont="1" applyBorder="1" applyAlignment="1">
      <alignment horizontal="center" vertical="center"/>
    </xf>
    <xf numFmtId="0" fontId="4" fillId="0" borderId="11" xfId="4936" applyFont="1" applyBorder="1" applyAlignment="1">
      <alignment horizontal="center" vertical="center"/>
    </xf>
    <xf numFmtId="249" fontId="4" fillId="0" borderId="11" xfId="4937" applyNumberFormat="1" applyFont="1" applyBorder="1" applyAlignment="1">
      <alignment horizontal="center" vertical="center"/>
    </xf>
    <xf numFmtId="0" fontId="4" fillId="0" borderId="1" xfId="4936" applyFont="1" applyBorder="1" applyAlignment="1">
      <alignment horizontal="center" vertical="center"/>
    </xf>
    <xf numFmtId="181" fontId="4" fillId="0" borderId="0" xfId="4936" applyNumberFormat="1" applyFont="1" applyAlignment="1">
      <alignment horizontal="center" vertical="center"/>
    </xf>
    <xf numFmtId="0" fontId="11" fillId="0" borderId="21" xfId="4938" applyFont="1" applyBorder="1" applyAlignment="1">
      <alignment horizontal="center"/>
    </xf>
    <xf numFmtId="0" fontId="11" fillId="0" borderId="22" xfId="4938" applyFont="1" applyBorder="1" applyAlignment="1">
      <alignment horizontal="center"/>
    </xf>
    <xf numFmtId="0" fontId="11" fillId="0" borderId="23" xfId="4938" applyFont="1" applyBorder="1" applyAlignment="1">
      <alignment horizontal="center"/>
    </xf>
    <xf numFmtId="0" fontId="11" fillId="0" borderId="0" xfId="4938" applyFont="1" applyAlignment="1">
      <alignment horizontal="center"/>
    </xf>
    <xf numFmtId="0" fontId="11" fillId="0" borderId="2" xfId="4938" applyFont="1" applyBorder="1" applyAlignment="1">
      <alignment horizontal="center"/>
    </xf>
    <xf numFmtId="0" fontId="131" fillId="0" borderId="0" xfId="4938" applyFont="1" applyAlignment="1">
      <alignment vertical="center"/>
    </xf>
    <xf numFmtId="0" fontId="132" fillId="0" borderId="0" xfId="4938" applyFont="1"/>
    <xf numFmtId="0" fontId="133" fillId="0" borderId="0" xfId="4938" applyFont="1"/>
    <xf numFmtId="0" fontId="134" fillId="0" borderId="0" xfId="4938" applyFont="1"/>
    <xf numFmtId="0" fontId="59" fillId="0" borderId="55" xfId="4938" applyFont="1" applyBorder="1" applyAlignment="1">
      <alignment horizontal="center"/>
    </xf>
    <xf numFmtId="0" fontId="109" fillId="0" borderId="2" xfId="4938" applyFont="1" applyBorder="1" applyAlignment="1">
      <alignment horizontal="center"/>
    </xf>
    <xf numFmtId="0" fontId="59" fillId="0" borderId="0" xfId="4938" applyFont="1" applyAlignment="1">
      <alignment horizontal="center"/>
    </xf>
    <xf numFmtId="2" fontId="58" fillId="0" borderId="0" xfId="4938" applyNumberFormat="1" applyFont="1" applyAlignment="1">
      <alignment horizontal="right"/>
    </xf>
    <xf numFmtId="0" fontId="109" fillId="0" borderId="0" xfId="4938" applyFont="1" applyAlignment="1">
      <alignment horizontal="center"/>
    </xf>
    <xf numFmtId="0" fontId="89" fillId="0" borderId="0" xfId="4938" applyFont="1" applyAlignment="1">
      <alignment horizontal="center"/>
    </xf>
    <xf numFmtId="0" fontId="6" fillId="0" borderId="2" xfId="4938" applyFont="1" applyBorder="1" applyAlignment="1">
      <alignment horizontal="center"/>
    </xf>
    <xf numFmtId="0" fontId="58" fillId="0" borderId="0" xfId="4938" applyFont="1" applyAlignment="1">
      <alignment horizontal="center"/>
    </xf>
    <xf numFmtId="0" fontId="124" fillId="0" borderId="0" xfId="4938" applyFont="1" applyAlignment="1">
      <alignment horizontal="center"/>
    </xf>
    <xf numFmtId="0" fontId="58" fillId="0" borderId="55" xfId="4938" applyFont="1" applyBorder="1" applyAlignment="1">
      <alignment horizontal="center"/>
    </xf>
    <xf numFmtId="0" fontId="6" fillId="0" borderId="0" xfId="4938" applyFont="1" applyAlignment="1">
      <alignment horizontal="center"/>
    </xf>
    <xf numFmtId="0" fontId="58" fillId="0" borderId="0" xfId="4938" quotePrefix="1" applyFont="1" applyAlignment="1">
      <alignment horizontal="center"/>
    </xf>
    <xf numFmtId="0" fontId="124" fillId="0" borderId="0" xfId="4938" applyFont="1" applyAlignment="1">
      <alignment horizontal="left"/>
    </xf>
    <xf numFmtId="20" fontId="58" fillId="0" borderId="0" xfId="4938" quotePrefix="1" applyNumberFormat="1" applyFont="1" applyAlignment="1">
      <alignment horizontal="center" vertical="center" textRotation="69"/>
    </xf>
    <xf numFmtId="0" fontId="58" fillId="0" borderId="0" xfId="4938" applyFont="1" applyAlignment="1">
      <alignment horizontal="center" vertical="center" textRotation="69"/>
    </xf>
    <xf numFmtId="2" fontId="124" fillId="0" borderId="0" xfId="4938" applyNumberFormat="1" applyFont="1" applyAlignment="1">
      <alignment horizontal="center"/>
    </xf>
    <xf numFmtId="2" fontId="124" fillId="0" borderId="0" xfId="4718" applyNumberFormat="1" applyFont="1" applyAlignment="1">
      <alignment horizontal="center"/>
    </xf>
    <xf numFmtId="249" fontId="58" fillId="0" borderId="0" xfId="4718" applyNumberFormat="1" applyFont="1" applyAlignment="1">
      <alignment horizontal="left"/>
    </xf>
    <xf numFmtId="2" fontId="58" fillId="0" borderId="0" xfId="4938" applyNumberFormat="1" applyFont="1" applyAlignment="1">
      <alignment horizontal="left"/>
    </xf>
    <xf numFmtId="2" fontId="58" fillId="0" borderId="0" xfId="4938" applyNumberFormat="1" applyFont="1" applyAlignment="1">
      <alignment horizontal="center" shrinkToFit="1"/>
    </xf>
    <xf numFmtId="2" fontId="124" fillId="0" borderId="0" xfId="4938" applyNumberFormat="1" applyFont="1" applyAlignment="1">
      <alignment horizontal="left"/>
    </xf>
    <xf numFmtId="2" fontId="58" fillId="0" borderId="0" xfId="4938" applyNumberFormat="1" applyFont="1" applyAlignment="1">
      <alignment horizontal="center"/>
    </xf>
    <xf numFmtId="0" fontId="107" fillId="0" borderId="2" xfId="4938" applyFont="1" applyBorder="1" applyAlignment="1">
      <alignment horizontal="center" vertical="center"/>
    </xf>
    <xf numFmtId="0" fontId="60" fillId="0" borderId="24" xfId="4938" applyFont="1" applyBorder="1" applyAlignment="1">
      <alignment horizontal="center" vertical="center"/>
    </xf>
    <xf numFmtId="0" fontId="60" fillId="0" borderId="55" xfId="4938" applyFont="1" applyBorder="1" applyAlignment="1">
      <alignment horizontal="center" vertical="center"/>
    </xf>
    <xf numFmtId="0" fontId="107" fillId="0" borderId="0" xfId="4938" applyFont="1" applyAlignment="1">
      <alignment horizontal="center" vertical="center"/>
    </xf>
    <xf numFmtId="2" fontId="60" fillId="0" borderId="25" xfId="4938" applyNumberFormat="1" applyFont="1" applyBorder="1" applyAlignment="1">
      <alignment horizontal="center" vertical="center"/>
    </xf>
    <xf numFmtId="2" fontId="60" fillId="0" borderId="26" xfId="4938" applyNumberFormat="1" applyFont="1" applyBorder="1" applyAlignment="1">
      <alignment horizontal="center" vertical="center"/>
    </xf>
    <xf numFmtId="2" fontId="135" fillId="0" borderId="26" xfId="4938" applyNumberFormat="1" applyFont="1" applyBorder="1" applyAlignment="1">
      <alignment horizontal="center" vertical="center"/>
    </xf>
    <xf numFmtId="0" fontId="60" fillId="0" borderId="26" xfId="4938" applyFont="1" applyBorder="1" applyAlignment="1">
      <alignment horizontal="center" vertical="center"/>
    </xf>
    <xf numFmtId="0" fontId="60" fillId="0" borderId="27" xfId="4938" applyFont="1" applyBorder="1" applyAlignment="1">
      <alignment horizontal="center" vertical="center"/>
    </xf>
    <xf numFmtId="2" fontId="60" fillId="0" borderId="24" xfId="4938" applyNumberFormat="1" applyFont="1" applyBorder="1" applyAlignment="1">
      <alignment horizontal="center" vertical="center"/>
    </xf>
    <xf numFmtId="21" fontId="136" fillId="0" borderId="59" xfId="4938" applyNumberFormat="1" applyFont="1" applyBorder="1" applyAlignment="1">
      <alignment horizontal="center" vertical="center" wrapText="1"/>
    </xf>
    <xf numFmtId="0" fontId="60" fillId="0" borderId="25" xfId="4938" applyFont="1" applyBorder="1" applyAlignment="1">
      <alignment horizontal="center" vertical="center"/>
    </xf>
    <xf numFmtId="177" fontId="60" fillId="0" borderId="26" xfId="4938" applyNumberFormat="1" applyFont="1" applyBorder="1" applyAlignment="1">
      <alignment horizontal="center" vertical="center"/>
    </xf>
    <xf numFmtId="20" fontId="60" fillId="0" borderId="25" xfId="4938" quotePrefix="1" applyNumberFormat="1" applyFont="1" applyBorder="1" applyAlignment="1">
      <alignment horizontal="center" vertical="center"/>
    </xf>
    <xf numFmtId="178" fontId="135" fillId="0" borderId="27" xfId="4938" applyNumberFormat="1" applyFont="1" applyBorder="1" applyAlignment="1">
      <alignment horizontal="center" vertical="center"/>
    </xf>
    <xf numFmtId="0" fontId="60" fillId="0" borderId="26" xfId="4938" quotePrefix="1" applyFont="1" applyBorder="1" applyAlignment="1">
      <alignment horizontal="left" vertical="center"/>
    </xf>
    <xf numFmtId="0" fontId="135" fillId="0" borderId="26" xfId="4938" applyFont="1" applyBorder="1" applyAlignment="1">
      <alignment horizontal="right" vertical="center"/>
    </xf>
    <xf numFmtId="0" fontId="60" fillId="0" borderId="26" xfId="4938" applyFont="1" applyBorder="1" applyAlignment="1">
      <alignment horizontal="left" vertical="center"/>
    </xf>
    <xf numFmtId="0" fontId="60" fillId="0" borderId="0" xfId="4938" applyFont="1" applyAlignment="1">
      <alignment horizontal="center" vertical="center"/>
    </xf>
    <xf numFmtId="41" fontId="60" fillId="0" borderId="26" xfId="4718" applyFont="1" applyBorder="1" applyAlignment="1">
      <alignment horizontal="center" vertical="center"/>
    </xf>
    <xf numFmtId="0" fontId="60" fillId="0" borderId="24" xfId="4938" applyFont="1" applyBorder="1" applyAlignment="1">
      <alignment horizontal="center" vertical="center" shrinkToFit="1"/>
    </xf>
    <xf numFmtId="179" fontId="60" fillId="0" borderId="26" xfId="4938" applyNumberFormat="1" applyFont="1" applyBorder="1" applyAlignment="1">
      <alignment horizontal="right" vertical="center"/>
    </xf>
    <xf numFmtId="0" fontId="60" fillId="0" borderId="25" xfId="4938" quotePrefix="1" applyFont="1" applyBorder="1" applyAlignment="1">
      <alignment horizontal="right" vertical="center"/>
    </xf>
    <xf numFmtId="0" fontId="60" fillId="0" borderId="26" xfId="4938" applyFont="1" applyBorder="1" applyAlignment="1">
      <alignment horizontal="right" vertical="center"/>
    </xf>
    <xf numFmtId="0" fontId="60" fillId="0" borderId="27" xfId="4938" applyFont="1" applyBorder="1" applyAlignment="1">
      <alignment vertical="center"/>
    </xf>
    <xf numFmtId="0" fontId="60" fillId="0" borderId="26" xfId="4938" applyFont="1" applyBorder="1" applyAlignment="1">
      <alignment vertical="center"/>
    </xf>
    <xf numFmtId="179" fontId="60" fillId="0" borderId="26" xfId="4938" applyNumberFormat="1" applyFont="1" applyBorder="1" applyAlignment="1">
      <alignment horizontal="center" vertical="center"/>
    </xf>
    <xf numFmtId="2" fontId="60" fillId="0" borderId="0" xfId="4938" applyNumberFormat="1" applyFont="1" applyAlignment="1">
      <alignment horizontal="center" vertical="center"/>
    </xf>
    <xf numFmtId="0" fontId="60" fillId="0" borderId="63" xfId="4938" applyFont="1" applyBorder="1" applyAlignment="1">
      <alignment horizontal="center" vertical="center"/>
    </xf>
    <xf numFmtId="0" fontId="60" fillId="0" borderId="26" xfId="4938" quotePrefix="1" applyFont="1" applyBorder="1" applyAlignment="1">
      <alignment horizontal="center" vertical="center"/>
    </xf>
    <xf numFmtId="183" fontId="60" fillId="0" borderId="26" xfId="4938" applyNumberFormat="1" applyFont="1" applyBorder="1" applyAlignment="1">
      <alignment horizontal="center" vertical="center"/>
    </xf>
    <xf numFmtId="0" fontId="60" fillId="0" borderId="27" xfId="4938" quotePrefix="1" applyFont="1" applyBorder="1" applyAlignment="1">
      <alignment horizontal="left" vertical="center"/>
    </xf>
    <xf numFmtId="2" fontId="60" fillId="0" borderId="26" xfId="4938" applyNumberFormat="1" applyFont="1" applyBorder="1" applyAlignment="1">
      <alignment horizontal="right" vertical="center"/>
    </xf>
    <xf numFmtId="0" fontId="60" fillId="0" borderId="64" xfId="4938" applyFont="1" applyBorder="1" applyAlignment="1">
      <alignment vertical="center"/>
    </xf>
    <xf numFmtId="2" fontId="135" fillId="0" borderId="67" xfId="4938" applyNumberFormat="1" applyFont="1" applyBorder="1" applyAlignment="1">
      <alignment horizontal="center" vertical="center"/>
    </xf>
    <xf numFmtId="2" fontId="60" fillId="0" borderId="68" xfId="4938" quotePrefix="1" applyNumberFormat="1" applyFont="1" applyBorder="1" applyAlignment="1">
      <alignment horizontal="center" vertical="center"/>
    </xf>
    <xf numFmtId="0" fontId="60" fillId="0" borderId="0" xfId="4938" quotePrefix="1" applyFont="1" applyAlignment="1">
      <alignment horizontal="left" vertical="center"/>
    </xf>
    <xf numFmtId="2" fontId="60" fillId="0" borderId="0" xfId="4938" applyNumberFormat="1" applyFont="1" applyAlignment="1">
      <alignment horizontal="center" vertical="center" shrinkToFit="1"/>
    </xf>
    <xf numFmtId="0" fontId="60" fillId="0" borderId="0" xfId="4938" applyFont="1" applyAlignment="1">
      <alignment horizontal="center" vertical="center" shrinkToFit="1"/>
    </xf>
    <xf numFmtId="0" fontId="60" fillId="0" borderId="64" xfId="4938" applyFont="1" applyBorder="1" applyAlignment="1">
      <alignment horizontal="center" vertical="center"/>
    </xf>
    <xf numFmtId="0" fontId="60" fillId="0" borderId="65" xfId="4938" applyFont="1" applyBorder="1" applyAlignment="1">
      <alignment horizontal="center" vertical="center"/>
    </xf>
    <xf numFmtId="0" fontId="60" fillId="0" borderId="67" xfId="4938" applyFont="1" applyBorder="1" applyAlignment="1">
      <alignment horizontal="center" vertical="center"/>
    </xf>
    <xf numFmtId="0" fontId="60" fillId="0" borderId="0" xfId="4938" applyFont="1" applyAlignment="1">
      <alignment horizontal="right" vertical="center"/>
    </xf>
    <xf numFmtId="0" fontId="60" fillId="0" borderId="0" xfId="4938" applyFont="1" applyAlignment="1">
      <alignment horizontal="left" vertical="center"/>
    </xf>
    <xf numFmtId="0" fontId="60" fillId="0" borderId="68" xfId="4938" applyFont="1" applyBorder="1" applyAlignment="1">
      <alignment horizontal="center" vertical="center"/>
    </xf>
    <xf numFmtId="0" fontId="60" fillId="0" borderId="62" xfId="4938" applyFont="1" applyBorder="1" applyAlignment="1">
      <alignment horizontal="center" vertical="center"/>
    </xf>
    <xf numFmtId="2" fontId="60" fillId="0" borderId="60" xfId="4938" applyNumberFormat="1" applyFont="1" applyBorder="1" applyAlignment="1">
      <alignment horizontal="center" vertical="center"/>
    </xf>
    <xf numFmtId="2" fontId="60" fillId="0" borderId="35" xfId="4938" applyNumberFormat="1" applyFont="1" applyBorder="1" applyAlignment="1">
      <alignment horizontal="center" vertical="center"/>
    </xf>
    <xf numFmtId="0" fontId="60" fillId="0" borderId="35" xfId="4938" applyFont="1" applyBorder="1" applyAlignment="1">
      <alignment horizontal="center" vertical="center"/>
    </xf>
    <xf numFmtId="0" fontId="60" fillId="0" borderId="35" xfId="4938" applyFont="1" applyBorder="1" applyAlignment="1">
      <alignment horizontal="left" vertical="center"/>
    </xf>
    <xf numFmtId="2" fontId="60" fillId="0" borderId="35" xfId="4938" applyNumberFormat="1" applyFont="1" applyBorder="1" applyAlignment="1">
      <alignment horizontal="center" vertical="center" shrinkToFit="1"/>
    </xf>
    <xf numFmtId="0" fontId="60" fillId="0" borderId="35" xfId="4938" applyFont="1" applyBorder="1" applyAlignment="1">
      <alignment horizontal="center" vertical="center" shrinkToFit="1"/>
    </xf>
    <xf numFmtId="0" fontId="60" fillId="0" borderId="28" xfId="4938" applyFont="1" applyBorder="1" applyAlignment="1">
      <alignment horizontal="center" vertical="center"/>
    </xf>
    <xf numFmtId="0" fontId="60" fillId="0" borderId="60" xfId="4938" applyFont="1" applyBorder="1" applyAlignment="1">
      <alignment horizontal="center" vertical="center"/>
    </xf>
    <xf numFmtId="179" fontId="60" fillId="0" borderId="35" xfId="4938" applyNumberFormat="1" applyFont="1" applyBorder="1" applyAlignment="1">
      <alignment horizontal="center" vertical="center" shrinkToFit="1"/>
    </xf>
    <xf numFmtId="0" fontId="60" fillId="0" borderId="35" xfId="4938" applyFont="1" applyBorder="1" applyAlignment="1">
      <alignment horizontal="right" vertical="center"/>
    </xf>
    <xf numFmtId="0" fontId="60" fillId="0" borderId="31" xfId="4938" applyFont="1" applyBorder="1" applyAlignment="1">
      <alignment horizontal="center" vertical="center"/>
    </xf>
    <xf numFmtId="0" fontId="60" fillId="0" borderId="26" xfId="4938" applyFont="1" applyBorder="1" applyAlignment="1">
      <alignment horizontal="center" vertical="center" shrinkToFit="1"/>
    </xf>
    <xf numFmtId="2" fontId="138" fillId="0" borderId="26" xfId="4938" applyNumberFormat="1" applyFont="1" applyBorder="1" applyAlignment="1">
      <alignment horizontal="center" vertical="center"/>
    </xf>
    <xf numFmtId="1" fontId="60" fillId="0" borderId="26" xfId="4938" applyNumberFormat="1" applyFont="1" applyBorder="1" applyAlignment="1">
      <alignment horizontal="center" vertical="center"/>
    </xf>
    <xf numFmtId="0" fontId="11" fillId="0" borderId="61" xfId="4938" applyFont="1" applyBorder="1" applyAlignment="1">
      <alignment horizontal="center"/>
    </xf>
    <xf numFmtId="0" fontId="59" fillId="0" borderId="11" xfId="4938" applyFont="1" applyBorder="1" applyAlignment="1">
      <alignment horizontal="center"/>
    </xf>
    <xf numFmtId="0" fontId="59" fillId="0" borderId="1" xfId="4938" applyFont="1" applyBorder="1" applyAlignment="1">
      <alignment horizontal="center"/>
    </xf>
    <xf numFmtId="0" fontId="108" fillId="0" borderId="21" xfId="4939" applyFont="1" applyBorder="1" applyAlignment="1">
      <alignment vertical="center"/>
    </xf>
    <xf numFmtId="0" fontId="108" fillId="0" borderId="22" xfId="4939" applyFont="1" applyBorder="1" applyAlignment="1">
      <alignment vertical="center"/>
    </xf>
    <xf numFmtId="0" fontId="108" fillId="0" borderId="23" xfId="4939" applyFont="1" applyBorder="1" applyAlignment="1">
      <alignment vertical="center"/>
    </xf>
    <xf numFmtId="0" fontId="108" fillId="0" borderId="0" xfId="4939" applyFont="1" applyAlignment="1">
      <alignment vertical="center"/>
    </xf>
    <xf numFmtId="0" fontId="108" fillId="0" borderId="2" xfId="4939" applyFont="1" applyBorder="1" applyAlignment="1">
      <alignment vertical="center"/>
    </xf>
    <xf numFmtId="0" fontId="108" fillId="0" borderId="55" xfId="4939" applyFont="1" applyBorder="1" applyAlignment="1">
      <alignment vertical="center"/>
    </xf>
    <xf numFmtId="0" fontId="141" fillId="0" borderId="2" xfId="4939" applyFont="1" applyBorder="1" applyAlignment="1">
      <alignment vertical="center"/>
    </xf>
    <xf numFmtId="0" fontId="8" fillId="0" borderId="0" xfId="4939" applyFont="1" applyAlignment="1">
      <alignment vertical="center"/>
    </xf>
    <xf numFmtId="0" fontId="141" fillId="0" borderId="55" xfId="4939" applyFont="1" applyBorder="1" applyAlignment="1">
      <alignment vertical="center"/>
    </xf>
    <xf numFmtId="0" fontId="141" fillId="0" borderId="0" xfId="4939" applyFont="1" applyAlignment="1">
      <alignment vertical="center"/>
    </xf>
    <xf numFmtId="0" fontId="4" fillId="0" borderId="0" xfId="4939" applyFont="1" applyAlignment="1">
      <alignment vertical="center"/>
    </xf>
    <xf numFmtId="0" fontId="142" fillId="0" borderId="0" xfId="4939" applyFont="1" applyAlignment="1">
      <alignment vertical="center"/>
    </xf>
    <xf numFmtId="0" fontId="143" fillId="0" borderId="0" xfId="4939" applyFont="1" applyAlignment="1">
      <alignment vertical="center"/>
    </xf>
    <xf numFmtId="2" fontId="8" fillId="0" borderId="0" xfId="4939" applyNumberFormat="1" applyFont="1" applyAlignment="1">
      <alignment vertical="center"/>
    </xf>
    <xf numFmtId="2" fontId="128" fillId="0" borderId="0" xfId="4939" applyNumberFormat="1" applyFont="1" applyAlignment="1">
      <alignment horizontal="left" vertical="center"/>
    </xf>
    <xf numFmtId="2" fontId="8" fillId="0" borderId="0" xfId="4734" applyNumberFormat="1" applyFont="1" applyAlignment="1">
      <alignment horizontal="left" vertical="center"/>
    </xf>
    <xf numFmtId="0" fontId="128" fillId="0" borderId="0" xfId="4938" applyFont="1" applyAlignment="1">
      <alignment shrinkToFit="1"/>
    </xf>
    <xf numFmtId="0" fontId="8" fillId="0" borderId="0" xfId="4938" applyFont="1"/>
    <xf numFmtId="2" fontId="8" fillId="0" borderId="0" xfId="4939" applyNumberFormat="1" applyFont="1" applyAlignment="1">
      <alignment horizontal="left" vertical="center"/>
    </xf>
    <xf numFmtId="0" fontId="8" fillId="0" borderId="0" xfId="4939" quotePrefix="1" applyFont="1" applyAlignment="1">
      <alignment horizontal="left" vertical="center" textRotation="75"/>
    </xf>
    <xf numFmtId="2" fontId="8" fillId="0" borderId="0" xfId="4939" applyNumberFormat="1" applyFont="1" applyAlignment="1">
      <alignment horizontal="right" vertical="center"/>
    </xf>
    <xf numFmtId="0" fontId="8" fillId="0" borderId="0" xfId="4939" quotePrefix="1" applyFont="1" applyAlignment="1">
      <alignment horizontal="right" vertical="center"/>
    </xf>
    <xf numFmtId="0" fontId="128" fillId="0" borderId="0" xfId="4939" applyFont="1" applyAlignment="1">
      <alignment horizontal="left" vertical="center"/>
    </xf>
    <xf numFmtId="0" fontId="8" fillId="0" borderId="0" xfId="4939" applyFont="1" applyAlignment="1">
      <alignment horizontal="left" vertical="center" textRotation="75"/>
    </xf>
    <xf numFmtId="2" fontId="128" fillId="0" borderId="0" xfId="4939" applyNumberFormat="1" applyFont="1" applyAlignment="1">
      <alignment vertical="center"/>
    </xf>
    <xf numFmtId="0" fontId="4" fillId="0" borderId="24" xfId="4939" applyFont="1" applyBorder="1" applyAlignment="1">
      <alignment horizontal="center" vertical="center"/>
    </xf>
    <xf numFmtId="0" fontId="4" fillId="0" borderId="25" xfId="4939" applyFont="1" applyBorder="1" applyAlignment="1">
      <alignment horizontal="left" vertical="center"/>
    </xf>
    <xf numFmtId="0" fontId="4" fillId="0" borderId="26" xfId="4939" applyFont="1" applyBorder="1" applyAlignment="1">
      <alignment horizontal="right" vertical="center"/>
    </xf>
    <xf numFmtId="2" fontId="4" fillId="0" borderId="26" xfId="4939" applyNumberFormat="1" applyFont="1" applyBorder="1" applyAlignment="1" applyProtection="1">
      <alignment horizontal="center" vertical="center"/>
      <protection locked="0"/>
    </xf>
    <xf numFmtId="2" fontId="4" fillId="0" borderId="26" xfId="4939" applyNumberFormat="1" applyFont="1" applyBorder="1" applyAlignment="1">
      <alignment horizontal="center" vertical="center"/>
    </xf>
    <xf numFmtId="2" fontId="4" fillId="0" borderId="26" xfId="4939" applyNumberFormat="1" applyFont="1" applyBorder="1" applyAlignment="1" applyProtection="1">
      <alignment horizontal="right" vertical="center"/>
      <protection locked="0"/>
    </xf>
    <xf numFmtId="0" fontId="4" fillId="0" borderId="26" xfId="4939" applyFont="1" applyBorder="1" applyAlignment="1">
      <alignment horizontal="left" vertical="center"/>
    </xf>
    <xf numFmtId="0" fontId="4" fillId="0" borderId="26" xfId="4939" applyFont="1" applyBorder="1" applyAlignment="1">
      <alignment horizontal="center" vertical="center"/>
    </xf>
    <xf numFmtId="2" fontId="4" fillId="0" borderId="26" xfId="4939" applyNumberFormat="1" applyFont="1" applyBorder="1" applyAlignment="1">
      <alignment horizontal="right" vertical="center"/>
    </xf>
    <xf numFmtId="0" fontId="4" fillId="0" borderId="27" xfId="4939" applyFont="1" applyBorder="1" applyAlignment="1">
      <alignment horizontal="center" vertical="center"/>
    </xf>
    <xf numFmtId="2" fontId="4" fillId="0" borderId="26" xfId="4939" applyNumberFormat="1" applyFont="1" applyBorder="1" applyAlignment="1">
      <alignment vertical="center"/>
    </xf>
    <xf numFmtId="0" fontId="4" fillId="0" borderId="25" xfId="4939" applyFont="1" applyBorder="1" applyAlignment="1">
      <alignment horizontal="center" vertical="center"/>
    </xf>
    <xf numFmtId="2" fontId="4" fillId="0" borderId="26" xfId="4939" applyNumberFormat="1" applyFont="1" applyBorder="1" applyAlignment="1">
      <alignment horizontal="left" vertical="center"/>
    </xf>
    <xf numFmtId="2" fontId="4" fillId="0" borderId="24" xfId="4939" applyNumberFormat="1" applyFont="1" applyFill="1" applyBorder="1" applyAlignment="1">
      <alignment horizontal="center" vertical="center"/>
    </xf>
    <xf numFmtId="181" fontId="4" fillId="0" borderId="26" xfId="4939" applyNumberFormat="1" applyFont="1" applyBorder="1" applyAlignment="1">
      <alignment horizontal="center" vertical="center"/>
    </xf>
    <xf numFmtId="0" fontId="4" fillId="0" borderId="26" xfId="4939" applyFont="1" applyBorder="1" applyAlignment="1">
      <alignment vertical="center"/>
    </xf>
    <xf numFmtId="184" fontId="4" fillId="0" borderId="26" xfId="4939" quotePrefix="1" applyNumberFormat="1" applyFont="1" applyBorder="1" applyAlignment="1">
      <alignment horizontal="center" vertical="center"/>
    </xf>
    <xf numFmtId="2" fontId="4" fillId="0" borderId="26" xfId="4939" applyNumberFormat="1" applyFont="1" applyBorder="1" applyAlignment="1">
      <alignment horizontal="center" vertical="center" shrinkToFit="1"/>
    </xf>
    <xf numFmtId="0" fontId="4" fillId="0" borderId="24" xfId="4939" applyFont="1" applyFill="1" applyBorder="1" applyAlignment="1">
      <alignment horizontal="center" vertical="center"/>
    </xf>
    <xf numFmtId="0" fontId="0" fillId="0" borderId="26" xfId="4939" applyFont="1" applyBorder="1" applyAlignment="1">
      <alignment horizontal="center" vertical="center"/>
    </xf>
    <xf numFmtId="0" fontId="0" fillId="0" borderId="26" xfId="4939" applyFont="1" applyBorder="1" applyAlignment="1">
      <alignment horizontal="right" vertical="center"/>
    </xf>
    <xf numFmtId="177" fontId="4" fillId="0" borderId="24" xfId="4939" applyNumberFormat="1" applyFont="1" applyFill="1" applyBorder="1" applyAlignment="1">
      <alignment horizontal="center" vertical="center"/>
    </xf>
    <xf numFmtId="0" fontId="129" fillId="0" borderId="26" xfId="4939" applyFont="1" applyBorder="1" applyAlignment="1">
      <alignment vertical="center"/>
    </xf>
    <xf numFmtId="0" fontId="4" fillId="0" borderId="0" xfId="4939" applyFont="1" applyAlignment="1">
      <alignment horizontal="center" vertical="center"/>
    </xf>
    <xf numFmtId="184" fontId="4" fillId="0" borderId="26" xfId="4939" quotePrefix="1" applyNumberFormat="1" applyFont="1" applyBorder="1" applyAlignment="1">
      <alignment horizontal="right" vertical="center"/>
    </xf>
    <xf numFmtId="2" fontId="4" fillId="0" borderId="0" xfId="4939" applyNumberFormat="1" applyFont="1" applyAlignment="1">
      <alignment vertical="center"/>
    </xf>
    <xf numFmtId="0" fontId="4" fillId="0" borderId="24" xfId="4939" applyFont="1" applyBorder="1" applyAlignment="1">
      <alignment horizontal="left" vertical="center"/>
    </xf>
    <xf numFmtId="0" fontId="4" fillId="0" borderId="2" xfId="4939" applyFont="1" applyBorder="1" applyAlignment="1">
      <alignment vertical="center"/>
    </xf>
    <xf numFmtId="0" fontId="4" fillId="0" borderId="55" xfId="4939" applyFont="1" applyBorder="1" applyAlignment="1">
      <alignment vertical="center"/>
    </xf>
    <xf numFmtId="0" fontId="0" fillId="0" borderId="24" xfId="4939" applyFont="1" applyBorder="1" applyAlignment="1">
      <alignment horizontal="center" vertical="center"/>
    </xf>
    <xf numFmtId="177" fontId="4" fillId="0" borderId="24" xfId="4939" applyNumberFormat="1" applyFont="1" applyBorder="1" applyAlignment="1">
      <alignment horizontal="center" vertical="center"/>
    </xf>
    <xf numFmtId="0" fontId="108" fillId="0" borderId="61" xfId="4939" applyFont="1" applyBorder="1" applyAlignment="1">
      <alignment vertical="center"/>
    </xf>
    <xf numFmtId="0" fontId="108" fillId="0" borderId="11" xfId="4939" applyFont="1" applyBorder="1" applyAlignment="1">
      <alignment vertical="center"/>
    </xf>
    <xf numFmtId="0" fontId="108" fillId="0" borderId="11" xfId="4939" applyFont="1" applyBorder="1" applyAlignment="1">
      <alignment horizontal="center" vertical="center"/>
    </xf>
    <xf numFmtId="0" fontId="108" fillId="0" borderId="1" xfId="4939" applyFont="1" applyBorder="1" applyAlignment="1">
      <alignment vertical="center"/>
    </xf>
    <xf numFmtId="0" fontId="59" fillId="0" borderId="21" xfId="4940" applyFont="1" applyBorder="1" applyAlignment="1">
      <alignment vertical="center"/>
    </xf>
    <xf numFmtId="0" fontId="59" fillId="0" borderId="22" xfId="4940" applyFont="1" applyBorder="1" applyAlignment="1">
      <alignment vertical="center"/>
    </xf>
    <xf numFmtId="0" fontId="59" fillId="0" borderId="23" xfId="4940" applyFont="1" applyBorder="1" applyAlignment="1">
      <alignment vertical="center"/>
    </xf>
    <xf numFmtId="0" fontId="59" fillId="0" borderId="0" xfId="4940" applyFont="1" applyAlignment="1">
      <alignment vertical="center"/>
    </xf>
    <xf numFmtId="0" fontId="59" fillId="0" borderId="2" xfId="4940" applyFont="1" applyBorder="1" applyAlignment="1">
      <alignment vertical="center"/>
    </xf>
    <xf numFmtId="0" fontId="59" fillId="0" borderId="55" xfId="4940" applyFont="1" applyBorder="1" applyAlignment="1">
      <alignment vertical="center"/>
    </xf>
    <xf numFmtId="0" fontId="58" fillId="0" borderId="2" xfId="4940" applyFont="1" applyBorder="1" applyAlignment="1">
      <alignment horizontal="center" vertical="center"/>
    </xf>
    <xf numFmtId="0" fontId="58" fillId="0" borderId="0" xfId="4940" applyFont="1" applyBorder="1" applyAlignment="1">
      <alignment horizontal="center" vertical="center"/>
    </xf>
    <xf numFmtId="0" fontId="58" fillId="0" borderId="55" xfId="4940" applyFont="1" applyBorder="1" applyAlignment="1">
      <alignment horizontal="center" vertical="center"/>
    </xf>
    <xf numFmtId="0" fontId="58" fillId="0" borderId="0" xfId="4940" applyFont="1" applyAlignment="1">
      <alignment horizontal="center" vertical="center"/>
    </xf>
    <xf numFmtId="0" fontId="89" fillId="0" borderId="0" xfId="4940" applyFont="1" applyBorder="1" applyAlignment="1">
      <alignment horizontal="center" vertical="center"/>
    </xf>
    <xf numFmtId="0" fontId="148" fillId="0" borderId="0" xfId="4940" applyFont="1" applyBorder="1" applyAlignment="1">
      <alignment vertical="center"/>
    </xf>
    <xf numFmtId="0" fontId="148" fillId="0" borderId="0" xfId="4940" quotePrefix="1" applyFont="1" applyBorder="1" applyAlignment="1">
      <alignment vertical="center"/>
    </xf>
    <xf numFmtId="2" fontId="58" fillId="0" borderId="0" xfId="4940" applyNumberFormat="1" applyFont="1" applyBorder="1" applyAlignment="1">
      <alignment horizontal="right" vertical="center"/>
    </xf>
    <xf numFmtId="0" fontId="58" fillId="0" borderId="0" xfId="4940" applyFont="1" applyBorder="1" applyAlignment="1">
      <alignment vertical="center"/>
    </xf>
    <xf numFmtId="0" fontId="124" fillId="0" borderId="0" xfId="4940" applyFont="1" applyBorder="1" applyAlignment="1">
      <alignment horizontal="center" vertical="center"/>
    </xf>
    <xf numFmtId="0" fontId="58" fillId="0" borderId="0" xfId="4940" applyFont="1" applyBorder="1" applyAlignment="1">
      <alignment horizontal="left" vertical="center"/>
    </xf>
    <xf numFmtId="2" fontId="58" fillId="0" borderId="0" xfId="4940" applyNumberFormat="1" applyFont="1" applyBorder="1" applyAlignment="1">
      <alignment horizontal="left" vertical="center"/>
    </xf>
    <xf numFmtId="2" fontId="124" fillId="0" borderId="0" xfId="4940" applyNumberFormat="1" applyFont="1" applyBorder="1" applyAlignment="1">
      <alignment horizontal="center" vertical="center"/>
    </xf>
    <xf numFmtId="0" fontId="58" fillId="0" borderId="0" xfId="4940" quotePrefix="1" applyFont="1" applyBorder="1" applyAlignment="1">
      <alignment horizontal="right" vertical="center"/>
    </xf>
    <xf numFmtId="0" fontId="124" fillId="0" borderId="0" xfId="4940" applyFont="1" applyBorder="1" applyAlignment="1">
      <alignment horizontal="left" vertical="center"/>
    </xf>
    <xf numFmtId="0" fontId="59" fillId="0" borderId="2" xfId="4940" applyFont="1" applyBorder="1" applyAlignment="1">
      <alignment horizontal="center" vertical="center"/>
    </xf>
    <xf numFmtId="0" fontId="59" fillId="0" borderId="24" xfId="4940" applyFont="1" applyBorder="1" applyAlignment="1">
      <alignment horizontal="center" vertical="center"/>
    </xf>
    <xf numFmtId="0" fontId="59" fillId="0" borderId="55" xfId="4940" applyFont="1" applyBorder="1" applyAlignment="1">
      <alignment horizontal="center" vertical="center"/>
    </xf>
    <xf numFmtId="0" fontId="59" fillId="0" borderId="0" xfId="4940" applyFont="1" applyAlignment="1">
      <alignment horizontal="center" vertical="center"/>
    </xf>
    <xf numFmtId="0" fontId="59" fillId="0" borderId="25" xfId="4940" applyFont="1" applyBorder="1" applyAlignment="1">
      <alignment horizontal="right" vertical="center"/>
    </xf>
    <xf numFmtId="2" fontId="59" fillId="0" borderId="26" xfId="4717" applyNumberFormat="1" applyFont="1" applyBorder="1" applyAlignment="1" applyProtection="1">
      <alignment horizontal="center" vertical="center"/>
      <protection locked="0"/>
    </xf>
    <xf numFmtId="2" fontId="59" fillId="0" borderId="26" xfId="4940" applyNumberFormat="1" applyFont="1" applyBorder="1" applyAlignment="1">
      <alignment horizontal="center" vertical="center"/>
    </xf>
    <xf numFmtId="2" fontId="59" fillId="0" borderId="26" xfId="4940" applyNumberFormat="1" applyFont="1" applyBorder="1" applyAlignment="1" applyProtection="1">
      <alignment horizontal="center" vertical="center"/>
      <protection locked="0"/>
    </xf>
    <xf numFmtId="0" fontId="59" fillId="0" borderId="26" xfId="4940" applyFont="1" applyBorder="1" applyAlignment="1">
      <alignment horizontal="left" vertical="center"/>
    </xf>
    <xf numFmtId="0" fontId="59" fillId="0" borderId="26" xfId="4940" applyFont="1" applyBorder="1" applyAlignment="1">
      <alignment horizontal="center" vertical="center"/>
    </xf>
    <xf numFmtId="0" fontId="59" fillId="0" borderId="27" xfId="4940" applyFont="1" applyBorder="1" applyAlignment="1">
      <alignment horizontal="center" vertical="center"/>
    </xf>
    <xf numFmtId="2" fontId="59" fillId="0" borderId="24" xfId="4940" applyNumberFormat="1" applyFont="1" applyBorder="1" applyAlignment="1">
      <alignment horizontal="center" vertical="center"/>
    </xf>
    <xf numFmtId="2" fontId="59" fillId="0" borderId="26" xfId="4717" applyNumberFormat="1" applyFont="1" applyBorder="1" applyAlignment="1">
      <alignment horizontal="center" vertical="center"/>
    </xf>
    <xf numFmtId="2" fontId="59" fillId="0" borderId="26" xfId="4940" applyNumberFormat="1" applyFont="1" applyBorder="1" applyAlignment="1">
      <alignment horizontal="left" vertical="center"/>
    </xf>
    <xf numFmtId="0" fontId="59" fillId="0" borderId="26" xfId="4940" applyFont="1" applyBorder="1" applyAlignment="1">
      <alignment horizontal="right" vertical="center"/>
    </xf>
    <xf numFmtId="179" fontId="59" fillId="0" borderId="26" xfId="4940" applyNumberFormat="1" applyFont="1" applyBorder="1" applyAlignment="1">
      <alignment horizontal="center" vertical="center"/>
    </xf>
    <xf numFmtId="179" fontId="59" fillId="0" borderId="24" xfId="4940" applyNumberFormat="1" applyFont="1" applyBorder="1" applyAlignment="1">
      <alignment horizontal="center" vertical="center"/>
    </xf>
    <xf numFmtId="2" fontId="59" fillId="0" borderId="26" xfId="4940" applyNumberFormat="1" applyFont="1" applyBorder="1" applyAlignment="1">
      <alignment horizontal="right" vertical="center"/>
    </xf>
    <xf numFmtId="0" fontId="59" fillId="0" borderId="61" xfId="4940" applyFont="1" applyBorder="1" applyAlignment="1">
      <alignment vertical="center"/>
    </xf>
    <xf numFmtId="0" fontId="59" fillId="0" borderId="11" xfId="4940" applyFont="1" applyBorder="1" applyAlignment="1">
      <alignment vertical="center"/>
    </xf>
    <xf numFmtId="0" fontId="59" fillId="0" borderId="1" xfId="4940" applyFont="1" applyBorder="1" applyAlignment="1">
      <alignment vertical="center"/>
    </xf>
    <xf numFmtId="250" fontId="59" fillId="0" borderId="0" xfId="4717" applyNumberFormat="1" applyFont="1" applyAlignment="1">
      <alignment vertical="center"/>
    </xf>
    <xf numFmtId="0" fontId="4" fillId="0" borderId="25" xfId="4939" applyFont="1" applyBorder="1" applyAlignment="1">
      <alignment horizontal="center" vertical="center"/>
    </xf>
    <xf numFmtId="0" fontId="4" fillId="0" borderId="27" xfId="4939" applyFont="1" applyBorder="1" applyAlignment="1">
      <alignment horizontal="center" vertical="center"/>
    </xf>
    <xf numFmtId="2" fontId="4" fillId="0" borderId="26" xfId="4939" applyNumberFormat="1" applyFont="1" applyBorder="1" applyAlignment="1">
      <alignment horizontal="center" vertical="center"/>
    </xf>
    <xf numFmtId="21" fontId="4" fillId="0" borderId="25" xfId="4939" quotePrefix="1" applyNumberFormat="1" applyFont="1" applyBorder="1" applyAlignment="1">
      <alignment horizontal="center" vertical="center"/>
    </xf>
    <xf numFmtId="21" fontId="4" fillId="0" borderId="27" xfId="4939" applyNumberFormat="1" applyFont="1" applyBorder="1" applyAlignment="1">
      <alignment horizontal="center" vertical="center"/>
    </xf>
    <xf numFmtId="0" fontId="4" fillId="0" borderId="26" xfId="4939" applyFont="1" applyBorder="1" applyAlignment="1">
      <alignment horizontal="left" vertical="center"/>
    </xf>
    <xf numFmtId="0" fontId="4" fillId="0" borderId="25" xfId="4939" quotePrefix="1" applyFont="1" applyBorder="1" applyAlignment="1">
      <alignment horizontal="center" vertical="center"/>
    </xf>
    <xf numFmtId="0" fontId="4" fillId="0" borderId="59" xfId="4939" applyFont="1" applyBorder="1" applyAlignment="1">
      <alignment horizontal="center" vertical="center"/>
    </xf>
    <xf numFmtId="0" fontId="4" fillId="0" borderId="28" xfId="4939" applyFont="1" applyBorder="1" applyAlignment="1">
      <alignment horizontal="center" vertical="center"/>
    </xf>
    <xf numFmtId="0" fontId="4" fillId="0" borderId="66" xfId="4939" applyFont="1" applyBorder="1" applyAlignment="1">
      <alignment horizontal="center" vertical="center"/>
    </xf>
    <xf numFmtId="0" fontId="4" fillId="0" borderId="62" xfId="4939" applyFont="1" applyBorder="1" applyAlignment="1">
      <alignment horizontal="center" vertical="center"/>
    </xf>
    <xf numFmtId="0" fontId="4" fillId="0" borderId="60" xfId="4939" applyFont="1" applyBorder="1" applyAlignment="1">
      <alignment horizontal="center" vertical="center"/>
    </xf>
    <xf numFmtId="0" fontId="4" fillId="0" borderId="31" xfId="4939" applyFont="1" applyBorder="1" applyAlignment="1">
      <alignment horizontal="center" vertical="center"/>
    </xf>
    <xf numFmtId="0" fontId="4" fillId="0" borderId="26" xfId="4939" quotePrefix="1" applyFont="1" applyBorder="1" applyAlignment="1">
      <alignment horizontal="center" vertical="center"/>
    </xf>
    <xf numFmtId="0" fontId="4" fillId="0" borderId="24" xfId="4939" applyFont="1" applyBorder="1" applyAlignment="1">
      <alignment horizontal="center" vertical="center"/>
    </xf>
    <xf numFmtId="0" fontId="4" fillId="0" borderId="66" xfId="4939" quotePrefix="1" applyFont="1" applyBorder="1" applyAlignment="1">
      <alignment horizontal="right" vertical="center"/>
    </xf>
    <xf numFmtId="0" fontId="4" fillId="0" borderId="60" xfId="4939" applyFont="1" applyBorder="1" applyAlignment="1">
      <alignment horizontal="right" vertical="center"/>
    </xf>
    <xf numFmtId="0" fontId="4" fillId="0" borderId="62" xfId="4939" applyFont="1" applyBorder="1" applyAlignment="1">
      <alignment horizontal="left" vertical="center"/>
    </xf>
    <xf numFmtId="0" fontId="4" fillId="0" borderId="31" xfId="4939" applyFont="1" applyBorder="1" applyAlignment="1">
      <alignment horizontal="left" vertical="center"/>
    </xf>
    <xf numFmtId="181" fontId="4" fillId="0" borderId="24" xfId="4939" applyNumberFormat="1" applyFont="1" applyFill="1" applyBorder="1" applyAlignment="1">
      <alignment horizontal="center" vertical="center"/>
    </xf>
    <xf numFmtId="0" fontId="4" fillId="0" borderId="24" xfId="4939" applyFont="1" applyFill="1" applyBorder="1" applyAlignment="1">
      <alignment horizontal="center" vertical="center"/>
    </xf>
    <xf numFmtId="0" fontId="4" fillId="0" borderId="26" xfId="4939" applyFont="1" applyBorder="1" applyAlignment="1">
      <alignment horizontal="center" vertical="center"/>
    </xf>
    <xf numFmtId="181" fontId="4" fillId="0" borderId="24" xfId="4939" applyNumberFormat="1" applyFont="1" applyBorder="1" applyAlignment="1">
      <alignment horizontal="center" vertical="center"/>
    </xf>
    <xf numFmtId="0" fontId="8" fillId="0" borderId="0" xfId="4939" applyFont="1" applyAlignment="1">
      <alignment horizontal="right" vertical="center"/>
    </xf>
    <xf numFmtId="2" fontId="8" fillId="0" borderId="0" xfId="4939" applyNumberFormat="1" applyFont="1" applyAlignment="1">
      <alignment horizontal="left" vertical="center"/>
    </xf>
    <xf numFmtId="2" fontId="8" fillId="0" borderId="0" xfId="4939" applyNumberFormat="1" applyFont="1" applyAlignment="1">
      <alignment horizontal="center" vertical="center"/>
    </xf>
    <xf numFmtId="0" fontId="4" fillId="0" borderId="35" xfId="4939" applyFont="1" applyBorder="1" applyAlignment="1">
      <alignment horizontal="center" vertical="center"/>
    </xf>
    <xf numFmtId="0" fontId="145" fillId="0" borderId="0" xfId="4939" applyFont="1" applyAlignment="1">
      <alignment horizontal="left" vertical="center"/>
    </xf>
    <xf numFmtId="2" fontId="8" fillId="0" borderId="0" xfId="4939" applyNumberFormat="1" applyFont="1" applyAlignment="1" applyProtection="1">
      <alignment horizontal="center" vertical="center"/>
      <protection hidden="1"/>
    </xf>
    <xf numFmtId="2" fontId="128" fillId="0" borderId="0" xfId="4939" applyNumberFormat="1" applyFont="1" applyAlignment="1">
      <alignment horizontal="center" vertical="center"/>
    </xf>
    <xf numFmtId="0" fontId="8" fillId="0" borderId="0" xfId="4938" applyFont="1" applyAlignment="1">
      <alignment horizontal="right"/>
    </xf>
    <xf numFmtId="0" fontId="8" fillId="0" borderId="0" xfId="4939" applyFont="1" applyAlignment="1">
      <alignment horizontal="center" vertical="center"/>
    </xf>
    <xf numFmtId="243" fontId="59" fillId="0" borderId="25" xfId="4933" applyFont="1" applyBorder="1" applyAlignment="1">
      <alignment horizontal="center" vertical="center"/>
    </xf>
    <xf numFmtId="243" fontId="59" fillId="0" borderId="27" xfId="4933" applyFont="1" applyBorder="1" applyAlignment="1">
      <alignment horizontal="center" vertical="center"/>
    </xf>
    <xf numFmtId="243" fontId="59" fillId="0" borderId="26" xfId="4933" applyFont="1" applyBorder="1" applyAlignment="1">
      <alignment horizontal="center" vertical="center"/>
    </xf>
    <xf numFmtId="243" fontId="7" fillId="0" borderId="0" xfId="4933" applyFont="1" applyAlignment="1">
      <alignment horizontal="left"/>
    </xf>
    <xf numFmtId="243" fontId="122" fillId="0" borderId="0" xfId="4933" applyFont="1" applyAlignment="1">
      <alignment horizontal="center" vertical="center"/>
    </xf>
    <xf numFmtId="243" fontId="122" fillId="0" borderId="0" xfId="4933" applyFont="1" applyAlignment="1">
      <alignment horizontal="left" vertical="center"/>
    </xf>
    <xf numFmtId="2" fontId="58" fillId="0" borderId="0" xfId="4933" applyNumberFormat="1" applyFont="1" applyAlignment="1">
      <alignment horizontal="center"/>
    </xf>
    <xf numFmtId="243" fontId="59" fillId="0" borderId="35" xfId="4933" applyFont="1" applyBorder="1" applyAlignment="1">
      <alignment horizontal="center" vertical="center"/>
    </xf>
    <xf numFmtId="181" fontId="59" fillId="0" borderId="25" xfId="4933" applyNumberFormat="1" applyFont="1" applyBorder="1" applyAlignment="1">
      <alignment horizontal="center" vertical="center"/>
    </xf>
    <xf numFmtId="181" fontId="59" fillId="0" borderId="27" xfId="4933" applyNumberFormat="1" applyFont="1" applyBorder="1" applyAlignment="1">
      <alignment horizontal="center" vertical="center"/>
    </xf>
    <xf numFmtId="181" fontId="59" fillId="0" borderId="25" xfId="4934" applyNumberFormat="1" applyFont="1" applyBorder="1" applyAlignment="1">
      <alignment horizontal="center" vertical="center" shrinkToFit="1"/>
    </xf>
    <xf numFmtId="181" fontId="59" fillId="0" borderId="27" xfId="4934" applyNumberFormat="1" applyFont="1" applyBorder="1" applyAlignment="1">
      <alignment horizontal="center" vertical="center" shrinkToFit="1"/>
    </xf>
    <xf numFmtId="181" fontId="59" fillId="0" borderId="25" xfId="4933" quotePrefix="1" applyNumberFormat="1" applyFont="1" applyBorder="1" applyAlignment="1">
      <alignment horizontal="center" vertical="center"/>
    </xf>
    <xf numFmtId="0" fontId="4" fillId="0" borderId="25" xfId="4936" applyFont="1" applyBorder="1" applyAlignment="1">
      <alignment horizontal="center" vertical="center"/>
    </xf>
    <xf numFmtId="0" fontId="4" fillId="0" borderId="27" xfId="4936" applyFont="1" applyBorder="1" applyAlignment="1">
      <alignment horizontal="center" vertical="center"/>
    </xf>
    <xf numFmtId="0" fontId="4" fillId="0" borderId="26" xfId="4936" applyFont="1" applyBorder="1" applyAlignment="1">
      <alignment horizontal="center" vertical="center" shrinkToFit="1"/>
    </xf>
    <xf numFmtId="2" fontId="4" fillId="0" borderId="26" xfId="4936" applyNumberFormat="1" applyFont="1" applyBorder="1" applyAlignment="1">
      <alignment horizontal="center" vertical="center"/>
    </xf>
    <xf numFmtId="9" fontId="4" fillId="0" borderId="26" xfId="4936" applyNumberFormat="1" applyFont="1" applyBorder="1" applyAlignment="1">
      <alignment horizontal="center" vertical="center"/>
    </xf>
    <xf numFmtId="0" fontId="4" fillId="0" borderId="25" xfId="4936" quotePrefix="1" applyFont="1" applyBorder="1" applyAlignment="1">
      <alignment horizontal="center" vertical="center"/>
    </xf>
    <xf numFmtId="249" fontId="8" fillId="0" borderId="26" xfId="4936" applyNumberFormat="1" applyFont="1" applyBorder="1" applyAlignment="1">
      <alignment horizontal="center" vertical="center"/>
    </xf>
    <xf numFmtId="0" fontId="8" fillId="0" borderId="26" xfId="4936" applyFont="1" applyBorder="1" applyAlignment="1">
      <alignment horizontal="center" vertical="center"/>
    </xf>
    <xf numFmtId="0" fontId="129" fillId="0" borderId="25" xfId="4936" applyFont="1" applyBorder="1" applyAlignment="1">
      <alignment horizontal="center" vertical="center"/>
    </xf>
    <xf numFmtId="0" fontId="129" fillId="0" borderId="27" xfId="4936" applyFont="1" applyBorder="1" applyAlignment="1">
      <alignment horizontal="center" vertical="center"/>
    </xf>
    <xf numFmtId="0" fontId="4" fillId="0" borderId="26" xfId="4936" applyFont="1" applyBorder="1" applyAlignment="1">
      <alignment horizontal="center" vertical="center"/>
    </xf>
    <xf numFmtId="0" fontId="0" fillId="0" borderId="26" xfId="4936" applyFont="1" applyBorder="1" applyAlignment="1">
      <alignment horizontal="center" vertical="center"/>
    </xf>
    <xf numFmtId="249" fontId="4" fillId="0" borderId="24" xfId="4937" applyNumberFormat="1" applyFont="1" applyFill="1" applyBorder="1" applyAlignment="1">
      <alignment horizontal="center" vertical="center"/>
    </xf>
    <xf numFmtId="0" fontId="4" fillId="0" borderId="24" xfId="4936" applyFont="1" applyBorder="1" applyAlignment="1">
      <alignment horizontal="center" vertical="center"/>
    </xf>
    <xf numFmtId="0" fontId="4" fillId="0" borderId="59" xfId="4936" applyFont="1" applyBorder="1" applyAlignment="1">
      <alignment horizontal="center" vertical="center"/>
    </xf>
    <xf numFmtId="0" fontId="4" fillId="0" borderId="28" xfId="4936" applyFont="1" applyBorder="1" applyAlignment="1">
      <alignment horizontal="center" vertical="center"/>
    </xf>
    <xf numFmtId="0" fontId="8" fillId="0" borderId="0" xfId="4936" applyFont="1" applyAlignment="1">
      <alignment horizontal="left" vertical="center" shrinkToFit="1"/>
    </xf>
    <xf numFmtId="0" fontId="8" fillId="0" borderId="0" xfId="4936" applyFont="1" applyAlignment="1">
      <alignment horizontal="right" vertical="center" shrinkToFit="1"/>
    </xf>
    <xf numFmtId="2" fontId="8" fillId="0" borderId="0" xfId="4936" applyNumberFormat="1" applyFont="1" applyAlignment="1">
      <alignment horizontal="center" vertical="center"/>
    </xf>
    <xf numFmtId="0" fontId="4" fillId="0" borderId="56" xfId="4936" applyFont="1" applyBorder="1" applyAlignment="1">
      <alignment horizontal="center" vertical="center"/>
    </xf>
    <xf numFmtId="0" fontId="4" fillId="0" borderId="57" xfId="4936" applyFont="1" applyBorder="1" applyAlignment="1">
      <alignment horizontal="center" vertical="center"/>
    </xf>
    <xf numFmtId="0" fontId="4" fillId="0" borderId="58" xfId="4936" applyFont="1" applyBorder="1" applyAlignment="1">
      <alignment horizontal="center" vertical="center"/>
    </xf>
    <xf numFmtId="0" fontId="127" fillId="0" borderId="0" xfId="4936" applyFont="1" applyAlignment="1">
      <alignment horizontal="left" vertical="center"/>
    </xf>
    <xf numFmtId="0" fontId="127" fillId="0" borderId="55" xfId="4936" applyFont="1" applyBorder="1" applyAlignment="1">
      <alignment horizontal="left" vertical="center"/>
    </xf>
    <xf numFmtId="0" fontId="8" fillId="0" borderId="0" xfId="4936" applyFont="1" applyAlignment="1">
      <alignment horizontal="center" vertical="center" shrinkToFit="1"/>
    </xf>
    <xf numFmtId="2" fontId="128" fillId="0" borderId="0" xfId="4936" applyNumberFormat="1" applyFont="1" applyAlignment="1">
      <alignment horizontal="center" vertical="center"/>
    </xf>
    <xf numFmtId="181" fontId="60" fillId="0" borderId="65" xfId="4938" applyNumberFormat="1" applyFont="1" applyBorder="1" applyAlignment="1">
      <alignment horizontal="center" vertical="center"/>
    </xf>
    <xf numFmtId="0" fontId="60" fillId="0" borderId="28" xfId="4938" applyFont="1" applyBorder="1" applyAlignment="1">
      <alignment horizontal="center" vertical="center"/>
    </xf>
    <xf numFmtId="0" fontId="60" fillId="0" borderId="65" xfId="4938" applyFont="1" applyBorder="1" applyAlignment="1">
      <alignment horizontal="center" vertical="center"/>
    </xf>
    <xf numFmtId="0" fontId="60" fillId="0" borderId="60" xfId="4938" applyFont="1" applyBorder="1" applyAlignment="1">
      <alignment horizontal="center" vertical="center"/>
    </xf>
    <xf numFmtId="0" fontId="60" fillId="0" borderId="31" xfId="4938" applyFont="1" applyBorder="1" applyAlignment="1">
      <alignment horizontal="center" vertical="center"/>
    </xf>
    <xf numFmtId="0" fontId="60" fillId="0" borderId="25" xfId="4938" applyFont="1" applyBorder="1" applyAlignment="1">
      <alignment horizontal="center" vertical="center"/>
    </xf>
    <xf numFmtId="0" fontId="60" fillId="0" borderId="27" xfId="4938" applyFont="1" applyBorder="1" applyAlignment="1">
      <alignment horizontal="center" vertical="center"/>
    </xf>
    <xf numFmtId="0" fontId="60" fillId="0" borderId="24" xfId="4938" applyFont="1" applyBorder="1" applyAlignment="1">
      <alignment horizontal="center" vertical="center"/>
    </xf>
    <xf numFmtId="0" fontId="60" fillId="0" borderId="66" xfId="4938" applyFont="1" applyBorder="1" applyAlignment="1">
      <alignment horizontal="center" vertical="center"/>
    </xf>
    <xf numFmtId="0" fontId="60" fillId="0" borderId="62" xfId="4938" applyFont="1" applyBorder="1" applyAlignment="1">
      <alignment horizontal="center" vertical="center"/>
    </xf>
    <xf numFmtId="2" fontId="60" fillId="0" borderId="65" xfId="4938" applyNumberFormat="1" applyFont="1" applyBorder="1" applyAlignment="1">
      <alignment horizontal="center" vertical="center"/>
    </xf>
    <xf numFmtId="2" fontId="60" fillId="0" borderId="28" xfId="4938" applyNumberFormat="1" applyFont="1" applyBorder="1" applyAlignment="1">
      <alignment horizontal="center" vertical="center"/>
    </xf>
    <xf numFmtId="179" fontId="60" fillId="0" borderId="26" xfId="4938" applyNumberFormat="1" applyFont="1" applyBorder="1" applyAlignment="1">
      <alignment horizontal="left" vertical="center"/>
    </xf>
    <xf numFmtId="0" fontId="60" fillId="0" borderId="26" xfId="4938" applyFont="1" applyBorder="1" applyAlignment="1">
      <alignment horizontal="center" vertical="center"/>
    </xf>
    <xf numFmtId="0" fontId="58" fillId="0" borderId="62" xfId="4938" applyFont="1" applyBorder="1" applyAlignment="1">
      <alignment horizontal="center" vertical="center" textRotation="255"/>
    </xf>
    <xf numFmtId="0" fontId="58" fillId="0" borderId="31" xfId="4938" applyFont="1" applyBorder="1" applyAlignment="1">
      <alignment horizontal="center" vertical="center" textRotation="255"/>
    </xf>
    <xf numFmtId="2" fontId="135" fillId="0" borderId="26" xfId="4938" applyNumberFormat="1" applyFont="1" applyBorder="1" applyAlignment="1">
      <alignment horizontal="center" vertical="center"/>
    </xf>
    <xf numFmtId="181" fontId="60" fillId="0" borderId="59" xfId="4938" applyNumberFormat="1" applyFont="1" applyBorder="1" applyAlignment="1">
      <alignment horizontal="center" vertical="center"/>
    </xf>
    <xf numFmtId="0" fontId="60" fillId="0" borderId="59" xfId="4938" applyFont="1" applyBorder="1" applyAlignment="1">
      <alignment horizontal="center" vertical="center"/>
    </xf>
    <xf numFmtId="0" fontId="60" fillId="0" borderId="25" xfId="4938" applyFont="1" applyBorder="1" applyAlignment="1">
      <alignment horizontal="right" vertical="center"/>
    </xf>
    <xf numFmtId="0" fontId="60" fillId="0" borderId="27" xfId="4938" applyFont="1" applyBorder="1" applyAlignment="1">
      <alignment horizontal="right" vertical="center"/>
    </xf>
    <xf numFmtId="179" fontId="60" fillId="0" borderId="59" xfId="4938" applyNumberFormat="1" applyFont="1" applyBorder="1" applyAlignment="1">
      <alignment horizontal="center" vertical="center"/>
    </xf>
    <xf numFmtId="179" fontId="60" fillId="0" borderId="28" xfId="4938" applyNumberFormat="1" applyFont="1" applyBorder="1" applyAlignment="1">
      <alignment horizontal="center" vertical="center"/>
    </xf>
    <xf numFmtId="2" fontId="58" fillId="0" borderId="0" xfId="4938" applyNumberFormat="1" applyFont="1" applyAlignment="1">
      <alignment horizontal="right"/>
    </xf>
    <xf numFmtId="0" fontId="60" fillId="0" borderId="0" xfId="4938" applyFont="1" applyBorder="1" applyAlignment="1">
      <alignment horizontal="center" vertical="center"/>
    </xf>
    <xf numFmtId="0" fontId="60" fillId="0" borderId="35" xfId="4938" applyFont="1" applyBorder="1" applyAlignment="1">
      <alignment horizontal="center" vertical="center"/>
    </xf>
    <xf numFmtId="2" fontId="58" fillId="0" borderId="0" xfId="4938" applyNumberFormat="1" applyFont="1" applyAlignment="1">
      <alignment horizontal="center"/>
    </xf>
    <xf numFmtId="0" fontId="58" fillId="0" borderId="0" xfId="4938" applyFont="1" applyAlignment="1">
      <alignment horizontal="right"/>
    </xf>
    <xf numFmtId="0" fontId="58" fillId="0" borderId="0" xfId="4938" applyFont="1" applyAlignment="1">
      <alignment horizontal="center"/>
    </xf>
    <xf numFmtId="2" fontId="60" fillId="0" borderId="0" xfId="4938" applyNumberFormat="1" applyFont="1" applyAlignment="1">
      <alignment horizontal="center" vertical="center"/>
    </xf>
    <xf numFmtId="2" fontId="124" fillId="0" borderId="0" xfId="4938" applyNumberFormat="1" applyFont="1" applyAlignment="1">
      <alignment horizontal="right"/>
    </xf>
    <xf numFmtId="0" fontId="59" fillId="0" borderId="25" xfId="4940" applyFont="1" applyBorder="1" applyAlignment="1">
      <alignment horizontal="center" vertical="center"/>
    </xf>
    <xf numFmtId="0" fontId="59" fillId="0" borderId="27" xfId="4940" applyFont="1" applyBorder="1" applyAlignment="1">
      <alignment horizontal="center" vertical="center"/>
    </xf>
    <xf numFmtId="0" fontId="59" fillId="0" borderId="25" xfId="4940" quotePrefix="1" applyFont="1" applyBorder="1" applyAlignment="1">
      <alignment horizontal="center" vertical="center"/>
    </xf>
    <xf numFmtId="0" fontId="59" fillId="0" borderId="25" xfId="4940" applyFont="1" applyBorder="1" applyAlignment="1">
      <alignment horizontal="center" vertical="center" shrinkToFit="1"/>
    </xf>
    <xf numFmtId="0" fontId="59" fillId="0" borderId="27" xfId="4940" applyFont="1" applyBorder="1" applyAlignment="1">
      <alignment horizontal="center" vertical="center" shrinkToFit="1"/>
    </xf>
    <xf numFmtId="0" fontId="133" fillId="0" borderId="0" xfId="4940" applyFont="1" applyBorder="1" applyAlignment="1">
      <alignment horizontal="left" vertical="center"/>
    </xf>
    <xf numFmtId="2" fontId="149" fillId="0" borderId="0" xfId="4940" applyNumberFormat="1" applyFont="1" applyBorder="1" applyAlignment="1">
      <alignment horizontal="center" vertical="center"/>
    </xf>
    <xf numFmtId="2" fontId="124" fillId="0" borderId="0" xfId="4940" applyNumberFormat="1" applyFont="1" applyBorder="1" applyAlignment="1">
      <alignment horizontal="center" vertical="center"/>
    </xf>
    <xf numFmtId="2" fontId="58" fillId="0" borderId="0" xfId="4940" applyNumberFormat="1" applyFont="1" applyBorder="1" applyAlignment="1">
      <alignment horizontal="center" vertical="center"/>
    </xf>
    <xf numFmtId="0" fontId="59" fillId="0" borderId="0" xfId="4940" applyFont="1" applyBorder="1" applyAlignment="1">
      <alignment horizontal="center" vertical="center"/>
    </xf>
    <xf numFmtId="0" fontId="59" fillId="0" borderId="26" xfId="4940" applyFont="1" applyBorder="1" applyAlignment="1">
      <alignment horizontal="center" vertical="center"/>
    </xf>
  </cellXfs>
  <cellStyles count="4941">
    <cellStyle name="' '" xfId="1"/>
    <cellStyle name="#,##0" xfId="3319"/>
    <cellStyle name="$" xfId="3320"/>
    <cellStyle name="$_db진흥" xfId="3321"/>
    <cellStyle name="$_SE40" xfId="3322"/>
    <cellStyle name="$_견적2" xfId="3323"/>
    <cellStyle name="$_기아" xfId="3324"/>
    <cellStyle name="(##.00)" xfId="3325"/>
    <cellStyle name="(1)" xfId="2"/>
    <cellStyle name="(표준)" xfId="3326"/>
    <cellStyle name="??&amp;O?&amp;H?_x0008__x000f__x0007_?_x0007__x0001__x0001_" xfId="3"/>
    <cellStyle name="??&amp;O?&amp;H?_x0008_??_x0007__x0001__x0001_" xfId="4"/>
    <cellStyle name="???­ [0]_??º?¼?·®??°? " xfId="5"/>
    <cellStyle name="???­_??º?¼?·®??°? " xfId="6"/>
    <cellStyle name="???Ø_??º?¼?·®??°? " xfId="7"/>
    <cellStyle name="?Þ¸¶ [0]_??º?¼?·®??°? " xfId="8"/>
    <cellStyle name="?Þ¸¶_??º?¼?·®??°? " xfId="9"/>
    <cellStyle name="?W?_laroux" xfId="10"/>
    <cellStyle name="?준" xfId="11"/>
    <cellStyle name="_01.U형수로" xfId="3327"/>
    <cellStyle name="_01.총자재집계" xfId="12"/>
    <cellStyle name="_01.총자재집계_구조도" xfId="13"/>
    <cellStyle name="_02.주응제수량(1공구)" xfId="14"/>
    <cellStyle name="_02.주응제수량(1공구)_구조도" xfId="15"/>
    <cellStyle name="_02.주응제수량(2공구)" xfId="16"/>
    <cellStyle name="_02.주응제수량(2공구)_구조도" xfId="17"/>
    <cellStyle name="_03.주응제수량(2공구)" xfId="18"/>
    <cellStyle name="_03.주응제수량(2공구)_구조도" xfId="19"/>
    <cellStyle name="_03.주응제수량(3공구)" xfId="20"/>
    <cellStyle name="_03.주응제수량(3공구)_구조도" xfId="21"/>
    <cellStyle name="_04 사방댐안내판(2011년_구조도)" xfId="4792"/>
    <cellStyle name="_04.반중력식옹벽" xfId="22"/>
    <cellStyle name="_04.반중력식옹벽_구조도" xfId="23"/>
    <cellStyle name="_06.스틸그레이팅수로" xfId="3328"/>
    <cellStyle name="_1(1).설계설명서(오션뷰)" xfId="24"/>
    <cellStyle name="_1.개요-영덕강구하저~창포" xfId="25"/>
    <cellStyle name="_1.설계설명서(우각지구)" xfId="26"/>
    <cellStyle name="_1.표지 외(유천4)" xfId="27"/>
    <cellStyle name="_2.수량산출-경주 내남 노곡(변경)" xfId="4383"/>
    <cellStyle name="_2.수량산출-군위 우보 두북(NO.33)" xfId="28"/>
    <cellStyle name="_2.수량산출-봉화 상운 문촌" xfId="29"/>
    <cellStyle name="_2.수량산출-봉화 상운 문촌_구조도" xfId="30"/>
    <cellStyle name="_2.수량산출-영덕 축산 도곡(1안)" xfId="31"/>
    <cellStyle name="_2.수량산출-영덕 축산 도곡(1안)_구조도" xfId="32"/>
    <cellStyle name="_2.수량산출-영천화산가상~당곡" xfId="3329"/>
    <cellStyle name="_2.수량산출-청송 현동 인지" xfId="33"/>
    <cellStyle name="_2.화합의광장기초구조도" xfId="34"/>
    <cellStyle name="_2.화합의광장기초구조도_구조도" xfId="35"/>
    <cellStyle name="_2.화합의숲기초구조도" xfId="36"/>
    <cellStyle name="_2.화합의숲기초구조도_구조도" xfId="37"/>
    <cellStyle name="_2-4.상반기실적부문별요약" xfId="38"/>
    <cellStyle name="_2-4.상반기실적부문별요약(표지및목차포함)" xfId="39"/>
    <cellStyle name="_2-4.상반기실적부문별요약(표지및목차포함)_1" xfId="40"/>
    <cellStyle name="_2-4.상반기실적부문별요약_1" xfId="41"/>
    <cellStyle name="_2배수공" xfId="42"/>
    <cellStyle name="_2배수공_구조도" xfId="43"/>
    <cellStyle name="_2차준공내역" xfId="3330"/>
    <cellStyle name="_3.구조도" xfId="44"/>
    <cellStyle name="_3.구조도_구조도" xfId="45"/>
    <cellStyle name="_3.구조도-영덕 화수 ~ 영덕 화천" xfId="46"/>
    <cellStyle name="_3.구조도-영덕 화수 ~ 영덕 화천_구조도" xfId="47"/>
    <cellStyle name="_3.기초수량산출" xfId="48"/>
    <cellStyle name="_3.기초수량산출2" xfId="49"/>
    <cellStyle name="_5~8 설계예산서" xfId="3331"/>
    <cellStyle name="_'99상반기경영개선활동결과(게시용)" xfId="50"/>
    <cellStyle name="_beam재료표" xfId="3332"/>
    <cellStyle name="_Book1" xfId="51"/>
    <cellStyle name="_Book1 2" xfId="52"/>
    <cellStyle name="_Book1_01.식생옹벽블럭구조도" xfId="53"/>
    <cellStyle name="_Book1_03.구조물산출근거-군위고로석산" xfId="54"/>
    <cellStyle name="_Book1_03.구조물산출근거-김천농소노곡~봉곡" xfId="55"/>
    <cellStyle name="_Book1_03.구조물산출근거-예천풍양우망~삼강" xfId="56"/>
    <cellStyle name="_Book1_03.구조물산출근거-의성구천장국~청산" xfId="57"/>
    <cellStyle name="_Book1_04.구조물산출근거-경주양북죽전" xfId="58"/>
    <cellStyle name="_Book1_04.구조물산출근거-김천농소노곡~봉곡" xfId="59"/>
    <cellStyle name="_Book1_04.구조물산출근거-영천자양보현~보현" xfId="60"/>
    <cellStyle name="_Book1_05.구조물산출근거-고령고령신리" xfId="61"/>
    <cellStyle name="_Book1_05.구조물산출근거-청도" xfId="62"/>
    <cellStyle name="_Book1_08.구조물산출근거-영천화북정각" xfId="63"/>
    <cellStyle name="_Book1_09.구조물산출근거-군위부계동산(2)" xfId="64"/>
    <cellStyle name="_Book1_09.구조물산출근거-청도청도상리" xfId="65"/>
    <cellStyle name="_Book1_09.구조물산출근거-청도청도원리" xfId="66"/>
    <cellStyle name="_Book1_1" xfId="67"/>
    <cellStyle name="_Book1_10.구조물산출근거-가천면7" xfId="68"/>
    <cellStyle name="_Book1_10.구조물산출근거-성주금수봉두" xfId="69"/>
    <cellStyle name="_Book1_10.구조물산출근거-영천북안유상" xfId="70"/>
    <cellStyle name="_Book1_10.구조물산출근거-청도청도원리" xfId="71"/>
    <cellStyle name="_Book1_3.구조도-김천조마강곡~삼산" xfId="72"/>
    <cellStyle name="_Book1_3.기초수량산출2" xfId="73"/>
    <cellStyle name="_Book1_4.구조도" xfId="74"/>
    <cellStyle name="_Book1_4.구조도(기슭막이)-울진 원남 신흥" xfId="4793"/>
    <cellStyle name="_Book1_4.구조도-구미 선산 독동" xfId="4794"/>
    <cellStyle name="_Book1_5.구조도" xfId="75"/>
    <cellStyle name="_Book1_개거유출구" xfId="76"/>
    <cellStyle name="_Book1_계간수로" xfId="77"/>
    <cellStyle name="_Book1_구조도" xfId="78"/>
    <cellStyle name="_Book1_구조도(구미도개동산)" xfId="79"/>
    <cellStyle name="_Book1_구조도(군위고로석산)" xfId="80"/>
    <cellStyle name="_Book1_구조도(김천봉산상금)" xfId="81"/>
    <cellStyle name="_Book1_구조도(동물)" xfId="82"/>
    <cellStyle name="_Book1_구조도(문경농암연천)" xfId="83"/>
    <cellStyle name="_Book1_구조도(산지사방)" xfId="4384"/>
    <cellStyle name="_Book1_구조도(청도 풍각 상수월~화산)" xfId="84"/>
    <cellStyle name="_Book1_구조도_1" xfId="4385"/>
    <cellStyle name="_Book1_기슭막이" xfId="85"/>
    <cellStyle name="_Book1_기슭막이구조도" xfId="86"/>
    <cellStyle name="_Book1_돌골막이" xfId="87"/>
    <cellStyle name="_Book1_돌기슭막이(메쌓기)" xfId="88"/>
    <cellStyle name="_Book1_목재휀스수량산출" xfId="89"/>
    <cellStyle name="_Book1_표준구조도" xfId="90"/>
    <cellStyle name="_Book2" xfId="3333"/>
    <cellStyle name="_BOX수량산출" xfId="91"/>
    <cellStyle name="_THP관설치" xfId="92"/>
    <cellStyle name="_THP관설치_1-토적집계-구룡" xfId="4386"/>
    <cellStyle name="_THP관설치_2. 구조도및 수량, 토적 산출서=하리율곡" xfId="93"/>
    <cellStyle name="_THP관설치_두릉1제 수량산출서" xfId="94"/>
    <cellStyle name="_THP관설치_두릉1제 수량산출서_1-토적집계-구룡" xfId="4387"/>
    <cellStyle name="_THP관설치_두릉1제 수량산출서_2. 구조도및 수량, 토적 산출서=하리율곡" xfId="95"/>
    <cellStyle name="_THP관설치_인계1공구 수량산출" xfId="96"/>
    <cellStyle name="_THP관설치_인계1공구 수량산출_1-토적집계-구룡" xfId="4388"/>
    <cellStyle name="_THP관설치_인계1공구 수량산출_2. 구조도및 수량, 토적 산출서=하리율곡" xfId="97"/>
    <cellStyle name="_THP관설치_총자재집계표" xfId="98"/>
    <cellStyle name="_THP관설치_총자재집계표_1-토적집계-구룡" xfId="4389"/>
    <cellStyle name="_THP관설치_총자재집계표_2. 구조도및 수량, 토적 산출서=하리율곡" xfId="99"/>
    <cellStyle name="_갈마산 계단데크시스템(총괄)-내역서" xfId="3334"/>
    <cellStyle name="_감애소하천수량" xfId="100"/>
    <cellStyle name="_감애소하천수량_구조도" xfId="101"/>
    <cellStyle name="_개  거" xfId="102"/>
    <cellStyle name="_개  거_1-토적집계-구룡" xfId="4390"/>
    <cellStyle name="_개  거_2. 구조도및 수량, 토적 산출서=하리율곡" xfId="103"/>
    <cellStyle name="_개  거_구조도" xfId="104"/>
    <cellStyle name="_개  거_두릉1제 수량산출서" xfId="105"/>
    <cellStyle name="_개  거_두릉1제 수량산출서_1-토적집계-구룡" xfId="4391"/>
    <cellStyle name="_개  거_두릉1제 수량산출서_2. 구조도및 수량, 토적 산출서=하리율곡" xfId="106"/>
    <cellStyle name="_개  거_두릉1제 수량산출서_구조도" xfId="107"/>
    <cellStyle name="_개  거_인계1공구 수량산출" xfId="108"/>
    <cellStyle name="_개  거_인계1공구 수량산출_1-토적집계-구룡" xfId="4392"/>
    <cellStyle name="_개  거_인계1공구 수량산출_2. 구조도및 수량, 토적 산출서=하리율곡" xfId="109"/>
    <cellStyle name="_개  거_인계1공구 수량산출_구조도" xfId="110"/>
    <cellStyle name="_개  거_총자재집계표" xfId="111"/>
    <cellStyle name="_개  거_총자재집계표_1-토적집계-구룡" xfId="4393"/>
    <cellStyle name="_개  거_총자재집계표_2. 구조도및 수량, 토적 산출서=하리율곡" xfId="112"/>
    <cellStyle name="_개  거_총자재집계표_구조도" xfId="113"/>
    <cellStyle name="_거리이정(구마동)" xfId="114"/>
    <cellStyle name="_경영개선활동상반기실적(990708)" xfId="115"/>
    <cellStyle name="_경영개선활동상반기실적(990708)_1" xfId="116"/>
    <cellStyle name="_경영개선활동상반기실적(990708)_2" xfId="117"/>
    <cellStyle name="_경영개선활성화방안(990802)" xfId="118"/>
    <cellStyle name="_경영개선활성화방안(990802)_1" xfId="119"/>
    <cellStyle name="_골막이" xfId="120"/>
    <cellStyle name="_골막이_구조도" xfId="121"/>
    <cellStyle name="_공문 " xfId="4795"/>
    <cellStyle name="_공작물치수조서-태란사지구" xfId="122"/>
    <cellStyle name="_공작물치수조서-태란사지구_구조도" xfId="123"/>
    <cellStyle name="_관로공사" xfId="124"/>
    <cellStyle name="_관로공사_구조도" xfId="125"/>
    <cellStyle name="_교량별총괄집계(신리5교)" xfId="3335"/>
    <cellStyle name="_구조도" xfId="126"/>
    <cellStyle name="_구조도(1유역)" xfId="127"/>
    <cellStyle name="_구조도(구미 선산 독동)" xfId="128"/>
    <cellStyle name="_구조도(구미 선산 독동)_구조도" xfId="129"/>
    <cellStyle name="_구조도(달성)" xfId="130"/>
    <cellStyle name="_구조도(동구 평광동)" xfId="131"/>
    <cellStyle name="_구조도(동구 평광동)_구조도" xfId="132"/>
    <cellStyle name="_구조도(동대산)" xfId="133"/>
    <cellStyle name="_구조도(동대산)(당초)" xfId="134"/>
    <cellStyle name="_구조도(동로 마광)" xfId="135"/>
    <cellStyle name="_구조도(동로 마광)_구조도" xfId="136"/>
    <cellStyle name="_구조도(동로 석항)" xfId="137"/>
    <cellStyle name="_구조도(동로 석항)_구조도" xfId="138"/>
    <cellStyle name="_구조도(문경 동로 석항)" xfId="139"/>
    <cellStyle name="_구조도(문경 동로 석항)_구조도" xfId="140"/>
    <cellStyle name="_구조도(칠곡 가산 송학)" xfId="141"/>
    <cellStyle name="_구조도(칠곡 가산 송학)_구조도" xfId="142"/>
    <cellStyle name="_구조도(칠곡동명송산~가천)" xfId="143"/>
    <cellStyle name="_구조도(칠곡동명송산~가천)_구조도" xfId="144"/>
    <cellStyle name="_구조도_010년 구조도" xfId="4796"/>
    <cellStyle name="_구조도_02.구조물산출근거-청도청도안인" xfId="3336"/>
    <cellStyle name="_구조도_04 구조도" xfId="4797"/>
    <cellStyle name="_구조도_계간수로" xfId="145"/>
    <cellStyle name="_구조도_계간수로_구조도" xfId="146"/>
    <cellStyle name="_구조도_구조도" xfId="147"/>
    <cellStyle name="_구조도_구조도(마대포함)" xfId="148"/>
    <cellStyle name="_구조도_구조도(배수관터파기 및 개거)" xfId="149"/>
    <cellStyle name="_구조도_구조도." xfId="150"/>
    <cellStyle name="_구조도_구조도.." xfId="151"/>
    <cellStyle name="_구조도_구조도..." xfId="152"/>
    <cellStyle name="_구조도_구조도_1" xfId="153"/>
    <cellStyle name="_구조도_구조도_2" xfId="154"/>
    <cellStyle name="_구조도_구조도_a" xfId="155"/>
    <cellStyle name="_구조도_구조도_구조도" xfId="156"/>
    <cellStyle name="_구조도_구조도_구조도_1" xfId="157"/>
    <cellStyle name="_구조도_구조도_구조도0" xfId="158"/>
    <cellStyle name="_구조도_구조도_변경" xfId="159"/>
    <cellStyle name="_구조도_구조도0" xfId="160"/>
    <cellStyle name="_구조도_구조도0_1" xfId="161"/>
    <cellStyle name="_구조도_구조도0_구조도0" xfId="162"/>
    <cellStyle name="_구조도_구조도2" xfId="163"/>
    <cellStyle name="_구조도_구조도22" xfId="164"/>
    <cellStyle name="_구조도_구조도-흙막이~" xfId="165"/>
    <cellStyle name="_구조도_구조물도" xfId="166"/>
    <cellStyle name="_구조도_구조물산출근거-2011년도분" xfId="3337"/>
    <cellStyle name="_구조도_댐구조도" xfId="167"/>
    <cellStyle name="_구조도_바닥막이구조" xfId="168"/>
    <cellStyle name="_구조도_바닥막이구조도" xfId="169"/>
    <cellStyle name="_구조도_보막이구조도" xfId="170"/>
    <cellStyle name="_구조도_수량산출서-2011년도분-등산로조성" xfId="3338"/>
    <cellStyle name="_구조도_수량산출서-2011년도분-등산로조성(2노선)" xfId="3339"/>
    <cellStyle name="_구조도0" xfId="171"/>
    <cellStyle name="_구조도0_1" xfId="172"/>
    <cellStyle name="_구조도0_구조도" xfId="173"/>
    <cellStyle name="_구조도0_구조도_구조도0" xfId="174"/>
    <cellStyle name="_구조도0_구조도0" xfId="175"/>
    <cellStyle name="_구조도0_바닥막이구조" xfId="176"/>
    <cellStyle name="_구조도0_바닥막이구조도" xfId="177"/>
    <cellStyle name="_구조도-군위산지" xfId="178"/>
    <cellStyle name="_구조도-영덕 영덕 화수~화천(변경)" xfId="179"/>
    <cellStyle name="_구조물수량집계-봉화춘양도심" xfId="3340"/>
    <cellStyle name="_국수교수량" xfId="180"/>
    <cellStyle name="_국수교수량_2임기도로" xfId="181"/>
    <cellStyle name="_국수교수량_2임기도로_두산3리1금회" xfId="182"/>
    <cellStyle name="_국수교수량_2임기도로_두산3리1금회_오현4리" xfId="183"/>
    <cellStyle name="_국수교수량_2임기도로_두산3리2지구-전체" xfId="184"/>
    <cellStyle name="_국수교수량_2임기도로_오현4리" xfId="185"/>
    <cellStyle name="_국수교수량_2임기도로_오현4리_오현4리" xfId="186"/>
    <cellStyle name="_국수교수량_2임기도로_오현4리11" xfId="187"/>
    <cellStyle name="_국수교수량_2임기도로_오현4리11_오현4리" xfId="188"/>
    <cellStyle name="_국수교수량_3임기도로" xfId="189"/>
    <cellStyle name="_국수교수량_3임기도로_두산3리1금회" xfId="190"/>
    <cellStyle name="_국수교수량_3임기도로_두산3리1금회_오현4리" xfId="191"/>
    <cellStyle name="_국수교수량_3임기도로_두산3리2지구-전체" xfId="192"/>
    <cellStyle name="_국수교수량_3임기도로_오현4리" xfId="193"/>
    <cellStyle name="_국수교수량_3임기도로_오현4리_오현4리" xfId="194"/>
    <cellStyle name="_국수교수량_3임기도로_오현4리11" xfId="195"/>
    <cellStyle name="_국수교수량_3임기도로_오현4리11_오현4리" xfId="196"/>
    <cellStyle name="_국수교수량_8연애골도로" xfId="197"/>
    <cellStyle name="_국수교수량_8연애골도로_11연애골도로" xfId="198"/>
    <cellStyle name="_국수교수량_8연애골도로_11연애골도로_오현4리" xfId="199"/>
    <cellStyle name="_국수교수량_8연애골도로_2임기도로" xfId="200"/>
    <cellStyle name="_국수교수량_8연애골도로_2임기도로_오현4리" xfId="201"/>
    <cellStyle name="_국수교수량_8연애골도로_두산3리1금회" xfId="202"/>
    <cellStyle name="_국수교수량_8연애골도로_두산3리1금회_오현4리" xfId="203"/>
    <cellStyle name="_국수교수량_8연애골도로_두산3리2지구-전체" xfId="204"/>
    <cellStyle name="_국수교수량_8연애골도로_오현4리" xfId="205"/>
    <cellStyle name="_국수교수량_8연애골도로_오현4리_오현4리" xfId="206"/>
    <cellStyle name="_국수교수량_8연애골도로_오현4리11" xfId="207"/>
    <cellStyle name="_국수교수량_8연애골도로_오현4리11_오현4리" xfId="208"/>
    <cellStyle name="_국수교수량_두산3리1금회" xfId="209"/>
    <cellStyle name="_국수교수량_두산3리1금회_오현4리" xfId="210"/>
    <cellStyle name="_국수교수량_두산3리2지구-전체" xfId="211"/>
    <cellStyle name="_국수교수량_수정라멘수량집계" xfId="212"/>
    <cellStyle name="_국수교수량_수정라멘수량집계_오현4리" xfId="213"/>
    <cellStyle name="_국수교수량_오현4리" xfId="214"/>
    <cellStyle name="_국수교수량_오현4리_오현4리" xfId="215"/>
    <cellStyle name="_국수교수량_오현4리11" xfId="216"/>
    <cellStyle name="_국수교수량_오현4리11_오현4리" xfId="217"/>
    <cellStyle name="_금산제수량" xfId="218"/>
    <cellStyle name="_금산제수량(70m)" xfId="219"/>
    <cellStyle name="_금산제수량(70m)_1-토적집계-구룡" xfId="4394"/>
    <cellStyle name="_금산제수량(70m)_2. 구조도및 수량, 토적 산출서=하리율곡" xfId="220"/>
    <cellStyle name="_금산제수량(70m)_두릉1제 수량산출서" xfId="221"/>
    <cellStyle name="_금산제수량(70m)_두릉1제 수량산출서_1-토적집계-구룡" xfId="4395"/>
    <cellStyle name="_금산제수량(70m)_두릉1제 수량산출서_2. 구조도및 수량, 토적 산출서=하리율곡" xfId="222"/>
    <cellStyle name="_금산제수량(70m)_인계1공구 수량산출" xfId="223"/>
    <cellStyle name="_금산제수량(70m)_인계1공구 수량산출_1-토적집계-구룡" xfId="4396"/>
    <cellStyle name="_금산제수량(70m)_인계1공구 수량산출_2. 구조도및 수량, 토적 산출서=하리율곡" xfId="224"/>
    <cellStyle name="_금산제수량(70m)_총자재집계표" xfId="225"/>
    <cellStyle name="_금산제수량(70m)_총자재집계표_1-토적집계-구룡" xfId="4397"/>
    <cellStyle name="_금산제수량(70m)_총자재집계표_2. 구조도및 수량, 토적 산출서=하리율곡" xfId="226"/>
    <cellStyle name="_금산제수량(전체최종)" xfId="227"/>
    <cellStyle name="_금산제수량(전체최종)_1-토적집계-구룡" xfId="4398"/>
    <cellStyle name="_금산제수량(전체최종)_2. 구조도및 수량, 토적 산출서=하리율곡" xfId="228"/>
    <cellStyle name="_금산제수량(전체최종)_두릉1제 수량산출서" xfId="229"/>
    <cellStyle name="_금산제수량(전체최종)_두릉1제 수량산출서_1-토적집계-구룡" xfId="4399"/>
    <cellStyle name="_금산제수량(전체최종)_두릉1제 수량산출서_2. 구조도및 수량, 토적 산출서=하리율곡" xfId="230"/>
    <cellStyle name="_금산제수량(전체최종)_인계1공구 수량산출" xfId="231"/>
    <cellStyle name="_금산제수량(전체최종)_인계1공구 수량산출_1-토적집계-구룡" xfId="4400"/>
    <cellStyle name="_금산제수량(전체최종)_인계1공구 수량산출_2. 구조도및 수량, 토적 산출서=하리율곡" xfId="232"/>
    <cellStyle name="_금산제수량(전체최종)_총자재집계표" xfId="233"/>
    <cellStyle name="_금산제수량(전체최종)_총자재집계표_1-토적집계-구룡" xfId="4401"/>
    <cellStyle name="_금산제수량(전체최종)_총자재집계표_2. 구조도및 수량, 토적 산출서=하리율곡" xfId="234"/>
    <cellStyle name="_금산제수량산출서" xfId="235"/>
    <cellStyle name="_금산제수량산출서_1-토적집계-구룡" xfId="4402"/>
    <cellStyle name="_금산제수량산출서_2. 구조도및 수량, 토적 산출서=하리율곡" xfId="236"/>
    <cellStyle name="_금산제수량산출서_두릉1제 수량산출서" xfId="237"/>
    <cellStyle name="_금산제수량산출서_두릉1제 수량산출서_1-토적집계-구룡" xfId="4403"/>
    <cellStyle name="_금산제수량산출서_두릉1제 수량산출서_2. 구조도및 수량, 토적 산출서=하리율곡" xfId="238"/>
    <cellStyle name="_금산제수량산출서_인계1공구 수량산출" xfId="239"/>
    <cellStyle name="_금산제수량산출서_인계1공구 수량산출_1-토적집계-구룡" xfId="4404"/>
    <cellStyle name="_금산제수량산출서_인계1공구 수량산출_2. 구조도및 수량, 토적 산출서=하리율곡" xfId="240"/>
    <cellStyle name="_금산제수량산출서_총자재집계표" xfId="241"/>
    <cellStyle name="_금산제수량산출서_총자재집계표_1-토적집계-구룡" xfId="4405"/>
    <cellStyle name="_금산제수량산출서_총자재집계표_2. 구조도및 수량, 토적 산출서=하리율곡" xfId="242"/>
    <cellStyle name="_기슭막이" xfId="243"/>
    <cellStyle name="_기슭막이구조도" xfId="244"/>
    <cellStyle name="_낮은바닥막이" xfId="245"/>
    <cellStyle name="_내역서2" xfId="246"/>
    <cellStyle name="_노동1교 교대일반수량" xfId="3341"/>
    <cellStyle name="_녹래제(금회)" xfId="247"/>
    <cellStyle name="_능말폐기물내역(2단계-총괄)" xfId="3342"/>
    <cellStyle name="_단계천(수량)" xfId="248"/>
    <cellStyle name="_단계천(수량)_1-토적집계-구룡" xfId="4406"/>
    <cellStyle name="_단계천(수량)_2. 구조도및 수량, 토적 산출서=하리율곡" xfId="249"/>
    <cellStyle name="_단계천(수량)_두릉1제 수량산출서" xfId="250"/>
    <cellStyle name="_단계천(수량)_두릉1제 수량산출서_1-토적집계-구룡" xfId="4407"/>
    <cellStyle name="_단계천(수량)_두릉1제 수량산출서_2. 구조도및 수량, 토적 산출서=하리율곡" xfId="251"/>
    <cellStyle name="_단계천(수량)_인계1공구 수량산출" xfId="252"/>
    <cellStyle name="_단계천(수량)_인계1공구 수량산출_1-토적집계-구룡" xfId="4408"/>
    <cellStyle name="_단계천(수량)_인계1공구 수량산출_2. 구조도및 수량, 토적 산출서=하리율곡" xfId="253"/>
    <cellStyle name="_단계천(수량)_총자재집계표" xfId="254"/>
    <cellStyle name="_단계천(수량)_총자재집계표_1-토적집계-구룡" xfId="4409"/>
    <cellStyle name="_단계천(수량)_총자재집계표_2. 구조도및 수량, 토적 산출서=하리율곡" xfId="255"/>
    <cellStyle name="_달비골설계서" xfId="256"/>
    <cellStyle name="_대곡리(한실도로)" xfId="257"/>
    <cellStyle name="_대원공원설계서" xfId="3343"/>
    <cellStyle name="_대원공원설계서_내역서-최종0223" xfId="3344"/>
    <cellStyle name="_대원공원설계서_내역서-최종0223_예정공정표및설계설명서" xfId="3345"/>
    <cellStyle name="_대원공원설계서_내역서-최종0223_예정공정표및설계설명서_(마전)예정공정표및설계설명서" xfId="3346"/>
    <cellStyle name="_대원공원설계서_내역서-최종0223_예정공정표및설계설명서_1.설계 예산서" xfId="3347"/>
    <cellStyle name="_대원공원설계서_예정공정표및설계설명서" xfId="3348"/>
    <cellStyle name="_대원공원설계서_예정공정표및설계설명서_(마전)예정공정표및설계설명서" xfId="3349"/>
    <cellStyle name="_대원공원설계서_예정공정표및설계설명서_1.설계 예산서" xfId="3350"/>
    <cellStyle name="_대원공원설계서_율동자연공원내 화장실 보수 및 도색공사" xfId="3351"/>
    <cellStyle name="_대원공원설계서_율동자연공원내 화장실 보수 및 도색공사_내역서-최종0223" xfId="3352"/>
    <cellStyle name="_대원공원설계서_율동자연공원내 화장실 보수 및 도색공사_내역서-최종0223_예정공정표및설계설명서" xfId="3353"/>
    <cellStyle name="_대원공원설계서_율동자연공원내 화장실 보수 및 도색공사_내역서-최종0223_예정공정표및설계설명서_(마전)예정공정표및설계설명서" xfId="3354"/>
    <cellStyle name="_대원공원설계서_율동자연공원내 화장실 보수 및 도색공사_내역서-최종0223_예정공정표및설계설명서_1.설계 예산서" xfId="3355"/>
    <cellStyle name="_대원공원설계서_율동자연공원내 화장실 보수 및 도색공사_예정공정표및설계설명서" xfId="3356"/>
    <cellStyle name="_대원공원설계서_율동자연공원내 화장실 보수 및 도색공사_예정공정표및설계설명서_(마전)예정공정표및설계설명서" xfId="3357"/>
    <cellStyle name="_대원공원설계서_율동자연공원내 화장실 보수 및 도색공사_예정공정표및설계설명서_1.설계 예산서" xfId="3358"/>
    <cellStyle name="_대원공원설계서_율동자연공원내 휴게편의점 도색작업-할증-천정면적추가" xfId="3359"/>
    <cellStyle name="_대원공원설계서_율동자연공원내 휴게편의점 도색작업-할증-천정면적추가_내역서-최종0223" xfId="3360"/>
    <cellStyle name="_대원공원설계서_율동자연공원내 휴게편의점 도색작업-할증-천정면적추가_내역서-최종0223_예정공정표및설계설명서" xfId="3361"/>
    <cellStyle name="_대원공원설계서_율동자연공원내 휴게편의점 도색작업-할증-천정면적추가_내역서-최종0223_예정공정표및설계설명서_(마전)예정공정표및설계설명서" xfId="3362"/>
    <cellStyle name="_대원공원설계서_율동자연공원내 휴게편의점 도색작업-할증-천정면적추가_내역서-최종0223_예정공정표및설계설명서_1.설계 예산서" xfId="3363"/>
    <cellStyle name="_대원공원설계서_율동자연공원내 휴게편의점 도색작업-할증-천정면적추가_예정공정표및설계설명서" xfId="3364"/>
    <cellStyle name="_대원공원설계서_율동자연공원내 휴게편의점 도색작업-할증-천정면적추가_예정공정표및설계설명서_(마전)예정공정표및설계설명서" xfId="3365"/>
    <cellStyle name="_대원공원설계서_율동자연공원내 휴게편의점 도색작업-할증-천정면적추가_예정공정표및설계설명서_1.설계 예산서" xfId="3366"/>
    <cellStyle name="_도곡1교 교대 수량" xfId="258"/>
    <cellStyle name="_도곡1교 교대 수량_1-토적집계-구룡" xfId="4410"/>
    <cellStyle name="_도곡1교 교대 수량_2. 구조도및 수량, 토적 산출서=하리율곡" xfId="259"/>
    <cellStyle name="_도곡1교 교대 수량_공작물치수조서-태란사지구" xfId="260"/>
    <cellStyle name="_도곡1교 교대 수량_구조도" xfId="261"/>
    <cellStyle name="_도곡1교 교대 수량_구조도_010년 구조도" xfId="4798"/>
    <cellStyle name="_도곡1교 교대 수량_구조도_04 구조도" xfId="4799"/>
    <cellStyle name="_도곡1교 교대 수량_구조도_계간수로" xfId="262"/>
    <cellStyle name="_도곡1교 교대 수량_구조도_구조도" xfId="263"/>
    <cellStyle name="_도곡1교 교대 수량_구조도_구조도(마대포함)" xfId="264"/>
    <cellStyle name="_도곡1교 교대 수량_구조도_구조도(배수관터파기 및 개거)" xfId="265"/>
    <cellStyle name="_도곡1교 교대 수량_구조도_구조도." xfId="266"/>
    <cellStyle name="_도곡1교 교대 수량_구조도_구조도.." xfId="267"/>
    <cellStyle name="_도곡1교 교대 수량_구조도_구조도..." xfId="268"/>
    <cellStyle name="_도곡1교 교대 수량_구조도_구조도_1" xfId="269"/>
    <cellStyle name="_도곡1교 교대 수량_구조도_구조도_a" xfId="270"/>
    <cellStyle name="_도곡1교 교대 수량_구조도_구조도_구조도" xfId="271"/>
    <cellStyle name="_도곡1교 교대 수량_구조도_구조도_구조도0" xfId="272"/>
    <cellStyle name="_도곡1교 교대 수량_구조도_구조도_변경" xfId="273"/>
    <cellStyle name="_도곡1교 교대 수량_구조도_구조도0" xfId="274"/>
    <cellStyle name="_도곡1교 교대 수량_구조도_구조도0_1" xfId="275"/>
    <cellStyle name="_도곡1교 교대 수량_구조도_구조도0_구조도0" xfId="276"/>
    <cellStyle name="_도곡1교 교대 수량_구조도_구조도2" xfId="277"/>
    <cellStyle name="_도곡1교 교대 수량_구조도_구조도22" xfId="278"/>
    <cellStyle name="_도곡1교 교대 수량_구조도_구조도-흙막이~" xfId="279"/>
    <cellStyle name="_도곡1교 교대 수량_구조도_구조물도" xfId="280"/>
    <cellStyle name="_도곡1교 교대 수량_구조도_댐구조도" xfId="281"/>
    <cellStyle name="_도곡1교 교대 수량_구조도_바닥막이구조" xfId="282"/>
    <cellStyle name="_도곡1교 교대 수량_구조도_바닥막이구조도" xfId="283"/>
    <cellStyle name="_도곡1교 교대 수량_구조도_보막이구조도" xfId="284"/>
    <cellStyle name="_도곡1교 교대 수량_구조도0" xfId="285"/>
    <cellStyle name="_도곡1교 교대 수량_구조도0_1" xfId="286"/>
    <cellStyle name="_도곡1교 교대 수량_구조도0_구조도" xfId="287"/>
    <cellStyle name="_도곡1교 교대 수량_구조도0_구조도_구조도0" xfId="288"/>
    <cellStyle name="_도곡1교 교대 수량_구조도0_구조도0" xfId="289"/>
    <cellStyle name="_도곡1교 교대 수량_구조도0_바닥막이구조" xfId="290"/>
    <cellStyle name="_도곡1교 교대 수량_구조도0_바닥막이구조도" xfId="291"/>
    <cellStyle name="_도곡1교 교대 수량_내역서2" xfId="292"/>
    <cellStyle name="_도곡1교 교대 수량_바닥막이구조" xfId="293"/>
    <cellStyle name="_도곡1교 교대 수량_설계내역(원본)" xfId="294"/>
    <cellStyle name="_도곡1교 교대 수량_설계내역(원본)_설계내역(구미정)" xfId="295"/>
    <cellStyle name="_도곡1교 교대 수량_설계내역(원본)_설계내역(원본)" xfId="296"/>
    <cellStyle name="_도곡1교 교대 수량_신촌-유곡(암거)" xfId="297"/>
    <cellStyle name="_도곡1교 교대 수량_신촌-유곡(암거)_04 BOX집" xfId="298"/>
    <cellStyle name="_도곡1교 교대 수량_신촌-유곡(암거)_04 BOX집_1-토적집계-구룡" xfId="4411"/>
    <cellStyle name="_도곡1교 교대 수량_신촌-유곡(암거)_04 BOX집_2. 구조도및 수량, 토적 산출서=하리율곡" xfId="299"/>
    <cellStyle name="_도곡1교 교대 수량_신촌-유곡(암거)_04 BOX집_공작물치수조서-태란사지구" xfId="300"/>
    <cellStyle name="_도곡1교 교대 수량_신촌-유곡(암거)_04 BOX집_구조도" xfId="301"/>
    <cellStyle name="_도곡1교 교대 수량_신촌-유곡(암거)_04 BOX집_구조도_010년 구조도" xfId="4800"/>
    <cellStyle name="_도곡1교 교대 수량_신촌-유곡(암거)_04 BOX집_구조도_04 구조도" xfId="4801"/>
    <cellStyle name="_도곡1교 교대 수량_신촌-유곡(암거)_04 BOX집_구조도_계간수로" xfId="302"/>
    <cellStyle name="_도곡1교 교대 수량_신촌-유곡(암거)_04 BOX집_구조도_구조도" xfId="303"/>
    <cellStyle name="_도곡1교 교대 수량_신촌-유곡(암거)_04 BOX집_구조도_구조도(마대포함)" xfId="304"/>
    <cellStyle name="_도곡1교 교대 수량_신촌-유곡(암거)_04 BOX집_구조도_구조도(배수관터파기 및 개거)" xfId="305"/>
    <cellStyle name="_도곡1교 교대 수량_신촌-유곡(암거)_04 BOX집_구조도_구조도." xfId="306"/>
    <cellStyle name="_도곡1교 교대 수량_신촌-유곡(암거)_04 BOX집_구조도_구조도.." xfId="307"/>
    <cellStyle name="_도곡1교 교대 수량_신촌-유곡(암거)_04 BOX집_구조도_구조도..." xfId="308"/>
    <cellStyle name="_도곡1교 교대 수량_신촌-유곡(암거)_04 BOX집_구조도_구조도_1" xfId="309"/>
    <cellStyle name="_도곡1교 교대 수량_신촌-유곡(암거)_04 BOX집_구조도_구조도_a" xfId="310"/>
    <cellStyle name="_도곡1교 교대 수량_신촌-유곡(암거)_04 BOX집_구조도_구조도_구조도" xfId="311"/>
    <cellStyle name="_도곡1교 교대 수량_신촌-유곡(암거)_04 BOX집_구조도_구조도_구조도0" xfId="312"/>
    <cellStyle name="_도곡1교 교대 수량_신촌-유곡(암거)_04 BOX집_구조도_구조도_변경" xfId="313"/>
    <cellStyle name="_도곡1교 교대 수량_신촌-유곡(암거)_04 BOX집_구조도_구조도0" xfId="314"/>
    <cellStyle name="_도곡1교 교대 수량_신촌-유곡(암거)_04 BOX집_구조도_구조도0_1" xfId="315"/>
    <cellStyle name="_도곡1교 교대 수량_신촌-유곡(암거)_04 BOX집_구조도_구조도0_구조도0" xfId="316"/>
    <cellStyle name="_도곡1교 교대 수량_신촌-유곡(암거)_04 BOX집_구조도_구조도2" xfId="317"/>
    <cellStyle name="_도곡1교 교대 수량_신촌-유곡(암거)_04 BOX집_구조도_구조도22" xfId="318"/>
    <cellStyle name="_도곡1교 교대 수량_신촌-유곡(암거)_04 BOX집_구조도_구조도-흙막이~" xfId="319"/>
    <cellStyle name="_도곡1교 교대 수량_신촌-유곡(암거)_04 BOX집_구조도_구조물도" xfId="320"/>
    <cellStyle name="_도곡1교 교대 수량_신촌-유곡(암거)_04 BOX집_구조도_댐구조도" xfId="321"/>
    <cellStyle name="_도곡1교 교대 수량_신촌-유곡(암거)_04 BOX집_구조도_바닥막이구조" xfId="322"/>
    <cellStyle name="_도곡1교 교대 수량_신촌-유곡(암거)_04 BOX집_구조도_바닥막이구조도" xfId="323"/>
    <cellStyle name="_도곡1교 교대 수량_신촌-유곡(암거)_04 BOX집_구조도_보막이구조도" xfId="324"/>
    <cellStyle name="_도곡1교 교대 수량_신촌-유곡(암거)_04 BOX집_구조도0" xfId="325"/>
    <cellStyle name="_도곡1교 교대 수량_신촌-유곡(암거)_04 BOX집_구조도0_1" xfId="326"/>
    <cellStyle name="_도곡1교 교대 수량_신촌-유곡(암거)_04 BOX집_구조도0_구조도" xfId="327"/>
    <cellStyle name="_도곡1교 교대 수량_신촌-유곡(암거)_04 BOX집_구조도0_구조도_구조도0" xfId="328"/>
    <cellStyle name="_도곡1교 교대 수량_신촌-유곡(암거)_04 BOX집_구조도0_구조도0" xfId="329"/>
    <cellStyle name="_도곡1교 교대 수량_신촌-유곡(암거)_04 BOX집_구조도0_바닥막이구조" xfId="330"/>
    <cellStyle name="_도곡1교 교대 수량_신촌-유곡(암거)_04 BOX집_구조도0_바닥막이구조도" xfId="331"/>
    <cellStyle name="_도곡1교 교대 수량_신촌-유곡(암거)_04 BOX집_내역서2" xfId="332"/>
    <cellStyle name="_도곡1교 교대 수량_신촌-유곡(암거)_04 BOX집_바닥막이구조" xfId="333"/>
    <cellStyle name="_도곡1교 교대 수량_신촌-유곡(암거)_04 BOX집_설계내역(원본)" xfId="334"/>
    <cellStyle name="_도곡1교 교대 수량_신촌-유곡(암거)_04 BOX집_설계내역(원본)_설계내역(구미정)" xfId="335"/>
    <cellStyle name="_도곡1교 교대 수량_신촌-유곡(암거)_04 BOX집_설계내역(원본)_설계내역(원본)" xfId="336"/>
    <cellStyle name="_도곡1교 교대 수량_신촌-유곡(암거)_1-토적집계-구룡" xfId="4412"/>
    <cellStyle name="_도곡1교 교대 수량_신촌-유곡(암거)_2. 구조도및 수량, 토적 산출서=하리율곡" xfId="337"/>
    <cellStyle name="_도곡1교 교대 수량_신촌-유곡(암거)_공작물치수조서-태란사지구" xfId="338"/>
    <cellStyle name="_도곡1교 교대 수량_신촌-유곡(암거)_구조도" xfId="339"/>
    <cellStyle name="_도곡1교 교대 수량_신촌-유곡(암거)_구조도_010년 구조도" xfId="4802"/>
    <cellStyle name="_도곡1교 교대 수량_신촌-유곡(암거)_구조도_04 구조도" xfId="4803"/>
    <cellStyle name="_도곡1교 교대 수량_신촌-유곡(암거)_구조도_계간수로" xfId="340"/>
    <cellStyle name="_도곡1교 교대 수량_신촌-유곡(암거)_구조도_구조도" xfId="341"/>
    <cellStyle name="_도곡1교 교대 수량_신촌-유곡(암거)_구조도_구조도(마대포함)" xfId="342"/>
    <cellStyle name="_도곡1교 교대 수량_신촌-유곡(암거)_구조도_구조도(배수관터파기 및 개거)" xfId="343"/>
    <cellStyle name="_도곡1교 교대 수량_신촌-유곡(암거)_구조도_구조도." xfId="344"/>
    <cellStyle name="_도곡1교 교대 수량_신촌-유곡(암거)_구조도_구조도.." xfId="345"/>
    <cellStyle name="_도곡1교 교대 수량_신촌-유곡(암거)_구조도_구조도..." xfId="346"/>
    <cellStyle name="_도곡1교 교대 수량_신촌-유곡(암거)_구조도_구조도_1" xfId="347"/>
    <cellStyle name="_도곡1교 교대 수량_신촌-유곡(암거)_구조도_구조도_a" xfId="348"/>
    <cellStyle name="_도곡1교 교대 수량_신촌-유곡(암거)_구조도_구조도_구조도" xfId="349"/>
    <cellStyle name="_도곡1교 교대 수량_신촌-유곡(암거)_구조도_구조도_구조도0" xfId="350"/>
    <cellStyle name="_도곡1교 교대 수량_신촌-유곡(암거)_구조도_구조도_변경" xfId="351"/>
    <cellStyle name="_도곡1교 교대 수량_신촌-유곡(암거)_구조도_구조도0" xfId="352"/>
    <cellStyle name="_도곡1교 교대 수량_신촌-유곡(암거)_구조도_구조도0_1" xfId="353"/>
    <cellStyle name="_도곡1교 교대 수량_신촌-유곡(암거)_구조도_구조도0_구조도0" xfId="354"/>
    <cellStyle name="_도곡1교 교대 수량_신촌-유곡(암거)_구조도_구조도2" xfId="355"/>
    <cellStyle name="_도곡1교 교대 수량_신촌-유곡(암거)_구조도_구조도22" xfId="356"/>
    <cellStyle name="_도곡1교 교대 수량_신촌-유곡(암거)_구조도_구조도-흙막이~" xfId="357"/>
    <cellStyle name="_도곡1교 교대 수량_신촌-유곡(암거)_구조도_구조물도" xfId="358"/>
    <cellStyle name="_도곡1교 교대 수량_신촌-유곡(암거)_구조도_댐구조도" xfId="359"/>
    <cellStyle name="_도곡1교 교대 수량_신촌-유곡(암거)_구조도_바닥막이구조" xfId="360"/>
    <cellStyle name="_도곡1교 교대 수량_신촌-유곡(암거)_구조도_바닥막이구조도" xfId="361"/>
    <cellStyle name="_도곡1교 교대 수량_신촌-유곡(암거)_구조도_보막이구조도" xfId="362"/>
    <cellStyle name="_도곡1교 교대 수량_신촌-유곡(암거)_구조도0" xfId="363"/>
    <cellStyle name="_도곡1교 교대 수량_신촌-유곡(암거)_구조도0_1" xfId="364"/>
    <cellStyle name="_도곡1교 교대 수량_신촌-유곡(암거)_구조도0_구조도" xfId="365"/>
    <cellStyle name="_도곡1교 교대 수량_신촌-유곡(암거)_구조도0_구조도_구조도0" xfId="366"/>
    <cellStyle name="_도곡1교 교대 수량_신촌-유곡(암거)_구조도0_구조도0" xfId="367"/>
    <cellStyle name="_도곡1교 교대 수량_신촌-유곡(암거)_구조도0_바닥막이구조" xfId="368"/>
    <cellStyle name="_도곡1교 교대 수량_신촌-유곡(암거)_구조도0_바닥막이구조도" xfId="369"/>
    <cellStyle name="_도곡1교 교대 수량_신촌-유곡(암거)_내역서2" xfId="370"/>
    <cellStyle name="_도곡1교 교대 수량_신촌-유곡(암거)_바닥막이구조" xfId="371"/>
    <cellStyle name="_도곡1교 교대 수량_신촌-유곡(암거)_설계내역(원본)" xfId="372"/>
    <cellStyle name="_도곡1교 교대 수량_신촌-유곡(암거)_설계내역(원본)_설계내역(구미정)" xfId="373"/>
    <cellStyle name="_도곡1교 교대 수량_신촌-유곡(암거)_설계내역(원본)_설계내역(원본)" xfId="374"/>
    <cellStyle name="_도곡1교 교대 수량_암거수량" xfId="375"/>
    <cellStyle name="_도곡1교 교대 수량_암거수량(2)" xfId="376"/>
    <cellStyle name="_도곡1교 교대 수량_암거수량(2)_04 BOX집" xfId="377"/>
    <cellStyle name="_도곡1교 교대 수량_암거수량(2)_04 BOX집_1-토적집계-구룡" xfId="4413"/>
    <cellStyle name="_도곡1교 교대 수량_암거수량(2)_04 BOX집_2. 구조도및 수량, 토적 산출서=하리율곡" xfId="378"/>
    <cellStyle name="_도곡1교 교대 수량_암거수량(2)_04 BOX집_공작물치수조서-태란사지구" xfId="379"/>
    <cellStyle name="_도곡1교 교대 수량_암거수량(2)_04 BOX집_구조도" xfId="380"/>
    <cellStyle name="_도곡1교 교대 수량_암거수량(2)_04 BOX집_구조도_010년 구조도" xfId="4804"/>
    <cellStyle name="_도곡1교 교대 수량_암거수량(2)_04 BOX집_구조도_04 구조도" xfId="4805"/>
    <cellStyle name="_도곡1교 교대 수량_암거수량(2)_04 BOX집_구조도_계간수로" xfId="381"/>
    <cellStyle name="_도곡1교 교대 수량_암거수량(2)_04 BOX집_구조도_구조도" xfId="382"/>
    <cellStyle name="_도곡1교 교대 수량_암거수량(2)_04 BOX집_구조도_구조도(마대포함)" xfId="383"/>
    <cellStyle name="_도곡1교 교대 수량_암거수량(2)_04 BOX집_구조도_구조도(배수관터파기 및 개거)" xfId="384"/>
    <cellStyle name="_도곡1교 교대 수량_암거수량(2)_04 BOX집_구조도_구조도." xfId="385"/>
    <cellStyle name="_도곡1교 교대 수량_암거수량(2)_04 BOX집_구조도_구조도.." xfId="386"/>
    <cellStyle name="_도곡1교 교대 수량_암거수량(2)_04 BOX집_구조도_구조도..." xfId="387"/>
    <cellStyle name="_도곡1교 교대 수량_암거수량(2)_04 BOX집_구조도_구조도_1" xfId="388"/>
    <cellStyle name="_도곡1교 교대 수량_암거수량(2)_04 BOX집_구조도_구조도_a" xfId="389"/>
    <cellStyle name="_도곡1교 교대 수량_암거수량(2)_04 BOX집_구조도_구조도_구조도" xfId="390"/>
    <cellStyle name="_도곡1교 교대 수량_암거수량(2)_04 BOX집_구조도_구조도_구조도0" xfId="391"/>
    <cellStyle name="_도곡1교 교대 수량_암거수량(2)_04 BOX집_구조도_구조도_변경" xfId="392"/>
    <cellStyle name="_도곡1교 교대 수량_암거수량(2)_04 BOX집_구조도_구조도0" xfId="393"/>
    <cellStyle name="_도곡1교 교대 수량_암거수량(2)_04 BOX집_구조도_구조도0_1" xfId="394"/>
    <cellStyle name="_도곡1교 교대 수량_암거수량(2)_04 BOX집_구조도_구조도0_구조도0" xfId="395"/>
    <cellStyle name="_도곡1교 교대 수량_암거수량(2)_04 BOX집_구조도_구조도2" xfId="396"/>
    <cellStyle name="_도곡1교 교대 수량_암거수량(2)_04 BOX집_구조도_구조도22" xfId="397"/>
    <cellStyle name="_도곡1교 교대 수량_암거수량(2)_04 BOX집_구조도_구조도-흙막이~" xfId="398"/>
    <cellStyle name="_도곡1교 교대 수량_암거수량(2)_04 BOX집_구조도_구조물도" xfId="399"/>
    <cellStyle name="_도곡1교 교대 수량_암거수량(2)_04 BOX집_구조도_댐구조도" xfId="400"/>
    <cellStyle name="_도곡1교 교대 수량_암거수량(2)_04 BOX집_구조도_바닥막이구조" xfId="401"/>
    <cellStyle name="_도곡1교 교대 수량_암거수량(2)_04 BOX집_구조도_바닥막이구조도" xfId="402"/>
    <cellStyle name="_도곡1교 교대 수량_암거수량(2)_04 BOX집_구조도_보막이구조도" xfId="403"/>
    <cellStyle name="_도곡1교 교대 수량_암거수량(2)_04 BOX집_구조도0" xfId="404"/>
    <cellStyle name="_도곡1교 교대 수량_암거수량(2)_04 BOX집_구조도0_1" xfId="405"/>
    <cellStyle name="_도곡1교 교대 수량_암거수량(2)_04 BOX집_구조도0_구조도" xfId="406"/>
    <cellStyle name="_도곡1교 교대 수량_암거수량(2)_04 BOX집_구조도0_구조도_구조도0" xfId="407"/>
    <cellStyle name="_도곡1교 교대 수량_암거수량(2)_04 BOX집_구조도0_구조도0" xfId="408"/>
    <cellStyle name="_도곡1교 교대 수량_암거수량(2)_04 BOX집_구조도0_바닥막이구조" xfId="409"/>
    <cellStyle name="_도곡1교 교대 수량_암거수량(2)_04 BOX집_구조도0_바닥막이구조도" xfId="410"/>
    <cellStyle name="_도곡1교 교대 수량_암거수량(2)_04 BOX집_내역서2" xfId="411"/>
    <cellStyle name="_도곡1교 교대 수량_암거수량(2)_04 BOX집_바닥막이구조" xfId="412"/>
    <cellStyle name="_도곡1교 교대 수량_암거수량(2)_04 BOX집_설계내역(원본)" xfId="413"/>
    <cellStyle name="_도곡1교 교대 수량_암거수량(2)_04 BOX집_설계내역(원본)_설계내역(구미정)" xfId="414"/>
    <cellStyle name="_도곡1교 교대 수량_암거수량(2)_04 BOX집_설계내역(원본)_설계내역(원본)" xfId="415"/>
    <cellStyle name="_도곡1교 교대 수량_암거수량(2)_1-토적집계-구룡" xfId="4414"/>
    <cellStyle name="_도곡1교 교대 수량_암거수량(2)_2. 구조도및 수량, 토적 산출서=하리율곡" xfId="416"/>
    <cellStyle name="_도곡1교 교대 수량_암거수량(2)_공작물치수조서-태란사지구" xfId="417"/>
    <cellStyle name="_도곡1교 교대 수량_암거수량(2)_구조도" xfId="418"/>
    <cellStyle name="_도곡1교 교대 수량_암거수량(2)_구조도_010년 구조도" xfId="4806"/>
    <cellStyle name="_도곡1교 교대 수량_암거수량(2)_구조도_04 구조도" xfId="4807"/>
    <cellStyle name="_도곡1교 교대 수량_암거수량(2)_구조도_계간수로" xfId="419"/>
    <cellStyle name="_도곡1교 교대 수량_암거수량(2)_구조도_구조도" xfId="420"/>
    <cellStyle name="_도곡1교 교대 수량_암거수량(2)_구조도_구조도(마대포함)" xfId="421"/>
    <cellStyle name="_도곡1교 교대 수량_암거수량(2)_구조도_구조도(배수관터파기 및 개거)" xfId="422"/>
    <cellStyle name="_도곡1교 교대 수량_암거수량(2)_구조도_구조도." xfId="423"/>
    <cellStyle name="_도곡1교 교대 수량_암거수량(2)_구조도_구조도.." xfId="424"/>
    <cellStyle name="_도곡1교 교대 수량_암거수량(2)_구조도_구조도..." xfId="425"/>
    <cellStyle name="_도곡1교 교대 수량_암거수량(2)_구조도_구조도_1" xfId="426"/>
    <cellStyle name="_도곡1교 교대 수량_암거수량(2)_구조도_구조도_a" xfId="427"/>
    <cellStyle name="_도곡1교 교대 수량_암거수량(2)_구조도_구조도_구조도" xfId="428"/>
    <cellStyle name="_도곡1교 교대 수량_암거수량(2)_구조도_구조도_구조도0" xfId="429"/>
    <cellStyle name="_도곡1교 교대 수량_암거수량(2)_구조도_구조도_변경" xfId="430"/>
    <cellStyle name="_도곡1교 교대 수량_암거수량(2)_구조도_구조도0" xfId="431"/>
    <cellStyle name="_도곡1교 교대 수량_암거수량(2)_구조도_구조도0_1" xfId="432"/>
    <cellStyle name="_도곡1교 교대 수량_암거수량(2)_구조도_구조도0_구조도0" xfId="433"/>
    <cellStyle name="_도곡1교 교대 수량_암거수량(2)_구조도_구조도2" xfId="434"/>
    <cellStyle name="_도곡1교 교대 수량_암거수량(2)_구조도_구조도22" xfId="435"/>
    <cellStyle name="_도곡1교 교대 수량_암거수량(2)_구조도_구조도-흙막이~" xfId="436"/>
    <cellStyle name="_도곡1교 교대 수량_암거수량(2)_구조도_구조물도" xfId="437"/>
    <cellStyle name="_도곡1교 교대 수량_암거수량(2)_구조도_댐구조도" xfId="438"/>
    <cellStyle name="_도곡1교 교대 수량_암거수량(2)_구조도_바닥막이구조" xfId="439"/>
    <cellStyle name="_도곡1교 교대 수량_암거수량(2)_구조도_바닥막이구조도" xfId="440"/>
    <cellStyle name="_도곡1교 교대 수량_암거수량(2)_구조도_보막이구조도" xfId="441"/>
    <cellStyle name="_도곡1교 교대 수량_암거수량(2)_구조도0" xfId="442"/>
    <cellStyle name="_도곡1교 교대 수량_암거수량(2)_구조도0_1" xfId="443"/>
    <cellStyle name="_도곡1교 교대 수량_암거수량(2)_구조도0_구조도" xfId="444"/>
    <cellStyle name="_도곡1교 교대 수량_암거수량(2)_구조도0_구조도_구조도0" xfId="445"/>
    <cellStyle name="_도곡1교 교대 수량_암거수량(2)_구조도0_구조도0" xfId="446"/>
    <cellStyle name="_도곡1교 교대 수량_암거수량(2)_구조도0_바닥막이구조" xfId="447"/>
    <cellStyle name="_도곡1교 교대 수량_암거수량(2)_구조도0_바닥막이구조도" xfId="448"/>
    <cellStyle name="_도곡1교 교대 수량_암거수량(2)_내역서2" xfId="449"/>
    <cellStyle name="_도곡1교 교대 수량_암거수량(2)_바닥막이구조" xfId="450"/>
    <cellStyle name="_도곡1교 교대 수량_암거수량(2)_설계내역(원본)" xfId="451"/>
    <cellStyle name="_도곡1교 교대 수량_암거수량(2)_설계내역(원본)_설계내역(구미정)" xfId="452"/>
    <cellStyle name="_도곡1교 교대 수량_암거수량(2)_설계내역(원본)_설계내역(원본)" xfId="453"/>
    <cellStyle name="_도곡1교 교대 수량_암거수량_04 BOX집" xfId="454"/>
    <cellStyle name="_도곡1교 교대 수량_암거수량_04 BOX집_1-토적집계-구룡" xfId="4415"/>
    <cellStyle name="_도곡1교 교대 수량_암거수량_04 BOX집_2. 구조도및 수량, 토적 산출서=하리율곡" xfId="455"/>
    <cellStyle name="_도곡1교 교대 수량_암거수량_04 BOX집_공작물치수조서-태란사지구" xfId="456"/>
    <cellStyle name="_도곡1교 교대 수량_암거수량_04 BOX집_구조도" xfId="457"/>
    <cellStyle name="_도곡1교 교대 수량_암거수량_04 BOX집_구조도_010년 구조도" xfId="4808"/>
    <cellStyle name="_도곡1교 교대 수량_암거수량_04 BOX집_구조도_04 구조도" xfId="4809"/>
    <cellStyle name="_도곡1교 교대 수량_암거수량_04 BOX집_구조도_계간수로" xfId="458"/>
    <cellStyle name="_도곡1교 교대 수량_암거수량_04 BOX집_구조도_구조도" xfId="459"/>
    <cellStyle name="_도곡1교 교대 수량_암거수량_04 BOX집_구조도_구조도(마대포함)" xfId="460"/>
    <cellStyle name="_도곡1교 교대 수량_암거수량_04 BOX집_구조도_구조도(배수관터파기 및 개거)" xfId="461"/>
    <cellStyle name="_도곡1교 교대 수량_암거수량_04 BOX집_구조도_구조도." xfId="462"/>
    <cellStyle name="_도곡1교 교대 수량_암거수량_04 BOX집_구조도_구조도.." xfId="463"/>
    <cellStyle name="_도곡1교 교대 수량_암거수량_04 BOX집_구조도_구조도..." xfId="464"/>
    <cellStyle name="_도곡1교 교대 수량_암거수량_04 BOX집_구조도_구조도_1" xfId="465"/>
    <cellStyle name="_도곡1교 교대 수량_암거수량_04 BOX집_구조도_구조도_a" xfId="466"/>
    <cellStyle name="_도곡1교 교대 수량_암거수량_04 BOX집_구조도_구조도_구조도" xfId="467"/>
    <cellStyle name="_도곡1교 교대 수량_암거수량_04 BOX집_구조도_구조도_구조도0" xfId="468"/>
    <cellStyle name="_도곡1교 교대 수량_암거수량_04 BOX집_구조도_구조도_변경" xfId="469"/>
    <cellStyle name="_도곡1교 교대 수량_암거수량_04 BOX집_구조도_구조도0" xfId="470"/>
    <cellStyle name="_도곡1교 교대 수량_암거수량_04 BOX집_구조도_구조도0_1" xfId="471"/>
    <cellStyle name="_도곡1교 교대 수량_암거수량_04 BOX집_구조도_구조도0_구조도0" xfId="472"/>
    <cellStyle name="_도곡1교 교대 수량_암거수량_04 BOX집_구조도_구조도2" xfId="473"/>
    <cellStyle name="_도곡1교 교대 수량_암거수량_04 BOX집_구조도_구조도22" xfId="474"/>
    <cellStyle name="_도곡1교 교대 수량_암거수량_04 BOX집_구조도_구조도-흙막이~" xfId="475"/>
    <cellStyle name="_도곡1교 교대 수량_암거수량_04 BOX집_구조도_구조물도" xfId="476"/>
    <cellStyle name="_도곡1교 교대 수량_암거수량_04 BOX집_구조도_댐구조도" xfId="477"/>
    <cellStyle name="_도곡1교 교대 수량_암거수량_04 BOX집_구조도_바닥막이구조" xfId="478"/>
    <cellStyle name="_도곡1교 교대 수량_암거수량_04 BOX집_구조도_바닥막이구조도" xfId="479"/>
    <cellStyle name="_도곡1교 교대 수량_암거수량_04 BOX집_구조도_보막이구조도" xfId="480"/>
    <cellStyle name="_도곡1교 교대 수량_암거수량_04 BOX집_구조도0" xfId="481"/>
    <cellStyle name="_도곡1교 교대 수량_암거수량_04 BOX집_구조도0_1" xfId="482"/>
    <cellStyle name="_도곡1교 교대 수량_암거수량_04 BOX집_구조도0_구조도" xfId="483"/>
    <cellStyle name="_도곡1교 교대 수량_암거수량_04 BOX집_구조도0_구조도_구조도0" xfId="484"/>
    <cellStyle name="_도곡1교 교대 수량_암거수량_04 BOX집_구조도0_구조도0" xfId="485"/>
    <cellStyle name="_도곡1교 교대 수량_암거수량_04 BOX집_구조도0_바닥막이구조" xfId="486"/>
    <cellStyle name="_도곡1교 교대 수량_암거수량_04 BOX집_구조도0_바닥막이구조도" xfId="487"/>
    <cellStyle name="_도곡1교 교대 수량_암거수량_04 BOX집_내역서2" xfId="488"/>
    <cellStyle name="_도곡1교 교대 수량_암거수량_04 BOX집_바닥막이구조" xfId="489"/>
    <cellStyle name="_도곡1교 교대 수량_암거수량_04 BOX집_설계내역(원본)" xfId="490"/>
    <cellStyle name="_도곡1교 교대 수량_암거수량_04 BOX집_설계내역(원본)_설계내역(구미정)" xfId="491"/>
    <cellStyle name="_도곡1교 교대 수량_암거수량_04 BOX집_설계내역(원본)_설계내역(원본)" xfId="492"/>
    <cellStyle name="_도곡1교 교대 수량_암거수량_1-토적집계-구룡" xfId="4416"/>
    <cellStyle name="_도곡1교 교대 수량_암거수량_2. 구조도및 수량, 토적 산출서=하리율곡" xfId="493"/>
    <cellStyle name="_도곡1교 교대 수량_암거수량_공작물치수조서-태란사지구" xfId="494"/>
    <cellStyle name="_도곡1교 교대 수량_암거수량_구조도" xfId="495"/>
    <cellStyle name="_도곡1교 교대 수량_암거수량_구조도_010년 구조도" xfId="4810"/>
    <cellStyle name="_도곡1교 교대 수량_암거수량_구조도_04 구조도" xfId="4811"/>
    <cellStyle name="_도곡1교 교대 수량_암거수량_구조도_계간수로" xfId="496"/>
    <cellStyle name="_도곡1교 교대 수량_암거수량_구조도_구조도" xfId="497"/>
    <cellStyle name="_도곡1교 교대 수량_암거수량_구조도_구조도(마대포함)" xfId="498"/>
    <cellStyle name="_도곡1교 교대 수량_암거수량_구조도_구조도(배수관터파기 및 개거)" xfId="499"/>
    <cellStyle name="_도곡1교 교대 수량_암거수량_구조도_구조도." xfId="500"/>
    <cellStyle name="_도곡1교 교대 수량_암거수량_구조도_구조도.." xfId="501"/>
    <cellStyle name="_도곡1교 교대 수량_암거수량_구조도_구조도..." xfId="502"/>
    <cellStyle name="_도곡1교 교대 수량_암거수량_구조도_구조도_1" xfId="503"/>
    <cellStyle name="_도곡1교 교대 수량_암거수량_구조도_구조도_a" xfId="504"/>
    <cellStyle name="_도곡1교 교대 수량_암거수량_구조도_구조도_구조도" xfId="505"/>
    <cellStyle name="_도곡1교 교대 수량_암거수량_구조도_구조도_구조도0" xfId="506"/>
    <cellStyle name="_도곡1교 교대 수량_암거수량_구조도_구조도_변경" xfId="507"/>
    <cellStyle name="_도곡1교 교대 수량_암거수량_구조도_구조도0" xfId="508"/>
    <cellStyle name="_도곡1교 교대 수량_암거수량_구조도_구조도0_1" xfId="509"/>
    <cellStyle name="_도곡1교 교대 수량_암거수량_구조도_구조도0_구조도0" xfId="510"/>
    <cellStyle name="_도곡1교 교대 수량_암거수량_구조도_구조도2" xfId="511"/>
    <cellStyle name="_도곡1교 교대 수량_암거수량_구조도_구조도22" xfId="512"/>
    <cellStyle name="_도곡1교 교대 수량_암거수량_구조도_구조도-흙막이~" xfId="513"/>
    <cellStyle name="_도곡1교 교대 수량_암거수량_구조도_구조물도" xfId="514"/>
    <cellStyle name="_도곡1교 교대 수량_암거수량_구조도_댐구조도" xfId="515"/>
    <cellStyle name="_도곡1교 교대 수량_암거수량_구조도_바닥막이구조" xfId="516"/>
    <cellStyle name="_도곡1교 교대 수량_암거수량_구조도_바닥막이구조도" xfId="517"/>
    <cellStyle name="_도곡1교 교대 수량_암거수량_구조도_보막이구조도" xfId="518"/>
    <cellStyle name="_도곡1교 교대 수량_암거수량_구조도0" xfId="519"/>
    <cellStyle name="_도곡1교 교대 수량_암거수량_구조도0_1" xfId="520"/>
    <cellStyle name="_도곡1교 교대 수량_암거수량_구조도0_구조도" xfId="521"/>
    <cellStyle name="_도곡1교 교대 수량_암거수량_구조도0_구조도_구조도0" xfId="522"/>
    <cellStyle name="_도곡1교 교대 수량_암거수량_구조도0_구조도0" xfId="523"/>
    <cellStyle name="_도곡1교 교대 수량_암거수량_구조도0_바닥막이구조" xfId="524"/>
    <cellStyle name="_도곡1교 교대 수량_암거수량_구조도0_바닥막이구조도" xfId="525"/>
    <cellStyle name="_도곡1교 교대 수량_암거수량_내역서2" xfId="526"/>
    <cellStyle name="_도곡1교 교대 수량_암거수량_바닥막이구조" xfId="527"/>
    <cellStyle name="_도곡1교 교대 수량_암거수량_설계내역(원본)" xfId="528"/>
    <cellStyle name="_도곡1교 교대 수량_암거수량_설계내역(원본)_설계내역(구미정)" xfId="529"/>
    <cellStyle name="_도곡1교 교대 수량_암거수량_설계내역(원본)_설계내역(원본)" xfId="530"/>
    <cellStyle name="_도곡1교 교대(시점) 수량" xfId="531"/>
    <cellStyle name="_도곡1교 교대(시점) 수량_1-토적집계-구룡" xfId="4417"/>
    <cellStyle name="_도곡1교 교대(시점) 수량_2. 구조도및 수량, 토적 산출서=하리율곡" xfId="532"/>
    <cellStyle name="_도곡1교 교대(시점) 수량_공작물치수조서-태란사지구" xfId="533"/>
    <cellStyle name="_도곡1교 교대(시점) 수량_구조도" xfId="534"/>
    <cellStyle name="_도곡1교 교대(시점) 수량_구조도_010년 구조도" xfId="4812"/>
    <cellStyle name="_도곡1교 교대(시점) 수량_구조도_04 구조도" xfId="4813"/>
    <cellStyle name="_도곡1교 교대(시점) 수량_구조도_계간수로" xfId="535"/>
    <cellStyle name="_도곡1교 교대(시점) 수량_구조도_구조도" xfId="536"/>
    <cellStyle name="_도곡1교 교대(시점) 수량_구조도_구조도(마대포함)" xfId="537"/>
    <cellStyle name="_도곡1교 교대(시점) 수량_구조도_구조도(배수관터파기 및 개거)" xfId="538"/>
    <cellStyle name="_도곡1교 교대(시점) 수량_구조도_구조도." xfId="539"/>
    <cellStyle name="_도곡1교 교대(시점) 수량_구조도_구조도.." xfId="540"/>
    <cellStyle name="_도곡1교 교대(시점) 수량_구조도_구조도..." xfId="541"/>
    <cellStyle name="_도곡1교 교대(시점) 수량_구조도_구조도_1" xfId="542"/>
    <cellStyle name="_도곡1교 교대(시점) 수량_구조도_구조도_a" xfId="543"/>
    <cellStyle name="_도곡1교 교대(시점) 수량_구조도_구조도_구조도" xfId="544"/>
    <cellStyle name="_도곡1교 교대(시점) 수량_구조도_구조도_구조도0" xfId="545"/>
    <cellStyle name="_도곡1교 교대(시점) 수량_구조도_구조도_변경" xfId="546"/>
    <cellStyle name="_도곡1교 교대(시점) 수량_구조도_구조도0" xfId="547"/>
    <cellStyle name="_도곡1교 교대(시점) 수량_구조도_구조도0_1" xfId="548"/>
    <cellStyle name="_도곡1교 교대(시점) 수량_구조도_구조도0_구조도0" xfId="549"/>
    <cellStyle name="_도곡1교 교대(시점) 수량_구조도_구조도2" xfId="550"/>
    <cellStyle name="_도곡1교 교대(시점) 수량_구조도_구조도22" xfId="551"/>
    <cellStyle name="_도곡1교 교대(시점) 수량_구조도_구조도-흙막이~" xfId="552"/>
    <cellStyle name="_도곡1교 교대(시점) 수량_구조도_구조물도" xfId="553"/>
    <cellStyle name="_도곡1교 교대(시점) 수량_구조도_댐구조도" xfId="554"/>
    <cellStyle name="_도곡1교 교대(시점) 수량_구조도_바닥막이구조" xfId="555"/>
    <cellStyle name="_도곡1교 교대(시점) 수량_구조도_바닥막이구조도" xfId="556"/>
    <cellStyle name="_도곡1교 교대(시점) 수량_구조도_보막이구조도" xfId="557"/>
    <cellStyle name="_도곡1교 교대(시점) 수량_구조도0" xfId="558"/>
    <cellStyle name="_도곡1교 교대(시점) 수량_구조도0_1" xfId="559"/>
    <cellStyle name="_도곡1교 교대(시점) 수량_구조도0_구조도" xfId="560"/>
    <cellStyle name="_도곡1교 교대(시점) 수량_구조도0_구조도_구조도0" xfId="561"/>
    <cellStyle name="_도곡1교 교대(시점) 수량_구조도0_구조도0" xfId="562"/>
    <cellStyle name="_도곡1교 교대(시점) 수량_구조도0_바닥막이구조" xfId="563"/>
    <cellStyle name="_도곡1교 교대(시점) 수량_구조도0_바닥막이구조도" xfId="564"/>
    <cellStyle name="_도곡1교 교대(시점) 수량_내역서2" xfId="565"/>
    <cellStyle name="_도곡1교 교대(시점) 수량_바닥막이구조" xfId="566"/>
    <cellStyle name="_도곡1교 교대(시점) 수량_설계내역(원본)" xfId="567"/>
    <cellStyle name="_도곡1교 교대(시점) 수량_설계내역(원본)_설계내역(구미정)" xfId="568"/>
    <cellStyle name="_도곡1교 교대(시점) 수량_설계내역(원본)_설계내역(원본)" xfId="569"/>
    <cellStyle name="_도곡1교 교대(시점) 수량_신촌-유곡(암거)" xfId="570"/>
    <cellStyle name="_도곡1교 교대(시점) 수량_신촌-유곡(암거)_04 BOX집" xfId="571"/>
    <cellStyle name="_도곡1교 교대(시점) 수량_신촌-유곡(암거)_04 BOX집_1-토적집계-구룡" xfId="4418"/>
    <cellStyle name="_도곡1교 교대(시점) 수량_신촌-유곡(암거)_04 BOX집_2. 구조도및 수량, 토적 산출서=하리율곡" xfId="572"/>
    <cellStyle name="_도곡1교 교대(시점) 수량_신촌-유곡(암거)_04 BOX집_공작물치수조서-태란사지구" xfId="573"/>
    <cellStyle name="_도곡1교 교대(시점) 수량_신촌-유곡(암거)_04 BOX집_구조도" xfId="574"/>
    <cellStyle name="_도곡1교 교대(시점) 수량_신촌-유곡(암거)_04 BOX집_구조도_010년 구조도" xfId="4814"/>
    <cellStyle name="_도곡1교 교대(시점) 수량_신촌-유곡(암거)_04 BOX집_구조도_04 구조도" xfId="4815"/>
    <cellStyle name="_도곡1교 교대(시점) 수량_신촌-유곡(암거)_04 BOX집_구조도_계간수로" xfId="575"/>
    <cellStyle name="_도곡1교 교대(시점) 수량_신촌-유곡(암거)_04 BOX집_구조도_구조도" xfId="576"/>
    <cellStyle name="_도곡1교 교대(시점) 수량_신촌-유곡(암거)_04 BOX집_구조도_구조도(마대포함)" xfId="577"/>
    <cellStyle name="_도곡1교 교대(시점) 수량_신촌-유곡(암거)_04 BOX집_구조도_구조도(배수관터파기 및 개거)" xfId="578"/>
    <cellStyle name="_도곡1교 교대(시점) 수량_신촌-유곡(암거)_04 BOX집_구조도_구조도." xfId="579"/>
    <cellStyle name="_도곡1교 교대(시점) 수량_신촌-유곡(암거)_04 BOX집_구조도_구조도.." xfId="580"/>
    <cellStyle name="_도곡1교 교대(시점) 수량_신촌-유곡(암거)_04 BOX집_구조도_구조도..." xfId="581"/>
    <cellStyle name="_도곡1교 교대(시점) 수량_신촌-유곡(암거)_04 BOX집_구조도_구조도_1" xfId="582"/>
    <cellStyle name="_도곡1교 교대(시점) 수량_신촌-유곡(암거)_04 BOX집_구조도_구조도_a" xfId="583"/>
    <cellStyle name="_도곡1교 교대(시점) 수량_신촌-유곡(암거)_04 BOX집_구조도_구조도_구조도" xfId="584"/>
    <cellStyle name="_도곡1교 교대(시점) 수량_신촌-유곡(암거)_04 BOX집_구조도_구조도_구조도0" xfId="585"/>
    <cellStyle name="_도곡1교 교대(시점) 수량_신촌-유곡(암거)_04 BOX집_구조도_구조도_변경" xfId="586"/>
    <cellStyle name="_도곡1교 교대(시점) 수량_신촌-유곡(암거)_04 BOX집_구조도_구조도0" xfId="587"/>
    <cellStyle name="_도곡1교 교대(시점) 수량_신촌-유곡(암거)_04 BOX집_구조도_구조도0_1" xfId="588"/>
    <cellStyle name="_도곡1교 교대(시점) 수량_신촌-유곡(암거)_04 BOX집_구조도_구조도0_구조도0" xfId="589"/>
    <cellStyle name="_도곡1교 교대(시점) 수량_신촌-유곡(암거)_04 BOX집_구조도_구조도2" xfId="590"/>
    <cellStyle name="_도곡1교 교대(시점) 수량_신촌-유곡(암거)_04 BOX집_구조도_구조도22" xfId="591"/>
    <cellStyle name="_도곡1교 교대(시점) 수량_신촌-유곡(암거)_04 BOX집_구조도_구조도-흙막이~" xfId="592"/>
    <cellStyle name="_도곡1교 교대(시점) 수량_신촌-유곡(암거)_04 BOX집_구조도_구조물도" xfId="593"/>
    <cellStyle name="_도곡1교 교대(시점) 수량_신촌-유곡(암거)_04 BOX집_구조도_댐구조도" xfId="594"/>
    <cellStyle name="_도곡1교 교대(시점) 수량_신촌-유곡(암거)_04 BOX집_구조도_바닥막이구조" xfId="595"/>
    <cellStyle name="_도곡1교 교대(시점) 수량_신촌-유곡(암거)_04 BOX집_구조도_바닥막이구조도" xfId="596"/>
    <cellStyle name="_도곡1교 교대(시점) 수량_신촌-유곡(암거)_04 BOX집_구조도_보막이구조도" xfId="597"/>
    <cellStyle name="_도곡1교 교대(시점) 수량_신촌-유곡(암거)_04 BOX집_구조도0" xfId="598"/>
    <cellStyle name="_도곡1교 교대(시점) 수량_신촌-유곡(암거)_04 BOX집_구조도0_1" xfId="599"/>
    <cellStyle name="_도곡1교 교대(시점) 수량_신촌-유곡(암거)_04 BOX집_구조도0_구조도" xfId="600"/>
    <cellStyle name="_도곡1교 교대(시점) 수량_신촌-유곡(암거)_04 BOX집_구조도0_구조도_구조도0" xfId="601"/>
    <cellStyle name="_도곡1교 교대(시점) 수량_신촌-유곡(암거)_04 BOX집_구조도0_구조도0" xfId="602"/>
    <cellStyle name="_도곡1교 교대(시점) 수량_신촌-유곡(암거)_04 BOX집_구조도0_바닥막이구조" xfId="603"/>
    <cellStyle name="_도곡1교 교대(시점) 수량_신촌-유곡(암거)_04 BOX집_구조도0_바닥막이구조도" xfId="604"/>
    <cellStyle name="_도곡1교 교대(시점) 수량_신촌-유곡(암거)_04 BOX집_내역서2" xfId="605"/>
    <cellStyle name="_도곡1교 교대(시점) 수량_신촌-유곡(암거)_04 BOX집_바닥막이구조" xfId="606"/>
    <cellStyle name="_도곡1교 교대(시점) 수량_신촌-유곡(암거)_04 BOX집_설계내역(원본)" xfId="607"/>
    <cellStyle name="_도곡1교 교대(시점) 수량_신촌-유곡(암거)_04 BOX집_설계내역(원본)_설계내역(구미정)" xfId="608"/>
    <cellStyle name="_도곡1교 교대(시점) 수량_신촌-유곡(암거)_04 BOX집_설계내역(원본)_설계내역(원본)" xfId="609"/>
    <cellStyle name="_도곡1교 교대(시점) 수량_신촌-유곡(암거)_1-토적집계-구룡" xfId="4419"/>
    <cellStyle name="_도곡1교 교대(시점) 수량_신촌-유곡(암거)_2. 구조도및 수량, 토적 산출서=하리율곡" xfId="610"/>
    <cellStyle name="_도곡1교 교대(시점) 수량_신촌-유곡(암거)_공작물치수조서-태란사지구" xfId="611"/>
    <cellStyle name="_도곡1교 교대(시점) 수량_신촌-유곡(암거)_구조도" xfId="612"/>
    <cellStyle name="_도곡1교 교대(시점) 수량_신촌-유곡(암거)_구조도_010년 구조도" xfId="4816"/>
    <cellStyle name="_도곡1교 교대(시점) 수량_신촌-유곡(암거)_구조도_04 구조도" xfId="4817"/>
    <cellStyle name="_도곡1교 교대(시점) 수량_신촌-유곡(암거)_구조도_계간수로" xfId="613"/>
    <cellStyle name="_도곡1교 교대(시점) 수량_신촌-유곡(암거)_구조도_구조도" xfId="614"/>
    <cellStyle name="_도곡1교 교대(시점) 수량_신촌-유곡(암거)_구조도_구조도(마대포함)" xfId="615"/>
    <cellStyle name="_도곡1교 교대(시점) 수량_신촌-유곡(암거)_구조도_구조도(배수관터파기 및 개거)" xfId="616"/>
    <cellStyle name="_도곡1교 교대(시점) 수량_신촌-유곡(암거)_구조도_구조도." xfId="617"/>
    <cellStyle name="_도곡1교 교대(시점) 수량_신촌-유곡(암거)_구조도_구조도.." xfId="618"/>
    <cellStyle name="_도곡1교 교대(시점) 수량_신촌-유곡(암거)_구조도_구조도..." xfId="619"/>
    <cellStyle name="_도곡1교 교대(시점) 수량_신촌-유곡(암거)_구조도_구조도_1" xfId="620"/>
    <cellStyle name="_도곡1교 교대(시점) 수량_신촌-유곡(암거)_구조도_구조도_a" xfId="621"/>
    <cellStyle name="_도곡1교 교대(시점) 수량_신촌-유곡(암거)_구조도_구조도_구조도" xfId="622"/>
    <cellStyle name="_도곡1교 교대(시점) 수량_신촌-유곡(암거)_구조도_구조도_구조도0" xfId="623"/>
    <cellStyle name="_도곡1교 교대(시점) 수량_신촌-유곡(암거)_구조도_구조도_변경" xfId="624"/>
    <cellStyle name="_도곡1교 교대(시점) 수량_신촌-유곡(암거)_구조도_구조도0" xfId="625"/>
    <cellStyle name="_도곡1교 교대(시점) 수량_신촌-유곡(암거)_구조도_구조도0_1" xfId="626"/>
    <cellStyle name="_도곡1교 교대(시점) 수량_신촌-유곡(암거)_구조도_구조도0_구조도0" xfId="627"/>
    <cellStyle name="_도곡1교 교대(시점) 수량_신촌-유곡(암거)_구조도_구조도2" xfId="628"/>
    <cellStyle name="_도곡1교 교대(시점) 수량_신촌-유곡(암거)_구조도_구조도22" xfId="629"/>
    <cellStyle name="_도곡1교 교대(시점) 수량_신촌-유곡(암거)_구조도_구조도-흙막이~" xfId="630"/>
    <cellStyle name="_도곡1교 교대(시점) 수량_신촌-유곡(암거)_구조도_구조물도" xfId="631"/>
    <cellStyle name="_도곡1교 교대(시점) 수량_신촌-유곡(암거)_구조도_댐구조도" xfId="632"/>
    <cellStyle name="_도곡1교 교대(시점) 수량_신촌-유곡(암거)_구조도_바닥막이구조" xfId="633"/>
    <cellStyle name="_도곡1교 교대(시점) 수량_신촌-유곡(암거)_구조도_바닥막이구조도" xfId="634"/>
    <cellStyle name="_도곡1교 교대(시점) 수량_신촌-유곡(암거)_구조도_보막이구조도" xfId="635"/>
    <cellStyle name="_도곡1교 교대(시점) 수량_신촌-유곡(암거)_구조도0" xfId="636"/>
    <cellStyle name="_도곡1교 교대(시점) 수량_신촌-유곡(암거)_구조도0_1" xfId="637"/>
    <cellStyle name="_도곡1교 교대(시점) 수량_신촌-유곡(암거)_구조도0_구조도" xfId="638"/>
    <cellStyle name="_도곡1교 교대(시점) 수량_신촌-유곡(암거)_구조도0_구조도_구조도0" xfId="639"/>
    <cellStyle name="_도곡1교 교대(시점) 수량_신촌-유곡(암거)_구조도0_구조도0" xfId="640"/>
    <cellStyle name="_도곡1교 교대(시점) 수량_신촌-유곡(암거)_구조도0_바닥막이구조" xfId="641"/>
    <cellStyle name="_도곡1교 교대(시점) 수량_신촌-유곡(암거)_구조도0_바닥막이구조도" xfId="642"/>
    <cellStyle name="_도곡1교 교대(시점) 수량_신촌-유곡(암거)_내역서2" xfId="643"/>
    <cellStyle name="_도곡1교 교대(시점) 수량_신촌-유곡(암거)_바닥막이구조" xfId="644"/>
    <cellStyle name="_도곡1교 교대(시점) 수량_신촌-유곡(암거)_설계내역(원본)" xfId="645"/>
    <cellStyle name="_도곡1교 교대(시점) 수량_신촌-유곡(암거)_설계내역(원본)_설계내역(구미정)" xfId="646"/>
    <cellStyle name="_도곡1교 교대(시점) 수량_신촌-유곡(암거)_설계내역(원본)_설계내역(원본)" xfId="647"/>
    <cellStyle name="_도곡1교 교대(시점) 수량_암거수량" xfId="648"/>
    <cellStyle name="_도곡1교 교대(시점) 수량_암거수량(2)" xfId="649"/>
    <cellStyle name="_도곡1교 교대(시점) 수량_암거수량(2)_04 BOX집" xfId="650"/>
    <cellStyle name="_도곡1교 교대(시점) 수량_암거수량(2)_04 BOX집_1-토적집계-구룡" xfId="4420"/>
    <cellStyle name="_도곡1교 교대(시점) 수량_암거수량(2)_04 BOX집_2. 구조도및 수량, 토적 산출서=하리율곡" xfId="651"/>
    <cellStyle name="_도곡1교 교대(시점) 수량_암거수량(2)_04 BOX집_공작물치수조서-태란사지구" xfId="652"/>
    <cellStyle name="_도곡1교 교대(시점) 수량_암거수량(2)_04 BOX집_구조도" xfId="653"/>
    <cellStyle name="_도곡1교 교대(시점) 수량_암거수량(2)_04 BOX집_구조도_010년 구조도" xfId="4818"/>
    <cellStyle name="_도곡1교 교대(시점) 수량_암거수량(2)_04 BOX집_구조도_04 구조도" xfId="4819"/>
    <cellStyle name="_도곡1교 교대(시점) 수량_암거수량(2)_04 BOX집_구조도_계간수로" xfId="654"/>
    <cellStyle name="_도곡1교 교대(시점) 수량_암거수량(2)_04 BOX집_구조도_구조도" xfId="655"/>
    <cellStyle name="_도곡1교 교대(시점) 수량_암거수량(2)_04 BOX집_구조도_구조도(마대포함)" xfId="656"/>
    <cellStyle name="_도곡1교 교대(시점) 수량_암거수량(2)_04 BOX집_구조도_구조도(배수관터파기 및 개거)" xfId="657"/>
    <cellStyle name="_도곡1교 교대(시점) 수량_암거수량(2)_04 BOX집_구조도_구조도." xfId="658"/>
    <cellStyle name="_도곡1교 교대(시점) 수량_암거수량(2)_04 BOX집_구조도_구조도.." xfId="659"/>
    <cellStyle name="_도곡1교 교대(시점) 수량_암거수량(2)_04 BOX집_구조도_구조도..." xfId="660"/>
    <cellStyle name="_도곡1교 교대(시점) 수량_암거수량(2)_04 BOX집_구조도_구조도_1" xfId="661"/>
    <cellStyle name="_도곡1교 교대(시점) 수량_암거수량(2)_04 BOX집_구조도_구조도_a" xfId="662"/>
    <cellStyle name="_도곡1교 교대(시점) 수량_암거수량(2)_04 BOX집_구조도_구조도_구조도" xfId="663"/>
    <cellStyle name="_도곡1교 교대(시점) 수량_암거수량(2)_04 BOX집_구조도_구조도_구조도0" xfId="664"/>
    <cellStyle name="_도곡1교 교대(시점) 수량_암거수량(2)_04 BOX집_구조도_구조도_변경" xfId="665"/>
    <cellStyle name="_도곡1교 교대(시점) 수량_암거수량(2)_04 BOX집_구조도_구조도0" xfId="666"/>
    <cellStyle name="_도곡1교 교대(시점) 수량_암거수량(2)_04 BOX집_구조도_구조도0_1" xfId="667"/>
    <cellStyle name="_도곡1교 교대(시점) 수량_암거수량(2)_04 BOX집_구조도_구조도0_구조도0" xfId="668"/>
    <cellStyle name="_도곡1교 교대(시점) 수량_암거수량(2)_04 BOX집_구조도_구조도2" xfId="669"/>
    <cellStyle name="_도곡1교 교대(시점) 수량_암거수량(2)_04 BOX집_구조도_구조도22" xfId="670"/>
    <cellStyle name="_도곡1교 교대(시점) 수량_암거수량(2)_04 BOX집_구조도_구조도-흙막이~" xfId="671"/>
    <cellStyle name="_도곡1교 교대(시점) 수량_암거수량(2)_04 BOX집_구조도_구조물도" xfId="672"/>
    <cellStyle name="_도곡1교 교대(시점) 수량_암거수량(2)_04 BOX집_구조도_댐구조도" xfId="673"/>
    <cellStyle name="_도곡1교 교대(시점) 수량_암거수량(2)_04 BOX집_구조도_바닥막이구조" xfId="674"/>
    <cellStyle name="_도곡1교 교대(시점) 수량_암거수량(2)_04 BOX집_구조도_바닥막이구조도" xfId="675"/>
    <cellStyle name="_도곡1교 교대(시점) 수량_암거수량(2)_04 BOX집_구조도_보막이구조도" xfId="676"/>
    <cellStyle name="_도곡1교 교대(시점) 수량_암거수량(2)_04 BOX집_구조도0" xfId="677"/>
    <cellStyle name="_도곡1교 교대(시점) 수량_암거수량(2)_04 BOX집_구조도0_1" xfId="678"/>
    <cellStyle name="_도곡1교 교대(시점) 수량_암거수량(2)_04 BOX집_구조도0_구조도" xfId="679"/>
    <cellStyle name="_도곡1교 교대(시점) 수량_암거수량(2)_04 BOX집_구조도0_구조도_구조도0" xfId="680"/>
    <cellStyle name="_도곡1교 교대(시점) 수량_암거수량(2)_04 BOX집_구조도0_구조도0" xfId="681"/>
    <cellStyle name="_도곡1교 교대(시점) 수량_암거수량(2)_04 BOX집_구조도0_바닥막이구조" xfId="682"/>
    <cellStyle name="_도곡1교 교대(시점) 수량_암거수량(2)_04 BOX집_구조도0_바닥막이구조도" xfId="683"/>
    <cellStyle name="_도곡1교 교대(시점) 수량_암거수량(2)_04 BOX집_내역서2" xfId="684"/>
    <cellStyle name="_도곡1교 교대(시점) 수량_암거수량(2)_04 BOX집_바닥막이구조" xfId="685"/>
    <cellStyle name="_도곡1교 교대(시점) 수량_암거수량(2)_04 BOX집_설계내역(원본)" xfId="686"/>
    <cellStyle name="_도곡1교 교대(시점) 수량_암거수량(2)_04 BOX집_설계내역(원본)_설계내역(구미정)" xfId="687"/>
    <cellStyle name="_도곡1교 교대(시점) 수량_암거수량(2)_04 BOX집_설계내역(원본)_설계내역(원본)" xfId="688"/>
    <cellStyle name="_도곡1교 교대(시점) 수량_암거수량(2)_1-토적집계-구룡" xfId="4421"/>
    <cellStyle name="_도곡1교 교대(시점) 수량_암거수량(2)_2. 구조도및 수량, 토적 산출서=하리율곡" xfId="689"/>
    <cellStyle name="_도곡1교 교대(시점) 수량_암거수량(2)_공작물치수조서-태란사지구" xfId="690"/>
    <cellStyle name="_도곡1교 교대(시점) 수량_암거수량(2)_구조도" xfId="691"/>
    <cellStyle name="_도곡1교 교대(시점) 수량_암거수량(2)_구조도_010년 구조도" xfId="4820"/>
    <cellStyle name="_도곡1교 교대(시점) 수량_암거수량(2)_구조도_04 구조도" xfId="4821"/>
    <cellStyle name="_도곡1교 교대(시점) 수량_암거수량(2)_구조도_계간수로" xfId="692"/>
    <cellStyle name="_도곡1교 교대(시점) 수량_암거수량(2)_구조도_구조도" xfId="693"/>
    <cellStyle name="_도곡1교 교대(시점) 수량_암거수량(2)_구조도_구조도(마대포함)" xfId="694"/>
    <cellStyle name="_도곡1교 교대(시점) 수량_암거수량(2)_구조도_구조도(배수관터파기 및 개거)" xfId="695"/>
    <cellStyle name="_도곡1교 교대(시점) 수량_암거수량(2)_구조도_구조도." xfId="696"/>
    <cellStyle name="_도곡1교 교대(시점) 수량_암거수량(2)_구조도_구조도.." xfId="697"/>
    <cellStyle name="_도곡1교 교대(시점) 수량_암거수량(2)_구조도_구조도..." xfId="698"/>
    <cellStyle name="_도곡1교 교대(시점) 수량_암거수량(2)_구조도_구조도_1" xfId="699"/>
    <cellStyle name="_도곡1교 교대(시점) 수량_암거수량(2)_구조도_구조도_a" xfId="700"/>
    <cellStyle name="_도곡1교 교대(시점) 수량_암거수량(2)_구조도_구조도_구조도" xfId="701"/>
    <cellStyle name="_도곡1교 교대(시점) 수량_암거수량(2)_구조도_구조도_구조도0" xfId="702"/>
    <cellStyle name="_도곡1교 교대(시점) 수량_암거수량(2)_구조도_구조도_변경" xfId="703"/>
    <cellStyle name="_도곡1교 교대(시점) 수량_암거수량(2)_구조도_구조도0" xfId="704"/>
    <cellStyle name="_도곡1교 교대(시점) 수량_암거수량(2)_구조도_구조도0_1" xfId="705"/>
    <cellStyle name="_도곡1교 교대(시점) 수량_암거수량(2)_구조도_구조도0_구조도0" xfId="706"/>
    <cellStyle name="_도곡1교 교대(시점) 수량_암거수량(2)_구조도_구조도2" xfId="707"/>
    <cellStyle name="_도곡1교 교대(시점) 수량_암거수량(2)_구조도_구조도22" xfId="708"/>
    <cellStyle name="_도곡1교 교대(시점) 수량_암거수량(2)_구조도_구조도-흙막이~" xfId="709"/>
    <cellStyle name="_도곡1교 교대(시점) 수량_암거수량(2)_구조도_구조물도" xfId="710"/>
    <cellStyle name="_도곡1교 교대(시점) 수량_암거수량(2)_구조도_댐구조도" xfId="711"/>
    <cellStyle name="_도곡1교 교대(시점) 수량_암거수량(2)_구조도_바닥막이구조" xfId="712"/>
    <cellStyle name="_도곡1교 교대(시점) 수량_암거수량(2)_구조도_바닥막이구조도" xfId="713"/>
    <cellStyle name="_도곡1교 교대(시점) 수량_암거수량(2)_구조도_보막이구조도" xfId="714"/>
    <cellStyle name="_도곡1교 교대(시점) 수량_암거수량(2)_구조도0" xfId="715"/>
    <cellStyle name="_도곡1교 교대(시점) 수량_암거수량(2)_구조도0_1" xfId="716"/>
    <cellStyle name="_도곡1교 교대(시점) 수량_암거수량(2)_구조도0_구조도" xfId="717"/>
    <cellStyle name="_도곡1교 교대(시점) 수량_암거수량(2)_구조도0_구조도_구조도0" xfId="718"/>
    <cellStyle name="_도곡1교 교대(시점) 수량_암거수량(2)_구조도0_구조도0" xfId="719"/>
    <cellStyle name="_도곡1교 교대(시점) 수량_암거수량(2)_구조도0_바닥막이구조" xfId="720"/>
    <cellStyle name="_도곡1교 교대(시점) 수량_암거수량(2)_구조도0_바닥막이구조도" xfId="721"/>
    <cellStyle name="_도곡1교 교대(시점) 수량_암거수량(2)_내역서2" xfId="722"/>
    <cellStyle name="_도곡1교 교대(시점) 수량_암거수량(2)_바닥막이구조" xfId="723"/>
    <cellStyle name="_도곡1교 교대(시점) 수량_암거수량(2)_설계내역(원본)" xfId="724"/>
    <cellStyle name="_도곡1교 교대(시점) 수량_암거수량(2)_설계내역(원본)_설계내역(구미정)" xfId="725"/>
    <cellStyle name="_도곡1교 교대(시점) 수량_암거수량(2)_설계내역(원본)_설계내역(원본)" xfId="726"/>
    <cellStyle name="_도곡1교 교대(시점) 수량_암거수량_04 BOX집" xfId="727"/>
    <cellStyle name="_도곡1교 교대(시점) 수량_암거수량_04 BOX집_1-토적집계-구룡" xfId="4422"/>
    <cellStyle name="_도곡1교 교대(시점) 수량_암거수량_04 BOX집_2. 구조도및 수량, 토적 산출서=하리율곡" xfId="728"/>
    <cellStyle name="_도곡1교 교대(시점) 수량_암거수량_04 BOX집_공작물치수조서-태란사지구" xfId="729"/>
    <cellStyle name="_도곡1교 교대(시점) 수량_암거수량_04 BOX집_구조도" xfId="730"/>
    <cellStyle name="_도곡1교 교대(시점) 수량_암거수량_04 BOX집_구조도_010년 구조도" xfId="4822"/>
    <cellStyle name="_도곡1교 교대(시점) 수량_암거수량_04 BOX집_구조도_04 구조도" xfId="4823"/>
    <cellStyle name="_도곡1교 교대(시점) 수량_암거수량_04 BOX집_구조도_계간수로" xfId="731"/>
    <cellStyle name="_도곡1교 교대(시점) 수량_암거수량_04 BOX집_구조도_구조도" xfId="732"/>
    <cellStyle name="_도곡1교 교대(시점) 수량_암거수량_04 BOX집_구조도_구조도(마대포함)" xfId="733"/>
    <cellStyle name="_도곡1교 교대(시점) 수량_암거수량_04 BOX집_구조도_구조도(배수관터파기 및 개거)" xfId="734"/>
    <cellStyle name="_도곡1교 교대(시점) 수량_암거수량_04 BOX집_구조도_구조도." xfId="735"/>
    <cellStyle name="_도곡1교 교대(시점) 수량_암거수량_04 BOX집_구조도_구조도.." xfId="736"/>
    <cellStyle name="_도곡1교 교대(시점) 수량_암거수량_04 BOX집_구조도_구조도..." xfId="737"/>
    <cellStyle name="_도곡1교 교대(시점) 수량_암거수량_04 BOX집_구조도_구조도_1" xfId="738"/>
    <cellStyle name="_도곡1교 교대(시점) 수량_암거수량_04 BOX집_구조도_구조도_a" xfId="739"/>
    <cellStyle name="_도곡1교 교대(시점) 수량_암거수량_04 BOX집_구조도_구조도_구조도" xfId="740"/>
    <cellStyle name="_도곡1교 교대(시점) 수량_암거수량_04 BOX집_구조도_구조도_구조도0" xfId="741"/>
    <cellStyle name="_도곡1교 교대(시점) 수량_암거수량_04 BOX집_구조도_구조도_변경" xfId="742"/>
    <cellStyle name="_도곡1교 교대(시점) 수량_암거수량_04 BOX집_구조도_구조도0" xfId="743"/>
    <cellStyle name="_도곡1교 교대(시점) 수량_암거수량_04 BOX집_구조도_구조도0_1" xfId="744"/>
    <cellStyle name="_도곡1교 교대(시점) 수량_암거수량_04 BOX집_구조도_구조도0_구조도0" xfId="745"/>
    <cellStyle name="_도곡1교 교대(시점) 수량_암거수량_04 BOX집_구조도_구조도2" xfId="746"/>
    <cellStyle name="_도곡1교 교대(시점) 수량_암거수량_04 BOX집_구조도_구조도22" xfId="747"/>
    <cellStyle name="_도곡1교 교대(시점) 수량_암거수량_04 BOX집_구조도_구조도-흙막이~" xfId="748"/>
    <cellStyle name="_도곡1교 교대(시점) 수량_암거수량_04 BOX집_구조도_구조물도" xfId="749"/>
    <cellStyle name="_도곡1교 교대(시점) 수량_암거수량_04 BOX집_구조도_댐구조도" xfId="750"/>
    <cellStyle name="_도곡1교 교대(시점) 수량_암거수량_04 BOX집_구조도_바닥막이구조" xfId="751"/>
    <cellStyle name="_도곡1교 교대(시점) 수량_암거수량_04 BOX집_구조도_바닥막이구조도" xfId="752"/>
    <cellStyle name="_도곡1교 교대(시점) 수량_암거수량_04 BOX집_구조도_보막이구조도" xfId="753"/>
    <cellStyle name="_도곡1교 교대(시점) 수량_암거수량_04 BOX집_구조도0" xfId="754"/>
    <cellStyle name="_도곡1교 교대(시점) 수량_암거수량_04 BOX집_구조도0_1" xfId="755"/>
    <cellStyle name="_도곡1교 교대(시점) 수량_암거수량_04 BOX집_구조도0_구조도" xfId="756"/>
    <cellStyle name="_도곡1교 교대(시점) 수량_암거수량_04 BOX집_구조도0_구조도_구조도0" xfId="757"/>
    <cellStyle name="_도곡1교 교대(시점) 수량_암거수량_04 BOX집_구조도0_구조도0" xfId="758"/>
    <cellStyle name="_도곡1교 교대(시점) 수량_암거수량_04 BOX집_구조도0_바닥막이구조" xfId="759"/>
    <cellStyle name="_도곡1교 교대(시점) 수량_암거수량_04 BOX집_구조도0_바닥막이구조도" xfId="760"/>
    <cellStyle name="_도곡1교 교대(시점) 수량_암거수량_04 BOX집_내역서2" xfId="761"/>
    <cellStyle name="_도곡1교 교대(시점) 수량_암거수량_04 BOX집_바닥막이구조" xfId="762"/>
    <cellStyle name="_도곡1교 교대(시점) 수량_암거수량_04 BOX집_설계내역(원본)" xfId="763"/>
    <cellStyle name="_도곡1교 교대(시점) 수량_암거수량_04 BOX집_설계내역(원본)_설계내역(구미정)" xfId="764"/>
    <cellStyle name="_도곡1교 교대(시점) 수량_암거수량_04 BOX집_설계내역(원본)_설계내역(원본)" xfId="765"/>
    <cellStyle name="_도곡1교 교대(시점) 수량_암거수량_1-토적집계-구룡" xfId="4423"/>
    <cellStyle name="_도곡1교 교대(시점) 수량_암거수량_2. 구조도및 수량, 토적 산출서=하리율곡" xfId="766"/>
    <cellStyle name="_도곡1교 교대(시점) 수량_암거수량_공작물치수조서-태란사지구" xfId="767"/>
    <cellStyle name="_도곡1교 교대(시점) 수량_암거수량_구조도" xfId="768"/>
    <cellStyle name="_도곡1교 교대(시점) 수량_암거수량_구조도_010년 구조도" xfId="4824"/>
    <cellStyle name="_도곡1교 교대(시점) 수량_암거수량_구조도_04 구조도" xfId="4825"/>
    <cellStyle name="_도곡1교 교대(시점) 수량_암거수량_구조도_계간수로" xfId="769"/>
    <cellStyle name="_도곡1교 교대(시점) 수량_암거수량_구조도_구조도" xfId="770"/>
    <cellStyle name="_도곡1교 교대(시점) 수량_암거수량_구조도_구조도(마대포함)" xfId="771"/>
    <cellStyle name="_도곡1교 교대(시점) 수량_암거수량_구조도_구조도(배수관터파기 및 개거)" xfId="772"/>
    <cellStyle name="_도곡1교 교대(시점) 수량_암거수량_구조도_구조도." xfId="773"/>
    <cellStyle name="_도곡1교 교대(시점) 수량_암거수량_구조도_구조도.." xfId="774"/>
    <cellStyle name="_도곡1교 교대(시점) 수량_암거수량_구조도_구조도..." xfId="775"/>
    <cellStyle name="_도곡1교 교대(시점) 수량_암거수량_구조도_구조도_1" xfId="776"/>
    <cellStyle name="_도곡1교 교대(시점) 수량_암거수량_구조도_구조도_a" xfId="777"/>
    <cellStyle name="_도곡1교 교대(시점) 수량_암거수량_구조도_구조도_구조도" xfId="778"/>
    <cellStyle name="_도곡1교 교대(시점) 수량_암거수량_구조도_구조도_구조도0" xfId="779"/>
    <cellStyle name="_도곡1교 교대(시점) 수량_암거수량_구조도_구조도_변경" xfId="780"/>
    <cellStyle name="_도곡1교 교대(시점) 수량_암거수량_구조도_구조도0" xfId="781"/>
    <cellStyle name="_도곡1교 교대(시점) 수량_암거수량_구조도_구조도0_1" xfId="782"/>
    <cellStyle name="_도곡1교 교대(시점) 수량_암거수량_구조도_구조도0_구조도0" xfId="783"/>
    <cellStyle name="_도곡1교 교대(시점) 수량_암거수량_구조도_구조도2" xfId="784"/>
    <cellStyle name="_도곡1교 교대(시점) 수량_암거수량_구조도_구조도22" xfId="785"/>
    <cellStyle name="_도곡1교 교대(시점) 수량_암거수량_구조도_구조도-흙막이~" xfId="786"/>
    <cellStyle name="_도곡1교 교대(시점) 수량_암거수량_구조도_구조물도" xfId="787"/>
    <cellStyle name="_도곡1교 교대(시점) 수량_암거수량_구조도_댐구조도" xfId="788"/>
    <cellStyle name="_도곡1교 교대(시점) 수량_암거수량_구조도_바닥막이구조" xfId="789"/>
    <cellStyle name="_도곡1교 교대(시점) 수량_암거수량_구조도_바닥막이구조도" xfId="790"/>
    <cellStyle name="_도곡1교 교대(시점) 수량_암거수량_구조도_보막이구조도" xfId="791"/>
    <cellStyle name="_도곡1교 교대(시점) 수량_암거수량_구조도0" xfId="792"/>
    <cellStyle name="_도곡1교 교대(시점) 수량_암거수량_구조도0_1" xfId="793"/>
    <cellStyle name="_도곡1교 교대(시점) 수량_암거수량_구조도0_구조도" xfId="794"/>
    <cellStyle name="_도곡1교 교대(시점) 수량_암거수량_구조도0_구조도_구조도0" xfId="795"/>
    <cellStyle name="_도곡1교 교대(시점) 수량_암거수량_구조도0_구조도0" xfId="796"/>
    <cellStyle name="_도곡1교 교대(시점) 수량_암거수량_구조도0_바닥막이구조" xfId="797"/>
    <cellStyle name="_도곡1교 교대(시점) 수량_암거수량_구조도0_바닥막이구조도" xfId="798"/>
    <cellStyle name="_도곡1교 교대(시점) 수량_암거수량_내역서2" xfId="799"/>
    <cellStyle name="_도곡1교 교대(시점) 수량_암거수량_바닥막이구조" xfId="800"/>
    <cellStyle name="_도곡1교 교대(시점) 수량_암거수량_설계내역(원본)" xfId="801"/>
    <cellStyle name="_도곡1교 교대(시점) 수량_암거수량_설계내역(원본)_설계내역(구미정)" xfId="802"/>
    <cellStyle name="_도곡1교 교대(시점) 수량_암거수량_설계내역(원본)_설계내역(원본)" xfId="803"/>
    <cellStyle name="_도곡1교 하부공 수량" xfId="804"/>
    <cellStyle name="_도곡1교 하부공 수량_1-토적집계-구룡" xfId="4424"/>
    <cellStyle name="_도곡1교 하부공 수량_2. 구조도및 수량, 토적 산출서=하리율곡" xfId="805"/>
    <cellStyle name="_도곡1교 하부공 수량_공작물치수조서-태란사지구" xfId="806"/>
    <cellStyle name="_도곡1교 하부공 수량_구조도" xfId="807"/>
    <cellStyle name="_도곡1교 하부공 수량_구조도_010년 구조도" xfId="4826"/>
    <cellStyle name="_도곡1교 하부공 수량_구조도_04 구조도" xfId="4827"/>
    <cellStyle name="_도곡1교 하부공 수량_구조도_계간수로" xfId="808"/>
    <cellStyle name="_도곡1교 하부공 수량_구조도_구조도" xfId="809"/>
    <cellStyle name="_도곡1교 하부공 수량_구조도_구조도(마대포함)" xfId="810"/>
    <cellStyle name="_도곡1교 하부공 수량_구조도_구조도(배수관터파기 및 개거)" xfId="811"/>
    <cellStyle name="_도곡1교 하부공 수량_구조도_구조도." xfId="812"/>
    <cellStyle name="_도곡1교 하부공 수량_구조도_구조도.." xfId="813"/>
    <cellStyle name="_도곡1교 하부공 수량_구조도_구조도..." xfId="814"/>
    <cellStyle name="_도곡1교 하부공 수량_구조도_구조도_1" xfId="815"/>
    <cellStyle name="_도곡1교 하부공 수량_구조도_구조도_a" xfId="816"/>
    <cellStyle name="_도곡1교 하부공 수량_구조도_구조도_구조도" xfId="817"/>
    <cellStyle name="_도곡1교 하부공 수량_구조도_구조도_구조도0" xfId="818"/>
    <cellStyle name="_도곡1교 하부공 수량_구조도_구조도_변경" xfId="819"/>
    <cellStyle name="_도곡1교 하부공 수량_구조도_구조도0" xfId="820"/>
    <cellStyle name="_도곡1교 하부공 수량_구조도_구조도0_1" xfId="821"/>
    <cellStyle name="_도곡1교 하부공 수량_구조도_구조도0_구조도0" xfId="822"/>
    <cellStyle name="_도곡1교 하부공 수량_구조도_구조도2" xfId="823"/>
    <cellStyle name="_도곡1교 하부공 수량_구조도_구조도22" xfId="824"/>
    <cellStyle name="_도곡1교 하부공 수량_구조도_구조도-흙막이~" xfId="825"/>
    <cellStyle name="_도곡1교 하부공 수량_구조도_구조물도" xfId="826"/>
    <cellStyle name="_도곡1교 하부공 수량_구조도_댐구조도" xfId="827"/>
    <cellStyle name="_도곡1교 하부공 수량_구조도_바닥막이구조" xfId="828"/>
    <cellStyle name="_도곡1교 하부공 수량_구조도_바닥막이구조도" xfId="829"/>
    <cellStyle name="_도곡1교 하부공 수량_구조도_보막이구조도" xfId="830"/>
    <cellStyle name="_도곡1교 하부공 수량_구조도0" xfId="831"/>
    <cellStyle name="_도곡1교 하부공 수량_구조도0_1" xfId="832"/>
    <cellStyle name="_도곡1교 하부공 수량_구조도0_구조도" xfId="833"/>
    <cellStyle name="_도곡1교 하부공 수량_구조도0_구조도_구조도0" xfId="834"/>
    <cellStyle name="_도곡1교 하부공 수량_구조도0_구조도0" xfId="835"/>
    <cellStyle name="_도곡1교 하부공 수량_구조도0_바닥막이구조" xfId="836"/>
    <cellStyle name="_도곡1교 하부공 수량_구조도0_바닥막이구조도" xfId="837"/>
    <cellStyle name="_도곡1교 하부공 수량_내역서2" xfId="838"/>
    <cellStyle name="_도곡1교 하부공 수량_바닥막이구조" xfId="839"/>
    <cellStyle name="_도곡1교 하부공 수량_설계내역(원본)" xfId="840"/>
    <cellStyle name="_도곡1교 하부공 수량_설계내역(원본)_설계내역(구미정)" xfId="841"/>
    <cellStyle name="_도곡1교 하부공 수량_설계내역(원본)_설계내역(원본)" xfId="842"/>
    <cellStyle name="_도곡1교 하부공 수량_신촌-유곡(암거)" xfId="843"/>
    <cellStyle name="_도곡1교 하부공 수량_신촌-유곡(암거)_04 BOX집" xfId="844"/>
    <cellStyle name="_도곡1교 하부공 수량_신촌-유곡(암거)_04 BOX집_1-토적집계-구룡" xfId="4425"/>
    <cellStyle name="_도곡1교 하부공 수량_신촌-유곡(암거)_04 BOX집_2. 구조도및 수량, 토적 산출서=하리율곡" xfId="845"/>
    <cellStyle name="_도곡1교 하부공 수량_신촌-유곡(암거)_04 BOX집_공작물치수조서-태란사지구" xfId="846"/>
    <cellStyle name="_도곡1교 하부공 수량_신촌-유곡(암거)_04 BOX집_구조도" xfId="847"/>
    <cellStyle name="_도곡1교 하부공 수량_신촌-유곡(암거)_04 BOX집_구조도_010년 구조도" xfId="4828"/>
    <cellStyle name="_도곡1교 하부공 수량_신촌-유곡(암거)_04 BOX집_구조도_04 구조도" xfId="4829"/>
    <cellStyle name="_도곡1교 하부공 수량_신촌-유곡(암거)_04 BOX집_구조도_계간수로" xfId="848"/>
    <cellStyle name="_도곡1교 하부공 수량_신촌-유곡(암거)_04 BOX집_구조도_구조도" xfId="849"/>
    <cellStyle name="_도곡1교 하부공 수량_신촌-유곡(암거)_04 BOX집_구조도_구조도(마대포함)" xfId="850"/>
    <cellStyle name="_도곡1교 하부공 수량_신촌-유곡(암거)_04 BOX집_구조도_구조도(배수관터파기 및 개거)" xfId="851"/>
    <cellStyle name="_도곡1교 하부공 수량_신촌-유곡(암거)_04 BOX집_구조도_구조도." xfId="852"/>
    <cellStyle name="_도곡1교 하부공 수량_신촌-유곡(암거)_04 BOX집_구조도_구조도.." xfId="853"/>
    <cellStyle name="_도곡1교 하부공 수량_신촌-유곡(암거)_04 BOX집_구조도_구조도..." xfId="854"/>
    <cellStyle name="_도곡1교 하부공 수량_신촌-유곡(암거)_04 BOX집_구조도_구조도_1" xfId="855"/>
    <cellStyle name="_도곡1교 하부공 수량_신촌-유곡(암거)_04 BOX집_구조도_구조도_a" xfId="856"/>
    <cellStyle name="_도곡1교 하부공 수량_신촌-유곡(암거)_04 BOX집_구조도_구조도_구조도" xfId="857"/>
    <cellStyle name="_도곡1교 하부공 수량_신촌-유곡(암거)_04 BOX집_구조도_구조도_구조도0" xfId="858"/>
    <cellStyle name="_도곡1교 하부공 수량_신촌-유곡(암거)_04 BOX집_구조도_구조도_변경" xfId="859"/>
    <cellStyle name="_도곡1교 하부공 수량_신촌-유곡(암거)_04 BOX집_구조도_구조도0" xfId="860"/>
    <cellStyle name="_도곡1교 하부공 수량_신촌-유곡(암거)_04 BOX집_구조도_구조도0_1" xfId="861"/>
    <cellStyle name="_도곡1교 하부공 수량_신촌-유곡(암거)_04 BOX집_구조도_구조도0_구조도0" xfId="862"/>
    <cellStyle name="_도곡1교 하부공 수량_신촌-유곡(암거)_04 BOX집_구조도_구조도2" xfId="863"/>
    <cellStyle name="_도곡1교 하부공 수량_신촌-유곡(암거)_04 BOX집_구조도_구조도22" xfId="864"/>
    <cellStyle name="_도곡1교 하부공 수량_신촌-유곡(암거)_04 BOX집_구조도_구조도-흙막이~" xfId="865"/>
    <cellStyle name="_도곡1교 하부공 수량_신촌-유곡(암거)_04 BOX집_구조도_구조물도" xfId="866"/>
    <cellStyle name="_도곡1교 하부공 수량_신촌-유곡(암거)_04 BOX집_구조도_댐구조도" xfId="867"/>
    <cellStyle name="_도곡1교 하부공 수량_신촌-유곡(암거)_04 BOX집_구조도_바닥막이구조" xfId="868"/>
    <cellStyle name="_도곡1교 하부공 수량_신촌-유곡(암거)_04 BOX집_구조도_바닥막이구조도" xfId="869"/>
    <cellStyle name="_도곡1교 하부공 수량_신촌-유곡(암거)_04 BOX집_구조도_보막이구조도" xfId="870"/>
    <cellStyle name="_도곡1교 하부공 수량_신촌-유곡(암거)_04 BOX집_구조도0" xfId="871"/>
    <cellStyle name="_도곡1교 하부공 수량_신촌-유곡(암거)_04 BOX집_구조도0_1" xfId="872"/>
    <cellStyle name="_도곡1교 하부공 수량_신촌-유곡(암거)_04 BOX집_구조도0_구조도" xfId="873"/>
    <cellStyle name="_도곡1교 하부공 수량_신촌-유곡(암거)_04 BOX집_구조도0_구조도_구조도0" xfId="874"/>
    <cellStyle name="_도곡1교 하부공 수량_신촌-유곡(암거)_04 BOX집_구조도0_구조도0" xfId="875"/>
    <cellStyle name="_도곡1교 하부공 수량_신촌-유곡(암거)_04 BOX집_구조도0_바닥막이구조" xfId="876"/>
    <cellStyle name="_도곡1교 하부공 수량_신촌-유곡(암거)_04 BOX집_구조도0_바닥막이구조도" xfId="877"/>
    <cellStyle name="_도곡1교 하부공 수량_신촌-유곡(암거)_04 BOX집_내역서2" xfId="878"/>
    <cellStyle name="_도곡1교 하부공 수량_신촌-유곡(암거)_04 BOX집_바닥막이구조" xfId="879"/>
    <cellStyle name="_도곡1교 하부공 수량_신촌-유곡(암거)_04 BOX집_설계내역(원본)" xfId="880"/>
    <cellStyle name="_도곡1교 하부공 수량_신촌-유곡(암거)_04 BOX집_설계내역(원본)_설계내역(구미정)" xfId="881"/>
    <cellStyle name="_도곡1교 하부공 수량_신촌-유곡(암거)_04 BOX집_설계내역(원본)_설계내역(원본)" xfId="882"/>
    <cellStyle name="_도곡1교 하부공 수량_신촌-유곡(암거)_1-토적집계-구룡" xfId="4426"/>
    <cellStyle name="_도곡1교 하부공 수량_신촌-유곡(암거)_2. 구조도및 수량, 토적 산출서=하리율곡" xfId="883"/>
    <cellStyle name="_도곡1교 하부공 수량_신촌-유곡(암거)_공작물치수조서-태란사지구" xfId="884"/>
    <cellStyle name="_도곡1교 하부공 수량_신촌-유곡(암거)_구조도" xfId="885"/>
    <cellStyle name="_도곡1교 하부공 수량_신촌-유곡(암거)_구조도_010년 구조도" xfId="4830"/>
    <cellStyle name="_도곡1교 하부공 수량_신촌-유곡(암거)_구조도_04 구조도" xfId="4831"/>
    <cellStyle name="_도곡1교 하부공 수량_신촌-유곡(암거)_구조도_계간수로" xfId="886"/>
    <cellStyle name="_도곡1교 하부공 수량_신촌-유곡(암거)_구조도_구조도" xfId="887"/>
    <cellStyle name="_도곡1교 하부공 수량_신촌-유곡(암거)_구조도_구조도(마대포함)" xfId="888"/>
    <cellStyle name="_도곡1교 하부공 수량_신촌-유곡(암거)_구조도_구조도(배수관터파기 및 개거)" xfId="889"/>
    <cellStyle name="_도곡1교 하부공 수량_신촌-유곡(암거)_구조도_구조도." xfId="890"/>
    <cellStyle name="_도곡1교 하부공 수량_신촌-유곡(암거)_구조도_구조도.." xfId="891"/>
    <cellStyle name="_도곡1교 하부공 수량_신촌-유곡(암거)_구조도_구조도..." xfId="892"/>
    <cellStyle name="_도곡1교 하부공 수량_신촌-유곡(암거)_구조도_구조도_1" xfId="893"/>
    <cellStyle name="_도곡1교 하부공 수량_신촌-유곡(암거)_구조도_구조도_a" xfId="894"/>
    <cellStyle name="_도곡1교 하부공 수량_신촌-유곡(암거)_구조도_구조도_구조도" xfId="895"/>
    <cellStyle name="_도곡1교 하부공 수량_신촌-유곡(암거)_구조도_구조도_구조도0" xfId="896"/>
    <cellStyle name="_도곡1교 하부공 수량_신촌-유곡(암거)_구조도_구조도_변경" xfId="897"/>
    <cellStyle name="_도곡1교 하부공 수량_신촌-유곡(암거)_구조도_구조도0" xfId="898"/>
    <cellStyle name="_도곡1교 하부공 수량_신촌-유곡(암거)_구조도_구조도0_1" xfId="899"/>
    <cellStyle name="_도곡1교 하부공 수량_신촌-유곡(암거)_구조도_구조도0_구조도0" xfId="900"/>
    <cellStyle name="_도곡1교 하부공 수량_신촌-유곡(암거)_구조도_구조도2" xfId="901"/>
    <cellStyle name="_도곡1교 하부공 수량_신촌-유곡(암거)_구조도_구조도22" xfId="902"/>
    <cellStyle name="_도곡1교 하부공 수량_신촌-유곡(암거)_구조도_구조도-흙막이~" xfId="903"/>
    <cellStyle name="_도곡1교 하부공 수량_신촌-유곡(암거)_구조도_구조물도" xfId="904"/>
    <cellStyle name="_도곡1교 하부공 수량_신촌-유곡(암거)_구조도_댐구조도" xfId="905"/>
    <cellStyle name="_도곡1교 하부공 수량_신촌-유곡(암거)_구조도_바닥막이구조" xfId="906"/>
    <cellStyle name="_도곡1교 하부공 수량_신촌-유곡(암거)_구조도_바닥막이구조도" xfId="907"/>
    <cellStyle name="_도곡1교 하부공 수량_신촌-유곡(암거)_구조도_보막이구조도" xfId="908"/>
    <cellStyle name="_도곡1교 하부공 수량_신촌-유곡(암거)_구조도0" xfId="909"/>
    <cellStyle name="_도곡1교 하부공 수량_신촌-유곡(암거)_구조도0_1" xfId="910"/>
    <cellStyle name="_도곡1교 하부공 수량_신촌-유곡(암거)_구조도0_구조도" xfId="911"/>
    <cellStyle name="_도곡1교 하부공 수량_신촌-유곡(암거)_구조도0_구조도_구조도0" xfId="912"/>
    <cellStyle name="_도곡1교 하부공 수량_신촌-유곡(암거)_구조도0_구조도0" xfId="913"/>
    <cellStyle name="_도곡1교 하부공 수량_신촌-유곡(암거)_구조도0_바닥막이구조" xfId="914"/>
    <cellStyle name="_도곡1교 하부공 수량_신촌-유곡(암거)_구조도0_바닥막이구조도" xfId="915"/>
    <cellStyle name="_도곡1교 하부공 수량_신촌-유곡(암거)_내역서2" xfId="916"/>
    <cellStyle name="_도곡1교 하부공 수량_신촌-유곡(암거)_바닥막이구조" xfId="917"/>
    <cellStyle name="_도곡1교 하부공 수량_신촌-유곡(암거)_설계내역(원본)" xfId="918"/>
    <cellStyle name="_도곡1교 하부공 수량_신촌-유곡(암거)_설계내역(원본)_설계내역(구미정)" xfId="919"/>
    <cellStyle name="_도곡1교 하부공 수량_신촌-유곡(암거)_설계내역(원본)_설계내역(원본)" xfId="920"/>
    <cellStyle name="_도곡1교 하부공 수량_암거수량" xfId="921"/>
    <cellStyle name="_도곡1교 하부공 수량_암거수량(2)" xfId="922"/>
    <cellStyle name="_도곡1교 하부공 수량_암거수량(2)_04 BOX집" xfId="923"/>
    <cellStyle name="_도곡1교 하부공 수량_암거수량(2)_04 BOX집_1-토적집계-구룡" xfId="4427"/>
    <cellStyle name="_도곡1교 하부공 수량_암거수량(2)_04 BOX집_2. 구조도및 수량, 토적 산출서=하리율곡" xfId="924"/>
    <cellStyle name="_도곡1교 하부공 수량_암거수량(2)_04 BOX집_공작물치수조서-태란사지구" xfId="925"/>
    <cellStyle name="_도곡1교 하부공 수량_암거수량(2)_04 BOX집_구조도" xfId="926"/>
    <cellStyle name="_도곡1교 하부공 수량_암거수량(2)_04 BOX집_구조도_010년 구조도" xfId="4832"/>
    <cellStyle name="_도곡1교 하부공 수량_암거수량(2)_04 BOX집_구조도_04 구조도" xfId="4833"/>
    <cellStyle name="_도곡1교 하부공 수량_암거수량(2)_04 BOX집_구조도_계간수로" xfId="927"/>
    <cellStyle name="_도곡1교 하부공 수량_암거수량(2)_04 BOX집_구조도_구조도" xfId="928"/>
    <cellStyle name="_도곡1교 하부공 수량_암거수량(2)_04 BOX집_구조도_구조도(마대포함)" xfId="929"/>
    <cellStyle name="_도곡1교 하부공 수량_암거수량(2)_04 BOX집_구조도_구조도(배수관터파기 및 개거)" xfId="930"/>
    <cellStyle name="_도곡1교 하부공 수량_암거수량(2)_04 BOX집_구조도_구조도." xfId="931"/>
    <cellStyle name="_도곡1교 하부공 수량_암거수량(2)_04 BOX집_구조도_구조도.." xfId="932"/>
    <cellStyle name="_도곡1교 하부공 수량_암거수량(2)_04 BOX집_구조도_구조도..." xfId="933"/>
    <cellStyle name="_도곡1교 하부공 수량_암거수량(2)_04 BOX집_구조도_구조도_1" xfId="934"/>
    <cellStyle name="_도곡1교 하부공 수량_암거수량(2)_04 BOX집_구조도_구조도_a" xfId="935"/>
    <cellStyle name="_도곡1교 하부공 수량_암거수량(2)_04 BOX집_구조도_구조도_구조도" xfId="936"/>
    <cellStyle name="_도곡1교 하부공 수량_암거수량(2)_04 BOX집_구조도_구조도_구조도0" xfId="937"/>
    <cellStyle name="_도곡1교 하부공 수량_암거수량(2)_04 BOX집_구조도_구조도_변경" xfId="938"/>
    <cellStyle name="_도곡1교 하부공 수량_암거수량(2)_04 BOX집_구조도_구조도0" xfId="939"/>
    <cellStyle name="_도곡1교 하부공 수량_암거수량(2)_04 BOX집_구조도_구조도0_1" xfId="940"/>
    <cellStyle name="_도곡1교 하부공 수량_암거수량(2)_04 BOX집_구조도_구조도0_구조도0" xfId="941"/>
    <cellStyle name="_도곡1교 하부공 수량_암거수량(2)_04 BOX집_구조도_구조도2" xfId="942"/>
    <cellStyle name="_도곡1교 하부공 수량_암거수량(2)_04 BOX집_구조도_구조도22" xfId="943"/>
    <cellStyle name="_도곡1교 하부공 수량_암거수량(2)_04 BOX집_구조도_구조도-흙막이~" xfId="944"/>
    <cellStyle name="_도곡1교 하부공 수량_암거수량(2)_04 BOX집_구조도_구조물도" xfId="945"/>
    <cellStyle name="_도곡1교 하부공 수량_암거수량(2)_04 BOX집_구조도_댐구조도" xfId="946"/>
    <cellStyle name="_도곡1교 하부공 수량_암거수량(2)_04 BOX집_구조도_바닥막이구조" xfId="947"/>
    <cellStyle name="_도곡1교 하부공 수량_암거수량(2)_04 BOX집_구조도_바닥막이구조도" xfId="948"/>
    <cellStyle name="_도곡1교 하부공 수량_암거수량(2)_04 BOX집_구조도_보막이구조도" xfId="949"/>
    <cellStyle name="_도곡1교 하부공 수량_암거수량(2)_04 BOX집_구조도0" xfId="950"/>
    <cellStyle name="_도곡1교 하부공 수량_암거수량(2)_04 BOX집_구조도0_1" xfId="951"/>
    <cellStyle name="_도곡1교 하부공 수량_암거수량(2)_04 BOX집_구조도0_구조도" xfId="952"/>
    <cellStyle name="_도곡1교 하부공 수량_암거수량(2)_04 BOX집_구조도0_구조도_구조도0" xfId="953"/>
    <cellStyle name="_도곡1교 하부공 수량_암거수량(2)_04 BOX집_구조도0_구조도0" xfId="954"/>
    <cellStyle name="_도곡1교 하부공 수량_암거수량(2)_04 BOX집_구조도0_바닥막이구조" xfId="955"/>
    <cellStyle name="_도곡1교 하부공 수량_암거수량(2)_04 BOX집_구조도0_바닥막이구조도" xfId="956"/>
    <cellStyle name="_도곡1교 하부공 수량_암거수량(2)_04 BOX집_내역서2" xfId="957"/>
    <cellStyle name="_도곡1교 하부공 수량_암거수량(2)_04 BOX집_바닥막이구조" xfId="958"/>
    <cellStyle name="_도곡1교 하부공 수량_암거수량(2)_04 BOX집_설계내역(원본)" xfId="959"/>
    <cellStyle name="_도곡1교 하부공 수량_암거수량(2)_04 BOX집_설계내역(원본)_설계내역(구미정)" xfId="960"/>
    <cellStyle name="_도곡1교 하부공 수량_암거수량(2)_04 BOX집_설계내역(원본)_설계내역(원본)" xfId="961"/>
    <cellStyle name="_도곡1교 하부공 수량_암거수량(2)_1-토적집계-구룡" xfId="4428"/>
    <cellStyle name="_도곡1교 하부공 수량_암거수량(2)_2. 구조도및 수량, 토적 산출서=하리율곡" xfId="962"/>
    <cellStyle name="_도곡1교 하부공 수량_암거수량(2)_공작물치수조서-태란사지구" xfId="963"/>
    <cellStyle name="_도곡1교 하부공 수량_암거수량(2)_구조도" xfId="964"/>
    <cellStyle name="_도곡1교 하부공 수량_암거수량(2)_구조도_010년 구조도" xfId="4834"/>
    <cellStyle name="_도곡1교 하부공 수량_암거수량(2)_구조도_04 구조도" xfId="4835"/>
    <cellStyle name="_도곡1교 하부공 수량_암거수량(2)_구조도_계간수로" xfId="965"/>
    <cellStyle name="_도곡1교 하부공 수량_암거수량(2)_구조도_구조도" xfId="966"/>
    <cellStyle name="_도곡1교 하부공 수량_암거수량(2)_구조도_구조도(마대포함)" xfId="967"/>
    <cellStyle name="_도곡1교 하부공 수량_암거수량(2)_구조도_구조도(배수관터파기 및 개거)" xfId="968"/>
    <cellStyle name="_도곡1교 하부공 수량_암거수량(2)_구조도_구조도." xfId="969"/>
    <cellStyle name="_도곡1교 하부공 수량_암거수량(2)_구조도_구조도.." xfId="970"/>
    <cellStyle name="_도곡1교 하부공 수량_암거수량(2)_구조도_구조도..." xfId="971"/>
    <cellStyle name="_도곡1교 하부공 수량_암거수량(2)_구조도_구조도_1" xfId="972"/>
    <cellStyle name="_도곡1교 하부공 수량_암거수량(2)_구조도_구조도_a" xfId="973"/>
    <cellStyle name="_도곡1교 하부공 수량_암거수량(2)_구조도_구조도_구조도" xfId="974"/>
    <cellStyle name="_도곡1교 하부공 수량_암거수량(2)_구조도_구조도_구조도0" xfId="975"/>
    <cellStyle name="_도곡1교 하부공 수량_암거수량(2)_구조도_구조도_변경" xfId="976"/>
    <cellStyle name="_도곡1교 하부공 수량_암거수량(2)_구조도_구조도0" xfId="977"/>
    <cellStyle name="_도곡1교 하부공 수량_암거수량(2)_구조도_구조도0_1" xfId="978"/>
    <cellStyle name="_도곡1교 하부공 수량_암거수량(2)_구조도_구조도0_구조도0" xfId="979"/>
    <cellStyle name="_도곡1교 하부공 수량_암거수량(2)_구조도_구조도2" xfId="980"/>
    <cellStyle name="_도곡1교 하부공 수량_암거수량(2)_구조도_구조도22" xfId="981"/>
    <cellStyle name="_도곡1교 하부공 수량_암거수량(2)_구조도_구조도-흙막이~" xfId="982"/>
    <cellStyle name="_도곡1교 하부공 수량_암거수량(2)_구조도_구조물도" xfId="983"/>
    <cellStyle name="_도곡1교 하부공 수량_암거수량(2)_구조도_댐구조도" xfId="984"/>
    <cellStyle name="_도곡1교 하부공 수량_암거수량(2)_구조도_바닥막이구조" xfId="985"/>
    <cellStyle name="_도곡1교 하부공 수량_암거수량(2)_구조도_바닥막이구조도" xfId="986"/>
    <cellStyle name="_도곡1교 하부공 수량_암거수량(2)_구조도_보막이구조도" xfId="987"/>
    <cellStyle name="_도곡1교 하부공 수량_암거수량(2)_구조도0" xfId="988"/>
    <cellStyle name="_도곡1교 하부공 수량_암거수량(2)_구조도0_1" xfId="989"/>
    <cellStyle name="_도곡1교 하부공 수량_암거수량(2)_구조도0_구조도" xfId="990"/>
    <cellStyle name="_도곡1교 하부공 수량_암거수량(2)_구조도0_구조도_구조도0" xfId="991"/>
    <cellStyle name="_도곡1교 하부공 수량_암거수량(2)_구조도0_구조도0" xfId="992"/>
    <cellStyle name="_도곡1교 하부공 수량_암거수량(2)_구조도0_바닥막이구조" xfId="993"/>
    <cellStyle name="_도곡1교 하부공 수량_암거수량(2)_구조도0_바닥막이구조도" xfId="994"/>
    <cellStyle name="_도곡1교 하부공 수량_암거수량(2)_내역서2" xfId="995"/>
    <cellStyle name="_도곡1교 하부공 수량_암거수량(2)_바닥막이구조" xfId="996"/>
    <cellStyle name="_도곡1교 하부공 수량_암거수량(2)_설계내역(원본)" xfId="997"/>
    <cellStyle name="_도곡1교 하부공 수량_암거수량(2)_설계내역(원본)_설계내역(구미정)" xfId="998"/>
    <cellStyle name="_도곡1교 하부공 수량_암거수량(2)_설계내역(원본)_설계내역(원본)" xfId="999"/>
    <cellStyle name="_도곡1교 하부공 수량_암거수량_04 BOX집" xfId="1000"/>
    <cellStyle name="_도곡1교 하부공 수량_암거수량_04 BOX집_1-토적집계-구룡" xfId="4429"/>
    <cellStyle name="_도곡1교 하부공 수량_암거수량_04 BOX집_2. 구조도및 수량, 토적 산출서=하리율곡" xfId="1001"/>
    <cellStyle name="_도곡1교 하부공 수량_암거수량_04 BOX집_공작물치수조서-태란사지구" xfId="1002"/>
    <cellStyle name="_도곡1교 하부공 수량_암거수량_04 BOX집_구조도" xfId="1003"/>
    <cellStyle name="_도곡1교 하부공 수량_암거수량_04 BOX집_구조도_010년 구조도" xfId="4836"/>
    <cellStyle name="_도곡1교 하부공 수량_암거수량_04 BOX집_구조도_04 구조도" xfId="4837"/>
    <cellStyle name="_도곡1교 하부공 수량_암거수량_04 BOX집_구조도_계간수로" xfId="1004"/>
    <cellStyle name="_도곡1교 하부공 수량_암거수량_04 BOX집_구조도_구조도" xfId="1005"/>
    <cellStyle name="_도곡1교 하부공 수량_암거수량_04 BOX집_구조도_구조도(마대포함)" xfId="1006"/>
    <cellStyle name="_도곡1교 하부공 수량_암거수량_04 BOX집_구조도_구조도(배수관터파기 및 개거)" xfId="1007"/>
    <cellStyle name="_도곡1교 하부공 수량_암거수량_04 BOX집_구조도_구조도." xfId="1008"/>
    <cellStyle name="_도곡1교 하부공 수량_암거수량_04 BOX집_구조도_구조도.." xfId="1009"/>
    <cellStyle name="_도곡1교 하부공 수량_암거수량_04 BOX집_구조도_구조도..." xfId="1010"/>
    <cellStyle name="_도곡1교 하부공 수량_암거수량_04 BOX집_구조도_구조도_1" xfId="1011"/>
    <cellStyle name="_도곡1교 하부공 수량_암거수량_04 BOX집_구조도_구조도_a" xfId="1012"/>
    <cellStyle name="_도곡1교 하부공 수량_암거수량_04 BOX집_구조도_구조도_구조도" xfId="1013"/>
    <cellStyle name="_도곡1교 하부공 수량_암거수량_04 BOX집_구조도_구조도_구조도0" xfId="1014"/>
    <cellStyle name="_도곡1교 하부공 수량_암거수량_04 BOX집_구조도_구조도_변경" xfId="1015"/>
    <cellStyle name="_도곡1교 하부공 수량_암거수량_04 BOX집_구조도_구조도0" xfId="1016"/>
    <cellStyle name="_도곡1교 하부공 수량_암거수량_04 BOX집_구조도_구조도0_1" xfId="1017"/>
    <cellStyle name="_도곡1교 하부공 수량_암거수량_04 BOX집_구조도_구조도0_구조도0" xfId="1018"/>
    <cellStyle name="_도곡1교 하부공 수량_암거수량_04 BOX집_구조도_구조도2" xfId="1019"/>
    <cellStyle name="_도곡1교 하부공 수량_암거수량_04 BOX집_구조도_구조도22" xfId="1020"/>
    <cellStyle name="_도곡1교 하부공 수량_암거수량_04 BOX집_구조도_구조도-흙막이~" xfId="1021"/>
    <cellStyle name="_도곡1교 하부공 수량_암거수량_04 BOX집_구조도_구조물도" xfId="1022"/>
    <cellStyle name="_도곡1교 하부공 수량_암거수량_04 BOX집_구조도_댐구조도" xfId="1023"/>
    <cellStyle name="_도곡1교 하부공 수량_암거수량_04 BOX집_구조도_바닥막이구조" xfId="1024"/>
    <cellStyle name="_도곡1교 하부공 수량_암거수량_04 BOX집_구조도_바닥막이구조도" xfId="1025"/>
    <cellStyle name="_도곡1교 하부공 수량_암거수량_04 BOX집_구조도_보막이구조도" xfId="1026"/>
    <cellStyle name="_도곡1교 하부공 수량_암거수량_04 BOX집_구조도0" xfId="1027"/>
    <cellStyle name="_도곡1교 하부공 수량_암거수량_04 BOX집_구조도0_1" xfId="1028"/>
    <cellStyle name="_도곡1교 하부공 수량_암거수량_04 BOX집_구조도0_구조도" xfId="1029"/>
    <cellStyle name="_도곡1교 하부공 수량_암거수량_04 BOX집_구조도0_구조도_구조도0" xfId="1030"/>
    <cellStyle name="_도곡1교 하부공 수량_암거수량_04 BOX집_구조도0_구조도0" xfId="1031"/>
    <cellStyle name="_도곡1교 하부공 수량_암거수량_04 BOX집_구조도0_바닥막이구조" xfId="1032"/>
    <cellStyle name="_도곡1교 하부공 수량_암거수량_04 BOX집_구조도0_바닥막이구조도" xfId="1033"/>
    <cellStyle name="_도곡1교 하부공 수량_암거수량_04 BOX집_내역서2" xfId="1034"/>
    <cellStyle name="_도곡1교 하부공 수량_암거수량_04 BOX집_바닥막이구조" xfId="1035"/>
    <cellStyle name="_도곡1교 하부공 수량_암거수량_04 BOX집_설계내역(원본)" xfId="1036"/>
    <cellStyle name="_도곡1교 하부공 수량_암거수량_04 BOX집_설계내역(원본)_설계내역(구미정)" xfId="1037"/>
    <cellStyle name="_도곡1교 하부공 수량_암거수량_04 BOX집_설계내역(원본)_설계내역(원본)" xfId="1038"/>
    <cellStyle name="_도곡1교 하부공 수량_암거수량_1-토적집계-구룡" xfId="4430"/>
    <cellStyle name="_도곡1교 하부공 수량_암거수량_2. 구조도및 수량, 토적 산출서=하리율곡" xfId="1039"/>
    <cellStyle name="_도곡1교 하부공 수량_암거수량_공작물치수조서-태란사지구" xfId="1040"/>
    <cellStyle name="_도곡1교 하부공 수량_암거수량_구조도" xfId="1041"/>
    <cellStyle name="_도곡1교 하부공 수량_암거수량_구조도_010년 구조도" xfId="4838"/>
    <cellStyle name="_도곡1교 하부공 수량_암거수량_구조도_04 구조도" xfId="4839"/>
    <cellStyle name="_도곡1교 하부공 수량_암거수량_구조도_계간수로" xfId="1042"/>
    <cellStyle name="_도곡1교 하부공 수량_암거수량_구조도_구조도" xfId="1043"/>
    <cellStyle name="_도곡1교 하부공 수량_암거수량_구조도_구조도(마대포함)" xfId="1044"/>
    <cellStyle name="_도곡1교 하부공 수량_암거수량_구조도_구조도(배수관터파기 및 개거)" xfId="1045"/>
    <cellStyle name="_도곡1교 하부공 수량_암거수량_구조도_구조도." xfId="1046"/>
    <cellStyle name="_도곡1교 하부공 수량_암거수량_구조도_구조도.." xfId="1047"/>
    <cellStyle name="_도곡1교 하부공 수량_암거수량_구조도_구조도..." xfId="1048"/>
    <cellStyle name="_도곡1교 하부공 수량_암거수량_구조도_구조도_1" xfId="1049"/>
    <cellStyle name="_도곡1교 하부공 수량_암거수량_구조도_구조도_a" xfId="1050"/>
    <cellStyle name="_도곡1교 하부공 수량_암거수량_구조도_구조도_구조도" xfId="1051"/>
    <cellStyle name="_도곡1교 하부공 수량_암거수량_구조도_구조도_구조도0" xfId="1052"/>
    <cellStyle name="_도곡1교 하부공 수량_암거수량_구조도_구조도_변경" xfId="1053"/>
    <cellStyle name="_도곡1교 하부공 수량_암거수량_구조도_구조도0" xfId="1054"/>
    <cellStyle name="_도곡1교 하부공 수량_암거수량_구조도_구조도0_1" xfId="1055"/>
    <cellStyle name="_도곡1교 하부공 수량_암거수량_구조도_구조도0_구조도0" xfId="1056"/>
    <cellStyle name="_도곡1교 하부공 수량_암거수량_구조도_구조도2" xfId="1057"/>
    <cellStyle name="_도곡1교 하부공 수량_암거수량_구조도_구조도22" xfId="1058"/>
    <cellStyle name="_도곡1교 하부공 수량_암거수량_구조도_구조도-흙막이~" xfId="1059"/>
    <cellStyle name="_도곡1교 하부공 수량_암거수량_구조도_구조물도" xfId="1060"/>
    <cellStyle name="_도곡1교 하부공 수량_암거수량_구조도_댐구조도" xfId="1061"/>
    <cellStyle name="_도곡1교 하부공 수량_암거수량_구조도_바닥막이구조" xfId="1062"/>
    <cellStyle name="_도곡1교 하부공 수량_암거수량_구조도_바닥막이구조도" xfId="1063"/>
    <cellStyle name="_도곡1교 하부공 수량_암거수량_구조도_보막이구조도" xfId="1064"/>
    <cellStyle name="_도곡1교 하부공 수량_암거수량_구조도0" xfId="1065"/>
    <cellStyle name="_도곡1교 하부공 수량_암거수량_구조도0_1" xfId="1066"/>
    <cellStyle name="_도곡1교 하부공 수량_암거수량_구조도0_구조도" xfId="1067"/>
    <cellStyle name="_도곡1교 하부공 수량_암거수량_구조도0_구조도_구조도0" xfId="1068"/>
    <cellStyle name="_도곡1교 하부공 수량_암거수량_구조도0_구조도0" xfId="1069"/>
    <cellStyle name="_도곡1교 하부공 수량_암거수량_구조도0_바닥막이구조" xfId="1070"/>
    <cellStyle name="_도곡1교 하부공 수량_암거수량_구조도0_바닥막이구조도" xfId="1071"/>
    <cellStyle name="_도곡1교 하부공 수량_암거수량_내역서2" xfId="1072"/>
    <cellStyle name="_도곡1교 하부공 수량_암거수량_바닥막이구조" xfId="1073"/>
    <cellStyle name="_도곡1교 하부공 수량_암거수량_설계내역(원본)" xfId="1074"/>
    <cellStyle name="_도곡1교 하부공 수량_암거수량_설계내역(원본)_설계내역(구미정)" xfId="1075"/>
    <cellStyle name="_도곡1교 하부공 수량_암거수량_설계내역(원본)_설계내역(원본)" xfId="1076"/>
    <cellStyle name="_도곡2교 교대 수량" xfId="1077"/>
    <cellStyle name="_도곡2교 교대 수량_1-토적집계-구룡" xfId="4431"/>
    <cellStyle name="_도곡2교 교대 수량_2. 구조도및 수량, 토적 산출서=하리율곡" xfId="1078"/>
    <cellStyle name="_도곡2교 교대 수량_공작물치수조서-태란사지구" xfId="1079"/>
    <cellStyle name="_도곡2교 교대 수량_구조도" xfId="1080"/>
    <cellStyle name="_도곡2교 교대 수량_구조도_010년 구조도" xfId="4840"/>
    <cellStyle name="_도곡2교 교대 수량_구조도_04 구조도" xfId="4841"/>
    <cellStyle name="_도곡2교 교대 수량_구조도_계간수로" xfId="1081"/>
    <cellStyle name="_도곡2교 교대 수량_구조도_구조도" xfId="1082"/>
    <cellStyle name="_도곡2교 교대 수량_구조도_구조도(마대포함)" xfId="1083"/>
    <cellStyle name="_도곡2교 교대 수량_구조도_구조도(배수관터파기 및 개거)" xfId="1084"/>
    <cellStyle name="_도곡2교 교대 수량_구조도_구조도." xfId="1085"/>
    <cellStyle name="_도곡2교 교대 수량_구조도_구조도.." xfId="1086"/>
    <cellStyle name="_도곡2교 교대 수량_구조도_구조도..." xfId="1087"/>
    <cellStyle name="_도곡2교 교대 수량_구조도_구조도_1" xfId="1088"/>
    <cellStyle name="_도곡2교 교대 수량_구조도_구조도_a" xfId="1089"/>
    <cellStyle name="_도곡2교 교대 수량_구조도_구조도_구조도" xfId="1090"/>
    <cellStyle name="_도곡2교 교대 수량_구조도_구조도_구조도0" xfId="1091"/>
    <cellStyle name="_도곡2교 교대 수량_구조도_구조도_변경" xfId="1092"/>
    <cellStyle name="_도곡2교 교대 수량_구조도_구조도0" xfId="1093"/>
    <cellStyle name="_도곡2교 교대 수량_구조도_구조도0_1" xfId="1094"/>
    <cellStyle name="_도곡2교 교대 수량_구조도_구조도0_구조도0" xfId="1095"/>
    <cellStyle name="_도곡2교 교대 수량_구조도_구조도2" xfId="1096"/>
    <cellStyle name="_도곡2교 교대 수량_구조도_구조도22" xfId="1097"/>
    <cellStyle name="_도곡2교 교대 수량_구조도_구조도-흙막이~" xfId="1098"/>
    <cellStyle name="_도곡2교 교대 수량_구조도_구조물도" xfId="1099"/>
    <cellStyle name="_도곡2교 교대 수량_구조도_댐구조도" xfId="1100"/>
    <cellStyle name="_도곡2교 교대 수량_구조도_바닥막이구조" xfId="1101"/>
    <cellStyle name="_도곡2교 교대 수량_구조도_바닥막이구조도" xfId="1102"/>
    <cellStyle name="_도곡2교 교대 수량_구조도_보막이구조도" xfId="1103"/>
    <cellStyle name="_도곡2교 교대 수량_구조도0" xfId="1104"/>
    <cellStyle name="_도곡2교 교대 수량_구조도0_1" xfId="1105"/>
    <cellStyle name="_도곡2교 교대 수량_구조도0_구조도" xfId="1106"/>
    <cellStyle name="_도곡2교 교대 수량_구조도0_구조도_구조도0" xfId="1107"/>
    <cellStyle name="_도곡2교 교대 수량_구조도0_구조도0" xfId="1108"/>
    <cellStyle name="_도곡2교 교대 수량_구조도0_바닥막이구조" xfId="1109"/>
    <cellStyle name="_도곡2교 교대 수량_구조도0_바닥막이구조도" xfId="1110"/>
    <cellStyle name="_도곡2교 교대 수량_내역서2" xfId="1111"/>
    <cellStyle name="_도곡2교 교대 수량_바닥막이구조" xfId="1112"/>
    <cellStyle name="_도곡2교 교대 수량_설계내역(원본)" xfId="1113"/>
    <cellStyle name="_도곡2교 교대 수량_설계내역(원본)_설계내역(구미정)" xfId="1114"/>
    <cellStyle name="_도곡2교 교대 수량_설계내역(원본)_설계내역(원본)" xfId="1115"/>
    <cellStyle name="_도곡2교 교대 수량_신촌-유곡(암거)" xfId="1116"/>
    <cellStyle name="_도곡2교 교대 수량_신촌-유곡(암거)_04 BOX집" xfId="1117"/>
    <cellStyle name="_도곡2교 교대 수량_신촌-유곡(암거)_04 BOX집_1-토적집계-구룡" xfId="4432"/>
    <cellStyle name="_도곡2교 교대 수량_신촌-유곡(암거)_04 BOX집_2. 구조도및 수량, 토적 산출서=하리율곡" xfId="1118"/>
    <cellStyle name="_도곡2교 교대 수량_신촌-유곡(암거)_04 BOX집_공작물치수조서-태란사지구" xfId="1119"/>
    <cellStyle name="_도곡2교 교대 수량_신촌-유곡(암거)_04 BOX집_구조도" xfId="1120"/>
    <cellStyle name="_도곡2교 교대 수량_신촌-유곡(암거)_04 BOX집_구조도_010년 구조도" xfId="4842"/>
    <cellStyle name="_도곡2교 교대 수량_신촌-유곡(암거)_04 BOX집_구조도_04 구조도" xfId="4843"/>
    <cellStyle name="_도곡2교 교대 수량_신촌-유곡(암거)_04 BOX집_구조도_계간수로" xfId="1121"/>
    <cellStyle name="_도곡2교 교대 수량_신촌-유곡(암거)_04 BOX집_구조도_구조도" xfId="1122"/>
    <cellStyle name="_도곡2교 교대 수량_신촌-유곡(암거)_04 BOX집_구조도_구조도(마대포함)" xfId="1123"/>
    <cellStyle name="_도곡2교 교대 수량_신촌-유곡(암거)_04 BOX집_구조도_구조도(배수관터파기 및 개거)" xfId="1124"/>
    <cellStyle name="_도곡2교 교대 수량_신촌-유곡(암거)_04 BOX집_구조도_구조도." xfId="1125"/>
    <cellStyle name="_도곡2교 교대 수량_신촌-유곡(암거)_04 BOX집_구조도_구조도.." xfId="1126"/>
    <cellStyle name="_도곡2교 교대 수량_신촌-유곡(암거)_04 BOX집_구조도_구조도..." xfId="1127"/>
    <cellStyle name="_도곡2교 교대 수량_신촌-유곡(암거)_04 BOX집_구조도_구조도_1" xfId="1128"/>
    <cellStyle name="_도곡2교 교대 수량_신촌-유곡(암거)_04 BOX집_구조도_구조도_a" xfId="1129"/>
    <cellStyle name="_도곡2교 교대 수량_신촌-유곡(암거)_04 BOX집_구조도_구조도_구조도" xfId="1130"/>
    <cellStyle name="_도곡2교 교대 수량_신촌-유곡(암거)_04 BOX집_구조도_구조도_구조도0" xfId="1131"/>
    <cellStyle name="_도곡2교 교대 수량_신촌-유곡(암거)_04 BOX집_구조도_구조도_변경" xfId="1132"/>
    <cellStyle name="_도곡2교 교대 수량_신촌-유곡(암거)_04 BOX집_구조도_구조도0" xfId="1133"/>
    <cellStyle name="_도곡2교 교대 수량_신촌-유곡(암거)_04 BOX집_구조도_구조도0_1" xfId="1134"/>
    <cellStyle name="_도곡2교 교대 수량_신촌-유곡(암거)_04 BOX집_구조도_구조도0_구조도0" xfId="1135"/>
    <cellStyle name="_도곡2교 교대 수량_신촌-유곡(암거)_04 BOX집_구조도_구조도2" xfId="1136"/>
    <cellStyle name="_도곡2교 교대 수량_신촌-유곡(암거)_04 BOX집_구조도_구조도22" xfId="1137"/>
    <cellStyle name="_도곡2교 교대 수량_신촌-유곡(암거)_04 BOX집_구조도_구조도-흙막이~" xfId="1138"/>
    <cellStyle name="_도곡2교 교대 수량_신촌-유곡(암거)_04 BOX집_구조도_구조물도" xfId="1139"/>
    <cellStyle name="_도곡2교 교대 수량_신촌-유곡(암거)_04 BOX집_구조도_댐구조도" xfId="1140"/>
    <cellStyle name="_도곡2교 교대 수량_신촌-유곡(암거)_04 BOX집_구조도_바닥막이구조" xfId="1141"/>
    <cellStyle name="_도곡2교 교대 수량_신촌-유곡(암거)_04 BOX집_구조도_바닥막이구조도" xfId="1142"/>
    <cellStyle name="_도곡2교 교대 수량_신촌-유곡(암거)_04 BOX집_구조도_보막이구조도" xfId="1143"/>
    <cellStyle name="_도곡2교 교대 수량_신촌-유곡(암거)_04 BOX집_구조도0" xfId="1144"/>
    <cellStyle name="_도곡2교 교대 수량_신촌-유곡(암거)_04 BOX집_구조도0_1" xfId="1145"/>
    <cellStyle name="_도곡2교 교대 수량_신촌-유곡(암거)_04 BOX집_구조도0_구조도" xfId="1146"/>
    <cellStyle name="_도곡2교 교대 수량_신촌-유곡(암거)_04 BOX집_구조도0_구조도_구조도0" xfId="1147"/>
    <cellStyle name="_도곡2교 교대 수량_신촌-유곡(암거)_04 BOX집_구조도0_구조도0" xfId="1148"/>
    <cellStyle name="_도곡2교 교대 수량_신촌-유곡(암거)_04 BOX집_구조도0_바닥막이구조" xfId="1149"/>
    <cellStyle name="_도곡2교 교대 수량_신촌-유곡(암거)_04 BOX집_구조도0_바닥막이구조도" xfId="1150"/>
    <cellStyle name="_도곡2교 교대 수량_신촌-유곡(암거)_04 BOX집_내역서2" xfId="1151"/>
    <cellStyle name="_도곡2교 교대 수량_신촌-유곡(암거)_04 BOX집_바닥막이구조" xfId="1152"/>
    <cellStyle name="_도곡2교 교대 수량_신촌-유곡(암거)_04 BOX집_설계내역(원본)" xfId="1153"/>
    <cellStyle name="_도곡2교 교대 수량_신촌-유곡(암거)_04 BOX집_설계내역(원본)_설계내역(구미정)" xfId="1154"/>
    <cellStyle name="_도곡2교 교대 수량_신촌-유곡(암거)_04 BOX집_설계내역(원본)_설계내역(원본)" xfId="1155"/>
    <cellStyle name="_도곡2교 교대 수량_신촌-유곡(암거)_1-토적집계-구룡" xfId="4433"/>
    <cellStyle name="_도곡2교 교대 수량_신촌-유곡(암거)_2. 구조도및 수량, 토적 산출서=하리율곡" xfId="1156"/>
    <cellStyle name="_도곡2교 교대 수량_신촌-유곡(암거)_공작물치수조서-태란사지구" xfId="1157"/>
    <cellStyle name="_도곡2교 교대 수량_신촌-유곡(암거)_구조도" xfId="1158"/>
    <cellStyle name="_도곡2교 교대 수량_신촌-유곡(암거)_구조도_010년 구조도" xfId="4844"/>
    <cellStyle name="_도곡2교 교대 수량_신촌-유곡(암거)_구조도_04 구조도" xfId="4845"/>
    <cellStyle name="_도곡2교 교대 수량_신촌-유곡(암거)_구조도_계간수로" xfId="1159"/>
    <cellStyle name="_도곡2교 교대 수량_신촌-유곡(암거)_구조도_구조도" xfId="1160"/>
    <cellStyle name="_도곡2교 교대 수량_신촌-유곡(암거)_구조도_구조도(마대포함)" xfId="1161"/>
    <cellStyle name="_도곡2교 교대 수량_신촌-유곡(암거)_구조도_구조도(배수관터파기 및 개거)" xfId="1162"/>
    <cellStyle name="_도곡2교 교대 수량_신촌-유곡(암거)_구조도_구조도." xfId="1163"/>
    <cellStyle name="_도곡2교 교대 수량_신촌-유곡(암거)_구조도_구조도.." xfId="1164"/>
    <cellStyle name="_도곡2교 교대 수량_신촌-유곡(암거)_구조도_구조도..." xfId="1165"/>
    <cellStyle name="_도곡2교 교대 수량_신촌-유곡(암거)_구조도_구조도_1" xfId="1166"/>
    <cellStyle name="_도곡2교 교대 수량_신촌-유곡(암거)_구조도_구조도_a" xfId="1167"/>
    <cellStyle name="_도곡2교 교대 수량_신촌-유곡(암거)_구조도_구조도_구조도" xfId="1168"/>
    <cellStyle name="_도곡2교 교대 수량_신촌-유곡(암거)_구조도_구조도_구조도0" xfId="1169"/>
    <cellStyle name="_도곡2교 교대 수량_신촌-유곡(암거)_구조도_구조도_변경" xfId="1170"/>
    <cellStyle name="_도곡2교 교대 수량_신촌-유곡(암거)_구조도_구조도0" xfId="1171"/>
    <cellStyle name="_도곡2교 교대 수량_신촌-유곡(암거)_구조도_구조도0_1" xfId="1172"/>
    <cellStyle name="_도곡2교 교대 수량_신촌-유곡(암거)_구조도_구조도0_구조도0" xfId="1173"/>
    <cellStyle name="_도곡2교 교대 수량_신촌-유곡(암거)_구조도_구조도2" xfId="1174"/>
    <cellStyle name="_도곡2교 교대 수량_신촌-유곡(암거)_구조도_구조도22" xfId="1175"/>
    <cellStyle name="_도곡2교 교대 수량_신촌-유곡(암거)_구조도_구조도-흙막이~" xfId="1176"/>
    <cellStyle name="_도곡2교 교대 수량_신촌-유곡(암거)_구조도_구조물도" xfId="1177"/>
    <cellStyle name="_도곡2교 교대 수량_신촌-유곡(암거)_구조도_댐구조도" xfId="1178"/>
    <cellStyle name="_도곡2교 교대 수량_신촌-유곡(암거)_구조도_바닥막이구조" xfId="1179"/>
    <cellStyle name="_도곡2교 교대 수량_신촌-유곡(암거)_구조도_바닥막이구조도" xfId="1180"/>
    <cellStyle name="_도곡2교 교대 수량_신촌-유곡(암거)_구조도_보막이구조도" xfId="1181"/>
    <cellStyle name="_도곡2교 교대 수량_신촌-유곡(암거)_구조도0" xfId="1182"/>
    <cellStyle name="_도곡2교 교대 수량_신촌-유곡(암거)_구조도0_1" xfId="1183"/>
    <cellStyle name="_도곡2교 교대 수량_신촌-유곡(암거)_구조도0_구조도" xfId="1184"/>
    <cellStyle name="_도곡2교 교대 수량_신촌-유곡(암거)_구조도0_구조도_구조도0" xfId="1185"/>
    <cellStyle name="_도곡2교 교대 수량_신촌-유곡(암거)_구조도0_구조도0" xfId="1186"/>
    <cellStyle name="_도곡2교 교대 수량_신촌-유곡(암거)_구조도0_바닥막이구조" xfId="1187"/>
    <cellStyle name="_도곡2교 교대 수량_신촌-유곡(암거)_구조도0_바닥막이구조도" xfId="1188"/>
    <cellStyle name="_도곡2교 교대 수량_신촌-유곡(암거)_내역서2" xfId="1189"/>
    <cellStyle name="_도곡2교 교대 수량_신촌-유곡(암거)_바닥막이구조" xfId="1190"/>
    <cellStyle name="_도곡2교 교대 수량_신촌-유곡(암거)_설계내역(원본)" xfId="1191"/>
    <cellStyle name="_도곡2교 교대 수량_신촌-유곡(암거)_설계내역(원본)_설계내역(구미정)" xfId="1192"/>
    <cellStyle name="_도곡2교 교대 수량_신촌-유곡(암거)_설계내역(원본)_설계내역(원본)" xfId="1193"/>
    <cellStyle name="_도곡2교 교대 수량_암거수량" xfId="1194"/>
    <cellStyle name="_도곡2교 교대 수량_암거수량(2)" xfId="1195"/>
    <cellStyle name="_도곡2교 교대 수량_암거수량(2)_04 BOX집" xfId="1196"/>
    <cellStyle name="_도곡2교 교대 수량_암거수량(2)_04 BOX집_1-토적집계-구룡" xfId="4434"/>
    <cellStyle name="_도곡2교 교대 수량_암거수량(2)_04 BOX집_2. 구조도및 수량, 토적 산출서=하리율곡" xfId="1197"/>
    <cellStyle name="_도곡2교 교대 수량_암거수량(2)_04 BOX집_공작물치수조서-태란사지구" xfId="1198"/>
    <cellStyle name="_도곡2교 교대 수량_암거수량(2)_04 BOX집_구조도" xfId="1199"/>
    <cellStyle name="_도곡2교 교대 수량_암거수량(2)_04 BOX집_구조도_010년 구조도" xfId="4846"/>
    <cellStyle name="_도곡2교 교대 수량_암거수량(2)_04 BOX집_구조도_04 구조도" xfId="4847"/>
    <cellStyle name="_도곡2교 교대 수량_암거수량(2)_04 BOX집_구조도_계간수로" xfId="1200"/>
    <cellStyle name="_도곡2교 교대 수량_암거수량(2)_04 BOX집_구조도_구조도" xfId="1201"/>
    <cellStyle name="_도곡2교 교대 수량_암거수량(2)_04 BOX집_구조도_구조도(마대포함)" xfId="1202"/>
    <cellStyle name="_도곡2교 교대 수량_암거수량(2)_04 BOX집_구조도_구조도(배수관터파기 및 개거)" xfId="1203"/>
    <cellStyle name="_도곡2교 교대 수량_암거수량(2)_04 BOX집_구조도_구조도." xfId="1204"/>
    <cellStyle name="_도곡2교 교대 수량_암거수량(2)_04 BOX집_구조도_구조도.." xfId="1205"/>
    <cellStyle name="_도곡2교 교대 수량_암거수량(2)_04 BOX집_구조도_구조도..." xfId="1206"/>
    <cellStyle name="_도곡2교 교대 수량_암거수량(2)_04 BOX집_구조도_구조도_1" xfId="1207"/>
    <cellStyle name="_도곡2교 교대 수량_암거수량(2)_04 BOX집_구조도_구조도_a" xfId="1208"/>
    <cellStyle name="_도곡2교 교대 수량_암거수량(2)_04 BOX집_구조도_구조도_구조도" xfId="1209"/>
    <cellStyle name="_도곡2교 교대 수량_암거수량(2)_04 BOX집_구조도_구조도_구조도0" xfId="1210"/>
    <cellStyle name="_도곡2교 교대 수량_암거수량(2)_04 BOX집_구조도_구조도_변경" xfId="1211"/>
    <cellStyle name="_도곡2교 교대 수량_암거수량(2)_04 BOX집_구조도_구조도0" xfId="1212"/>
    <cellStyle name="_도곡2교 교대 수량_암거수량(2)_04 BOX집_구조도_구조도0_1" xfId="1213"/>
    <cellStyle name="_도곡2교 교대 수량_암거수량(2)_04 BOX집_구조도_구조도0_구조도0" xfId="1214"/>
    <cellStyle name="_도곡2교 교대 수량_암거수량(2)_04 BOX집_구조도_구조도2" xfId="1215"/>
    <cellStyle name="_도곡2교 교대 수량_암거수량(2)_04 BOX집_구조도_구조도22" xfId="1216"/>
    <cellStyle name="_도곡2교 교대 수량_암거수량(2)_04 BOX집_구조도_구조도-흙막이~" xfId="1217"/>
    <cellStyle name="_도곡2교 교대 수량_암거수량(2)_04 BOX집_구조도_구조물도" xfId="1218"/>
    <cellStyle name="_도곡2교 교대 수량_암거수량(2)_04 BOX집_구조도_댐구조도" xfId="1219"/>
    <cellStyle name="_도곡2교 교대 수량_암거수량(2)_04 BOX집_구조도_바닥막이구조" xfId="1220"/>
    <cellStyle name="_도곡2교 교대 수량_암거수량(2)_04 BOX집_구조도_바닥막이구조도" xfId="1221"/>
    <cellStyle name="_도곡2교 교대 수량_암거수량(2)_04 BOX집_구조도_보막이구조도" xfId="1222"/>
    <cellStyle name="_도곡2교 교대 수량_암거수량(2)_04 BOX집_구조도0" xfId="1223"/>
    <cellStyle name="_도곡2교 교대 수량_암거수량(2)_04 BOX집_구조도0_1" xfId="1224"/>
    <cellStyle name="_도곡2교 교대 수량_암거수량(2)_04 BOX집_구조도0_구조도" xfId="1225"/>
    <cellStyle name="_도곡2교 교대 수량_암거수량(2)_04 BOX집_구조도0_구조도_구조도0" xfId="1226"/>
    <cellStyle name="_도곡2교 교대 수량_암거수량(2)_04 BOX집_구조도0_구조도0" xfId="1227"/>
    <cellStyle name="_도곡2교 교대 수량_암거수량(2)_04 BOX집_구조도0_바닥막이구조" xfId="1228"/>
    <cellStyle name="_도곡2교 교대 수량_암거수량(2)_04 BOX집_구조도0_바닥막이구조도" xfId="1229"/>
    <cellStyle name="_도곡2교 교대 수량_암거수량(2)_04 BOX집_내역서2" xfId="1230"/>
    <cellStyle name="_도곡2교 교대 수량_암거수량(2)_04 BOX집_바닥막이구조" xfId="1231"/>
    <cellStyle name="_도곡2교 교대 수량_암거수량(2)_04 BOX집_설계내역(원본)" xfId="1232"/>
    <cellStyle name="_도곡2교 교대 수량_암거수량(2)_04 BOX집_설계내역(원본)_설계내역(구미정)" xfId="1233"/>
    <cellStyle name="_도곡2교 교대 수량_암거수량(2)_04 BOX집_설계내역(원본)_설계내역(원본)" xfId="1234"/>
    <cellStyle name="_도곡2교 교대 수량_암거수량(2)_1-토적집계-구룡" xfId="4435"/>
    <cellStyle name="_도곡2교 교대 수량_암거수량(2)_2. 구조도및 수량, 토적 산출서=하리율곡" xfId="1235"/>
    <cellStyle name="_도곡2교 교대 수량_암거수량(2)_공작물치수조서-태란사지구" xfId="1236"/>
    <cellStyle name="_도곡2교 교대 수량_암거수량(2)_구조도" xfId="1237"/>
    <cellStyle name="_도곡2교 교대 수량_암거수량(2)_구조도_010년 구조도" xfId="4848"/>
    <cellStyle name="_도곡2교 교대 수량_암거수량(2)_구조도_04 구조도" xfId="4849"/>
    <cellStyle name="_도곡2교 교대 수량_암거수량(2)_구조도_계간수로" xfId="1238"/>
    <cellStyle name="_도곡2교 교대 수량_암거수량(2)_구조도_구조도" xfId="1239"/>
    <cellStyle name="_도곡2교 교대 수량_암거수량(2)_구조도_구조도(마대포함)" xfId="1240"/>
    <cellStyle name="_도곡2교 교대 수량_암거수량(2)_구조도_구조도(배수관터파기 및 개거)" xfId="1241"/>
    <cellStyle name="_도곡2교 교대 수량_암거수량(2)_구조도_구조도." xfId="1242"/>
    <cellStyle name="_도곡2교 교대 수량_암거수량(2)_구조도_구조도.." xfId="1243"/>
    <cellStyle name="_도곡2교 교대 수량_암거수량(2)_구조도_구조도..." xfId="1244"/>
    <cellStyle name="_도곡2교 교대 수량_암거수량(2)_구조도_구조도_1" xfId="1245"/>
    <cellStyle name="_도곡2교 교대 수량_암거수량(2)_구조도_구조도_a" xfId="1246"/>
    <cellStyle name="_도곡2교 교대 수량_암거수량(2)_구조도_구조도_구조도" xfId="1247"/>
    <cellStyle name="_도곡2교 교대 수량_암거수량(2)_구조도_구조도_구조도0" xfId="1248"/>
    <cellStyle name="_도곡2교 교대 수량_암거수량(2)_구조도_구조도_변경" xfId="1249"/>
    <cellStyle name="_도곡2교 교대 수량_암거수량(2)_구조도_구조도0" xfId="1250"/>
    <cellStyle name="_도곡2교 교대 수량_암거수량(2)_구조도_구조도0_1" xfId="1251"/>
    <cellStyle name="_도곡2교 교대 수량_암거수량(2)_구조도_구조도0_구조도0" xfId="1252"/>
    <cellStyle name="_도곡2교 교대 수량_암거수량(2)_구조도_구조도2" xfId="1253"/>
    <cellStyle name="_도곡2교 교대 수량_암거수량(2)_구조도_구조도22" xfId="1254"/>
    <cellStyle name="_도곡2교 교대 수량_암거수량(2)_구조도_구조도-흙막이~" xfId="1255"/>
    <cellStyle name="_도곡2교 교대 수량_암거수량(2)_구조도_구조물도" xfId="1256"/>
    <cellStyle name="_도곡2교 교대 수량_암거수량(2)_구조도_댐구조도" xfId="1257"/>
    <cellStyle name="_도곡2교 교대 수량_암거수량(2)_구조도_바닥막이구조" xfId="1258"/>
    <cellStyle name="_도곡2교 교대 수량_암거수량(2)_구조도_바닥막이구조도" xfId="1259"/>
    <cellStyle name="_도곡2교 교대 수량_암거수량(2)_구조도_보막이구조도" xfId="1260"/>
    <cellStyle name="_도곡2교 교대 수량_암거수량(2)_구조도0" xfId="1261"/>
    <cellStyle name="_도곡2교 교대 수량_암거수량(2)_구조도0_1" xfId="1262"/>
    <cellStyle name="_도곡2교 교대 수량_암거수량(2)_구조도0_구조도" xfId="1263"/>
    <cellStyle name="_도곡2교 교대 수량_암거수량(2)_구조도0_구조도_구조도0" xfId="1264"/>
    <cellStyle name="_도곡2교 교대 수량_암거수량(2)_구조도0_구조도0" xfId="1265"/>
    <cellStyle name="_도곡2교 교대 수량_암거수량(2)_구조도0_바닥막이구조" xfId="1266"/>
    <cellStyle name="_도곡2교 교대 수량_암거수량(2)_구조도0_바닥막이구조도" xfId="1267"/>
    <cellStyle name="_도곡2교 교대 수량_암거수량(2)_내역서2" xfId="1268"/>
    <cellStyle name="_도곡2교 교대 수량_암거수량(2)_바닥막이구조" xfId="1269"/>
    <cellStyle name="_도곡2교 교대 수량_암거수량(2)_설계내역(원본)" xfId="1270"/>
    <cellStyle name="_도곡2교 교대 수량_암거수량(2)_설계내역(원본)_설계내역(구미정)" xfId="1271"/>
    <cellStyle name="_도곡2교 교대 수량_암거수량(2)_설계내역(원본)_설계내역(원본)" xfId="1272"/>
    <cellStyle name="_도곡2교 교대 수량_암거수량_04 BOX집" xfId="1273"/>
    <cellStyle name="_도곡2교 교대 수량_암거수량_04 BOX집_1-토적집계-구룡" xfId="4436"/>
    <cellStyle name="_도곡2교 교대 수량_암거수량_04 BOX집_2. 구조도및 수량, 토적 산출서=하리율곡" xfId="1274"/>
    <cellStyle name="_도곡2교 교대 수량_암거수량_04 BOX집_공작물치수조서-태란사지구" xfId="1275"/>
    <cellStyle name="_도곡2교 교대 수량_암거수량_04 BOX집_구조도" xfId="1276"/>
    <cellStyle name="_도곡2교 교대 수량_암거수량_04 BOX집_구조도_010년 구조도" xfId="4850"/>
    <cellStyle name="_도곡2교 교대 수량_암거수량_04 BOX집_구조도_04 구조도" xfId="4851"/>
    <cellStyle name="_도곡2교 교대 수량_암거수량_04 BOX집_구조도_계간수로" xfId="1277"/>
    <cellStyle name="_도곡2교 교대 수량_암거수량_04 BOX집_구조도_구조도" xfId="1278"/>
    <cellStyle name="_도곡2교 교대 수량_암거수량_04 BOX집_구조도_구조도(마대포함)" xfId="1279"/>
    <cellStyle name="_도곡2교 교대 수량_암거수량_04 BOX집_구조도_구조도(배수관터파기 및 개거)" xfId="1280"/>
    <cellStyle name="_도곡2교 교대 수량_암거수량_04 BOX집_구조도_구조도." xfId="1281"/>
    <cellStyle name="_도곡2교 교대 수량_암거수량_04 BOX집_구조도_구조도.." xfId="1282"/>
    <cellStyle name="_도곡2교 교대 수량_암거수량_04 BOX집_구조도_구조도..." xfId="1283"/>
    <cellStyle name="_도곡2교 교대 수량_암거수량_04 BOX집_구조도_구조도_1" xfId="1284"/>
    <cellStyle name="_도곡2교 교대 수량_암거수량_04 BOX집_구조도_구조도_a" xfId="1285"/>
    <cellStyle name="_도곡2교 교대 수량_암거수량_04 BOX집_구조도_구조도_구조도" xfId="1286"/>
    <cellStyle name="_도곡2교 교대 수량_암거수량_04 BOX집_구조도_구조도_구조도0" xfId="1287"/>
    <cellStyle name="_도곡2교 교대 수량_암거수량_04 BOX집_구조도_구조도_변경" xfId="1288"/>
    <cellStyle name="_도곡2교 교대 수량_암거수량_04 BOX집_구조도_구조도0" xfId="1289"/>
    <cellStyle name="_도곡2교 교대 수량_암거수량_04 BOX집_구조도_구조도0_1" xfId="1290"/>
    <cellStyle name="_도곡2교 교대 수량_암거수량_04 BOX집_구조도_구조도0_구조도0" xfId="1291"/>
    <cellStyle name="_도곡2교 교대 수량_암거수량_04 BOX집_구조도_구조도2" xfId="1292"/>
    <cellStyle name="_도곡2교 교대 수량_암거수량_04 BOX집_구조도_구조도22" xfId="1293"/>
    <cellStyle name="_도곡2교 교대 수량_암거수량_04 BOX집_구조도_구조도-흙막이~" xfId="1294"/>
    <cellStyle name="_도곡2교 교대 수량_암거수량_04 BOX집_구조도_구조물도" xfId="1295"/>
    <cellStyle name="_도곡2교 교대 수량_암거수량_04 BOX집_구조도_댐구조도" xfId="1296"/>
    <cellStyle name="_도곡2교 교대 수량_암거수량_04 BOX집_구조도_바닥막이구조" xfId="1297"/>
    <cellStyle name="_도곡2교 교대 수량_암거수량_04 BOX집_구조도_바닥막이구조도" xfId="1298"/>
    <cellStyle name="_도곡2교 교대 수량_암거수량_04 BOX집_구조도_보막이구조도" xfId="1299"/>
    <cellStyle name="_도곡2교 교대 수량_암거수량_04 BOX집_구조도0" xfId="1300"/>
    <cellStyle name="_도곡2교 교대 수량_암거수량_04 BOX집_구조도0_1" xfId="1301"/>
    <cellStyle name="_도곡2교 교대 수량_암거수량_04 BOX집_구조도0_구조도" xfId="1302"/>
    <cellStyle name="_도곡2교 교대 수량_암거수량_04 BOX집_구조도0_구조도_구조도0" xfId="1303"/>
    <cellStyle name="_도곡2교 교대 수량_암거수량_04 BOX집_구조도0_구조도0" xfId="1304"/>
    <cellStyle name="_도곡2교 교대 수량_암거수량_04 BOX집_구조도0_바닥막이구조" xfId="1305"/>
    <cellStyle name="_도곡2교 교대 수량_암거수량_04 BOX집_구조도0_바닥막이구조도" xfId="1306"/>
    <cellStyle name="_도곡2교 교대 수량_암거수량_04 BOX집_내역서2" xfId="1307"/>
    <cellStyle name="_도곡2교 교대 수량_암거수량_04 BOX집_바닥막이구조" xfId="1308"/>
    <cellStyle name="_도곡2교 교대 수량_암거수량_04 BOX집_설계내역(원본)" xfId="1309"/>
    <cellStyle name="_도곡2교 교대 수량_암거수량_04 BOX집_설계내역(원본)_설계내역(구미정)" xfId="1310"/>
    <cellStyle name="_도곡2교 교대 수량_암거수량_04 BOX집_설계내역(원본)_설계내역(원본)" xfId="1311"/>
    <cellStyle name="_도곡2교 교대 수량_암거수량_1-토적집계-구룡" xfId="4437"/>
    <cellStyle name="_도곡2교 교대 수량_암거수량_2. 구조도및 수량, 토적 산출서=하리율곡" xfId="1312"/>
    <cellStyle name="_도곡2교 교대 수량_암거수량_공작물치수조서-태란사지구" xfId="1313"/>
    <cellStyle name="_도곡2교 교대 수량_암거수량_구조도" xfId="1314"/>
    <cellStyle name="_도곡2교 교대 수량_암거수량_구조도_010년 구조도" xfId="4852"/>
    <cellStyle name="_도곡2교 교대 수량_암거수량_구조도_04 구조도" xfId="4853"/>
    <cellStyle name="_도곡2교 교대 수량_암거수량_구조도_계간수로" xfId="1315"/>
    <cellStyle name="_도곡2교 교대 수량_암거수량_구조도_구조도" xfId="1316"/>
    <cellStyle name="_도곡2교 교대 수량_암거수량_구조도_구조도(마대포함)" xfId="1317"/>
    <cellStyle name="_도곡2교 교대 수량_암거수량_구조도_구조도(배수관터파기 및 개거)" xfId="1318"/>
    <cellStyle name="_도곡2교 교대 수량_암거수량_구조도_구조도." xfId="1319"/>
    <cellStyle name="_도곡2교 교대 수량_암거수량_구조도_구조도.." xfId="1320"/>
    <cellStyle name="_도곡2교 교대 수량_암거수량_구조도_구조도..." xfId="1321"/>
    <cellStyle name="_도곡2교 교대 수량_암거수량_구조도_구조도_1" xfId="1322"/>
    <cellStyle name="_도곡2교 교대 수량_암거수량_구조도_구조도_a" xfId="1323"/>
    <cellStyle name="_도곡2교 교대 수량_암거수량_구조도_구조도_구조도" xfId="1324"/>
    <cellStyle name="_도곡2교 교대 수량_암거수량_구조도_구조도_구조도0" xfId="1325"/>
    <cellStyle name="_도곡2교 교대 수량_암거수량_구조도_구조도_변경" xfId="1326"/>
    <cellStyle name="_도곡2교 교대 수량_암거수량_구조도_구조도0" xfId="1327"/>
    <cellStyle name="_도곡2교 교대 수량_암거수량_구조도_구조도0_1" xfId="1328"/>
    <cellStyle name="_도곡2교 교대 수량_암거수량_구조도_구조도0_구조도0" xfId="1329"/>
    <cellStyle name="_도곡2교 교대 수량_암거수량_구조도_구조도2" xfId="1330"/>
    <cellStyle name="_도곡2교 교대 수량_암거수량_구조도_구조도22" xfId="1331"/>
    <cellStyle name="_도곡2교 교대 수량_암거수량_구조도_구조도-흙막이~" xfId="1332"/>
    <cellStyle name="_도곡2교 교대 수량_암거수량_구조도_구조물도" xfId="1333"/>
    <cellStyle name="_도곡2교 교대 수량_암거수량_구조도_댐구조도" xfId="1334"/>
    <cellStyle name="_도곡2교 교대 수량_암거수량_구조도_바닥막이구조" xfId="1335"/>
    <cellStyle name="_도곡2교 교대 수량_암거수량_구조도_바닥막이구조도" xfId="1336"/>
    <cellStyle name="_도곡2교 교대 수량_암거수량_구조도_보막이구조도" xfId="1337"/>
    <cellStyle name="_도곡2교 교대 수량_암거수량_구조도0" xfId="1338"/>
    <cellStyle name="_도곡2교 교대 수량_암거수량_구조도0_1" xfId="1339"/>
    <cellStyle name="_도곡2교 교대 수량_암거수량_구조도0_구조도" xfId="1340"/>
    <cellStyle name="_도곡2교 교대 수량_암거수량_구조도0_구조도_구조도0" xfId="1341"/>
    <cellStyle name="_도곡2교 교대 수량_암거수량_구조도0_구조도0" xfId="1342"/>
    <cellStyle name="_도곡2교 교대 수량_암거수량_구조도0_바닥막이구조" xfId="1343"/>
    <cellStyle name="_도곡2교 교대 수량_암거수량_구조도0_바닥막이구조도" xfId="1344"/>
    <cellStyle name="_도곡2교 교대 수량_암거수량_내역서2" xfId="1345"/>
    <cellStyle name="_도곡2교 교대 수량_암거수량_바닥막이구조" xfId="1346"/>
    <cellStyle name="_도곡2교 교대 수량_암거수량_설계내역(원본)" xfId="1347"/>
    <cellStyle name="_도곡2교 교대 수량_암거수량_설계내역(원본)_설계내역(구미정)" xfId="1348"/>
    <cellStyle name="_도곡2교 교대 수량_암거수량_설계내역(원본)_설계내역(원본)" xfId="1349"/>
    <cellStyle name="_도곡2교 교대(종점) 수량" xfId="1350"/>
    <cellStyle name="_도곡2교 교대(종점) 수량_1-토적집계-구룡" xfId="4438"/>
    <cellStyle name="_도곡2교 교대(종점) 수량_2. 구조도및 수량, 토적 산출서=하리율곡" xfId="1351"/>
    <cellStyle name="_도곡2교 교대(종점) 수량_공작물치수조서-태란사지구" xfId="1352"/>
    <cellStyle name="_도곡2교 교대(종점) 수량_구조도" xfId="1353"/>
    <cellStyle name="_도곡2교 교대(종점) 수량_구조도_010년 구조도" xfId="4854"/>
    <cellStyle name="_도곡2교 교대(종점) 수량_구조도_04 구조도" xfId="4855"/>
    <cellStyle name="_도곡2교 교대(종점) 수량_구조도_계간수로" xfId="1354"/>
    <cellStyle name="_도곡2교 교대(종점) 수량_구조도_구조도" xfId="1355"/>
    <cellStyle name="_도곡2교 교대(종점) 수량_구조도_구조도(마대포함)" xfId="1356"/>
    <cellStyle name="_도곡2교 교대(종점) 수량_구조도_구조도(배수관터파기 및 개거)" xfId="1357"/>
    <cellStyle name="_도곡2교 교대(종점) 수량_구조도_구조도." xfId="1358"/>
    <cellStyle name="_도곡2교 교대(종점) 수량_구조도_구조도.." xfId="1359"/>
    <cellStyle name="_도곡2교 교대(종점) 수량_구조도_구조도..." xfId="1360"/>
    <cellStyle name="_도곡2교 교대(종점) 수량_구조도_구조도_1" xfId="1361"/>
    <cellStyle name="_도곡2교 교대(종점) 수량_구조도_구조도_a" xfId="1362"/>
    <cellStyle name="_도곡2교 교대(종점) 수량_구조도_구조도_구조도" xfId="1363"/>
    <cellStyle name="_도곡2교 교대(종점) 수량_구조도_구조도_구조도0" xfId="1364"/>
    <cellStyle name="_도곡2교 교대(종점) 수량_구조도_구조도_변경" xfId="1365"/>
    <cellStyle name="_도곡2교 교대(종점) 수량_구조도_구조도0" xfId="1366"/>
    <cellStyle name="_도곡2교 교대(종점) 수량_구조도_구조도0_1" xfId="1367"/>
    <cellStyle name="_도곡2교 교대(종점) 수량_구조도_구조도0_구조도0" xfId="1368"/>
    <cellStyle name="_도곡2교 교대(종점) 수량_구조도_구조도2" xfId="1369"/>
    <cellStyle name="_도곡2교 교대(종점) 수량_구조도_구조도22" xfId="1370"/>
    <cellStyle name="_도곡2교 교대(종점) 수량_구조도_구조도-흙막이~" xfId="1371"/>
    <cellStyle name="_도곡2교 교대(종점) 수량_구조도_구조물도" xfId="1372"/>
    <cellStyle name="_도곡2교 교대(종점) 수량_구조도_댐구조도" xfId="1373"/>
    <cellStyle name="_도곡2교 교대(종점) 수량_구조도_바닥막이구조" xfId="1374"/>
    <cellStyle name="_도곡2교 교대(종점) 수량_구조도_바닥막이구조도" xfId="1375"/>
    <cellStyle name="_도곡2교 교대(종점) 수량_구조도_보막이구조도" xfId="1376"/>
    <cellStyle name="_도곡2교 교대(종점) 수량_구조도0" xfId="1377"/>
    <cellStyle name="_도곡2교 교대(종점) 수량_구조도0_1" xfId="1378"/>
    <cellStyle name="_도곡2교 교대(종점) 수량_구조도0_구조도" xfId="1379"/>
    <cellStyle name="_도곡2교 교대(종점) 수량_구조도0_구조도_구조도0" xfId="1380"/>
    <cellStyle name="_도곡2교 교대(종점) 수량_구조도0_구조도0" xfId="1381"/>
    <cellStyle name="_도곡2교 교대(종점) 수량_구조도0_바닥막이구조" xfId="1382"/>
    <cellStyle name="_도곡2교 교대(종점) 수량_구조도0_바닥막이구조도" xfId="1383"/>
    <cellStyle name="_도곡2교 교대(종점) 수량_내역서2" xfId="1384"/>
    <cellStyle name="_도곡2교 교대(종점) 수량_바닥막이구조" xfId="1385"/>
    <cellStyle name="_도곡2교 교대(종점) 수량_설계내역(원본)" xfId="1386"/>
    <cellStyle name="_도곡2교 교대(종점) 수량_설계내역(원본)_설계내역(구미정)" xfId="1387"/>
    <cellStyle name="_도곡2교 교대(종점) 수량_설계내역(원본)_설계내역(원본)" xfId="1388"/>
    <cellStyle name="_도곡2교 교대(종점) 수량_신촌-유곡(암거)" xfId="1389"/>
    <cellStyle name="_도곡2교 교대(종점) 수량_신촌-유곡(암거)_04 BOX집" xfId="1390"/>
    <cellStyle name="_도곡2교 교대(종점) 수량_신촌-유곡(암거)_04 BOX집_1-토적집계-구룡" xfId="4439"/>
    <cellStyle name="_도곡2교 교대(종점) 수량_신촌-유곡(암거)_04 BOX집_2. 구조도및 수량, 토적 산출서=하리율곡" xfId="1391"/>
    <cellStyle name="_도곡2교 교대(종점) 수량_신촌-유곡(암거)_04 BOX집_공작물치수조서-태란사지구" xfId="1392"/>
    <cellStyle name="_도곡2교 교대(종점) 수량_신촌-유곡(암거)_04 BOX집_구조도" xfId="1393"/>
    <cellStyle name="_도곡2교 교대(종점) 수량_신촌-유곡(암거)_04 BOX집_구조도_010년 구조도" xfId="4856"/>
    <cellStyle name="_도곡2교 교대(종점) 수량_신촌-유곡(암거)_04 BOX집_구조도_04 구조도" xfId="4857"/>
    <cellStyle name="_도곡2교 교대(종점) 수량_신촌-유곡(암거)_04 BOX집_구조도_계간수로" xfId="1394"/>
    <cellStyle name="_도곡2교 교대(종점) 수량_신촌-유곡(암거)_04 BOX집_구조도_구조도" xfId="1395"/>
    <cellStyle name="_도곡2교 교대(종점) 수량_신촌-유곡(암거)_04 BOX집_구조도_구조도(마대포함)" xfId="1396"/>
    <cellStyle name="_도곡2교 교대(종점) 수량_신촌-유곡(암거)_04 BOX집_구조도_구조도(배수관터파기 및 개거)" xfId="1397"/>
    <cellStyle name="_도곡2교 교대(종점) 수량_신촌-유곡(암거)_04 BOX집_구조도_구조도." xfId="1398"/>
    <cellStyle name="_도곡2교 교대(종점) 수량_신촌-유곡(암거)_04 BOX집_구조도_구조도.." xfId="1399"/>
    <cellStyle name="_도곡2교 교대(종점) 수량_신촌-유곡(암거)_04 BOX집_구조도_구조도..." xfId="1400"/>
    <cellStyle name="_도곡2교 교대(종점) 수량_신촌-유곡(암거)_04 BOX집_구조도_구조도_1" xfId="1401"/>
    <cellStyle name="_도곡2교 교대(종점) 수량_신촌-유곡(암거)_04 BOX집_구조도_구조도_a" xfId="1402"/>
    <cellStyle name="_도곡2교 교대(종점) 수량_신촌-유곡(암거)_04 BOX집_구조도_구조도_구조도" xfId="1403"/>
    <cellStyle name="_도곡2교 교대(종점) 수량_신촌-유곡(암거)_04 BOX집_구조도_구조도_구조도0" xfId="1404"/>
    <cellStyle name="_도곡2교 교대(종점) 수량_신촌-유곡(암거)_04 BOX집_구조도_구조도_변경" xfId="1405"/>
    <cellStyle name="_도곡2교 교대(종점) 수량_신촌-유곡(암거)_04 BOX집_구조도_구조도0" xfId="1406"/>
    <cellStyle name="_도곡2교 교대(종점) 수량_신촌-유곡(암거)_04 BOX집_구조도_구조도0_1" xfId="1407"/>
    <cellStyle name="_도곡2교 교대(종점) 수량_신촌-유곡(암거)_04 BOX집_구조도_구조도0_구조도0" xfId="1408"/>
    <cellStyle name="_도곡2교 교대(종점) 수량_신촌-유곡(암거)_04 BOX집_구조도_구조도2" xfId="1409"/>
    <cellStyle name="_도곡2교 교대(종점) 수량_신촌-유곡(암거)_04 BOX집_구조도_구조도22" xfId="1410"/>
    <cellStyle name="_도곡2교 교대(종점) 수량_신촌-유곡(암거)_04 BOX집_구조도_구조도-흙막이~" xfId="1411"/>
    <cellStyle name="_도곡2교 교대(종점) 수량_신촌-유곡(암거)_04 BOX집_구조도_구조물도" xfId="1412"/>
    <cellStyle name="_도곡2교 교대(종점) 수량_신촌-유곡(암거)_04 BOX집_구조도_댐구조도" xfId="1413"/>
    <cellStyle name="_도곡2교 교대(종점) 수량_신촌-유곡(암거)_04 BOX집_구조도_바닥막이구조" xfId="1414"/>
    <cellStyle name="_도곡2교 교대(종점) 수량_신촌-유곡(암거)_04 BOX집_구조도_바닥막이구조도" xfId="1415"/>
    <cellStyle name="_도곡2교 교대(종점) 수량_신촌-유곡(암거)_04 BOX집_구조도_보막이구조도" xfId="1416"/>
    <cellStyle name="_도곡2교 교대(종점) 수량_신촌-유곡(암거)_04 BOX집_구조도0" xfId="1417"/>
    <cellStyle name="_도곡2교 교대(종점) 수량_신촌-유곡(암거)_04 BOX집_구조도0_1" xfId="1418"/>
    <cellStyle name="_도곡2교 교대(종점) 수량_신촌-유곡(암거)_04 BOX집_구조도0_구조도" xfId="1419"/>
    <cellStyle name="_도곡2교 교대(종점) 수량_신촌-유곡(암거)_04 BOX집_구조도0_구조도_구조도0" xfId="1420"/>
    <cellStyle name="_도곡2교 교대(종점) 수량_신촌-유곡(암거)_04 BOX집_구조도0_구조도0" xfId="1421"/>
    <cellStyle name="_도곡2교 교대(종점) 수량_신촌-유곡(암거)_04 BOX집_구조도0_바닥막이구조" xfId="1422"/>
    <cellStyle name="_도곡2교 교대(종점) 수량_신촌-유곡(암거)_04 BOX집_구조도0_바닥막이구조도" xfId="1423"/>
    <cellStyle name="_도곡2교 교대(종점) 수량_신촌-유곡(암거)_04 BOX집_내역서2" xfId="1424"/>
    <cellStyle name="_도곡2교 교대(종점) 수량_신촌-유곡(암거)_04 BOX집_바닥막이구조" xfId="1425"/>
    <cellStyle name="_도곡2교 교대(종점) 수량_신촌-유곡(암거)_04 BOX집_설계내역(원본)" xfId="1426"/>
    <cellStyle name="_도곡2교 교대(종점) 수량_신촌-유곡(암거)_04 BOX집_설계내역(원본)_설계내역(구미정)" xfId="1427"/>
    <cellStyle name="_도곡2교 교대(종점) 수량_신촌-유곡(암거)_04 BOX집_설계내역(원본)_설계내역(원본)" xfId="1428"/>
    <cellStyle name="_도곡2교 교대(종점) 수량_신촌-유곡(암거)_1-토적집계-구룡" xfId="4440"/>
    <cellStyle name="_도곡2교 교대(종점) 수량_신촌-유곡(암거)_2. 구조도및 수량, 토적 산출서=하리율곡" xfId="1429"/>
    <cellStyle name="_도곡2교 교대(종점) 수량_신촌-유곡(암거)_공작물치수조서-태란사지구" xfId="1430"/>
    <cellStyle name="_도곡2교 교대(종점) 수량_신촌-유곡(암거)_구조도" xfId="1431"/>
    <cellStyle name="_도곡2교 교대(종점) 수량_신촌-유곡(암거)_구조도_010년 구조도" xfId="4858"/>
    <cellStyle name="_도곡2교 교대(종점) 수량_신촌-유곡(암거)_구조도_04 구조도" xfId="4859"/>
    <cellStyle name="_도곡2교 교대(종점) 수량_신촌-유곡(암거)_구조도_계간수로" xfId="1432"/>
    <cellStyle name="_도곡2교 교대(종점) 수량_신촌-유곡(암거)_구조도_구조도" xfId="1433"/>
    <cellStyle name="_도곡2교 교대(종점) 수량_신촌-유곡(암거)_구조도_구조도(마대포함)" xfId="1434"/>
    <cellStyle name="_도곡2교 교대(종점) 수량_신촌-유곡(암거)_구조도_구조도(배수관터파기 및 개거)" xfId="1435"/>
    <cellStyle name="_도곡2교 교대(종점) 수량_신촌-유곡(암거)_구조도_구조도." xfId="1436"/>
    <cellStyle name="_도곡2교 교대(종점) 수량_신촌-유곡(암거)_구조도_구조도.." xfId="1437"/>
    <cellStyle name="_도곡2교 교대(종점) 수량_신촌-유곡(암거)_구조도_구조도..." xfId="1438"/>
    <cellStyle name="_도곡2교 교대(종점) 수량_신촌-유곡(암거)_구조도_구조도_1" xfId="1439"/>
    <cellStyle name="_도곡2교 교대(종점) 수량_신촌-유곡(암거)_구조도_구조도_a" xfId="1440"/>
    <cellStyle name="_도곡2교 교대(종점) 수량_신촌-유곡(암거)_구조도_구조도_구조도" xfId="1441"/>
    <cellStyle name="_도곡2교 교대(종점) 수량_신촌-유곡(암거)_구조도_구조도_구조도0" xfId="1442"/>
    <cellStyle name="_도곡2교 교대(종점) 수량_신촌-유곡(암거)_구조도_구조도_변경" xfId="1443"/>
    <cellStyle name="_도곡2교 교대(종점) 수량_신촌-유곡(암거)_구조도_구조도0" xfId="1444"/>
    <cellStyle name="_도곡2교 교대(종점) 수량_신촌-유곡(암거)_구조도_구조도0_1" xfId="1445"/>
    <cellStyle name="_도곡2교 교대(종점) 수량_신촌-유곡(암거)_구조도_구조도0_구조도0" xfId="1446"/>
    <cellStyle name="_도곡2교 교대(종점) 수량_신촌-유곡(암거)_구조도_구조도2" xfId="1447"/>
    <cellStyle name="_도곡2교 교대(종점) 수량_신촌-유곡(암거)_구조도_구조도22" xfId="1448"/>
    <cellStyle name="_도곡2교 교대(종점) 수량_신촌-유곡(암거)_구조도_구조도-흙막이~" xfId="1449"/>
    <cellStyle name="_도곡2교 교대(종점) 수량_신촌-유곡(암거)_구조도_구조물도" xfId="1450"/>
    <cellStyle name="_도곡2교 교대(종점) 수량_신촌-유곡(암거)_구조도_댐구조도" xfId="1451"/>
    <cellStyle name="_도곡2교 교대(종점) 수량_신촌-유곡(암거)_구조도_바닥막이구조" xfId="1452"/>
    <cellStyle name="_도곡2교 교대(종점) 수량_신촌-유곡(암거)_구조도_바닥막이구조도" xfId="1453"/>
    <cellStyle name="_도곡2교 교대(종점) 수량_신촌-유곡(암거)_구조도_보막이구조도" xfId="1454"/>
    <cellStyle name="_도곡2교 교대(종점) 수량_신촌-유곡(암거)_구조도0" xfId="1455"/>
    <cellStyle name="_도곡2교 교대(종점) 수량_신촌-유곡(암거)_구조도0_1" xfId="1456"/>
    <cellStyle name="_도곡2교 교대(종점) 수량_신촌-유곡(암거)_구조도0_구조도" xfId="1457"/>
    <cellStyle name="_도곡2교 교대(종점) 수량_신촌-유곡(암거)_구조도0_구조도_구조도0" xfId="1458"/>
    <cellStyle name="_도곡2교 교대(종점) 수량_신촌-유곡(암거)_구조도0_구조도0" xfId="1459"/>
    <cellStyle name="_도곡2교 교대(종점) 수량_신촌-유곡(암거)_구조도0_바닥막이구조" xfId="1460"/>
    <cellStyle name="_도곡2교 교대(종점) 수량_신촌-유곡(암거)_구조도0_바닥막이구조도" xfId="1461"/>
    <cellStyle name="_도곡2교 교대(종점) 수량_신촌-유곡(암거)_내역서2" xfId="1462"/>
    <cellStyle name="_도곡2교 교대(종점) 수량_신촌-유곡(암거)_바닥막이구조" xfId="1463"/>
    <cellStyle name="_도곡2교 교대(종점) 수량_신촌-유곡(암거)_설계내역(원본)" xfId="1464"/>
    <cellStyle name="_도곡2교 교대(종점) 수량_신촌-유곡(암거)_설계내역(원본)_설계내역(구미정)" xfId="1465"/>
    <cellStyle name="_도곡2교 교대(종점) 수량_신촌-유곡(암거)_설계내역(원본)_설계내역(원본)" xfId="1466"/>
    <cellStyle name="_도곡2교 교대(종점) 수량_암거수량" xfId="1467"/>
    <cellStyle name="_도곡2교 교대(종점) 수량_암거수량(2)" xfId="1468"/>
    <cellStyle name="_도곡2교 교대(종점) 수량_암거수량(2)_04 BOX집" xfId="1469"/>
    <cellStyle name="_도곡2교 교대(종점) 수량_암거수량(2)_04 BOX집_1-토적집계-구룡" xfId="4441"/>
    <cellStyle name="_도곡2교 교대(종점) 수량_암거수량(2)_04 BOX집_2. 구조도및 수량, 토적 산출서=하리율곡" xfId="1470"/>
    <cellStyle name="_도곡2교 교대(종점) 수량_암거수량(2)_04 BOX집_공작물치수조서-태란사지구" xfId="1471"/>
    <cellStyle name="_도곡2교 교대(종점) 수량_암거수량(2)_04 BOX집_구조도" xfId="1472"/>
    <cellStyle name="_도곡2교 교대(종점) 수량_암거수량(2)_04 BOX집_구조도_010년 구조도" xfId="4860"/>
    <cellStyle name="_도곡2교 교대(종점) 수량_암거수량(2)_04 BOX집_구조도_04 구조도" xfId="4861"/>
    <cellStyle name="_도곡2교 교대(종점) 수량_암거수량(2)_04 BOX집_구조도_계간수로" xfId="1473"/>
    <cellStyle name="_도곡2교 교대(종점) 수량_암거수량(2)_04 BOX집_구조도_구조도" xfId="1474"/>
    <cellStyle name="_도곡2교 교대(종점) 수량_암거수량(2)_04 BOX집_구조도_구조도(마대포함)" xfId="1475"/>
    <cellStyle name="_도곡2교 교대(종점) 수량_암거수량(2)_04 BOX집_구조도_구조도(배수관터파기 및 개거)" xfId="1476"/>
    <cellStyle name="_도곡2교 교대(종점) 수량_암거수량(2)_04 BOX집_구조도_구조도." xfId="1477"/>
    <cellStyle name="_도곡2교 교대(종점) 수량_암거수량(2)_04 BOX집_구조도_구조도.." xfId="1478"/>
    <cellStyle name="_도곡2교 교대(종점) 수량_암거수량(2)_04 BOX집_구조도_구조도..." xfId="1479"/>
    <cellStyle name="_도곡2교 교대(종점) 수량_암거수량(2)_04 BOX집_구조도_구조도_1" xfId="1480"/>
    <cellStyle name="_도곡2교 교대(종점) 수량_암거수량(2)_04 BOX집_구조도_구조도_a" xfId="1481"/>
    <cellStyle name="_도곡2교 교대(종점) 수량_암거수량(2)_04 BOX집_구조도_구조도_구조도" xfId="1482"/>
    <cellStyle name="_도곡2교 교대(종점) 수량_암거수량(2)_04 BOX집_구조도_구조도_구조도0" xfId="1483"/>
    <cellStyle name="_도곡2교 교대(종점) 수량_암거수량(2)_04 BOX집_구조도_구조도_변경" xfId="1484"/>
    <cellStyle name="_도곡2교 교대(종점) 수량_암거수량(2)_04 BOX집_구조도_구조도0" xfId="1485"/>
    <cellStyle name="_도곡2교 교대(종점) 수량_암거수량(2)_04 BOX집_구조도_구조도0_1" xfId="1486"/>
    <cellStyle name="_도곡2교 교대(종점) 수량_암거수량(2)_04 BOX집_구조도_구조도0_구조도0" xfId="1487"/>
    <cellStyle name="_도곡2교 교대(종점) 수량_암거수량(2)_04 BOX집_구조도_구조도2" xfId="1488"/>
    <cellStyle name="_도곡2교 교대(종점) 수량_암거수량(2)_04 BOX집_구조도_구조도22" xfId="1489"/>
    <cellStyle name="_도곡2교 교대(종점) 수량_암거수량(2)_04 BOX집_구조도_구조도-흙막이~" xfId="1490"/>
    <cellStyle name="_도곡2교 교대(종점) 수량_암거수량(2)_04 BOX집_구조도_구조물도" xfId="1491"/>
    <cellStyle name="_도곡2교 교대(종점) 수량_암거수량(2)_04 BOX집_구조도_댐구조도" xfId="1492"/>
    <cellStyle name="_도곡2교 교대(종점) 수량_암거수량(2)_04 BOX집_구조도_바닥막이구조" xfId="1493"/>
    <cellStyle name="_도곡2교 교대(종점) 수량_암거수량(2)_04 BOX집_구조도_바닥막이구조도" xfId="1494"/>
    <cellStyle name="_도곡2교 교대(종점) 수량_암거수량(2)_04 BOX집_구조도_보막이구조도" xfId="1495"/>
    <cellStyle name="_도곡2교 교대(종점) 수량_암거수량(2)_04 BOX집_구조도0" xfId="1496"/>
    <cellStyle name="_도곡2교 교대(종점) 수량_암거수량(2)_04 BOX집_구조도0_1" xfId="1497"/>
    <cellStyle name="_도곡2교 교대(종점) 수량_암거수량(2)_04 BOX집_구조도0_구조도" xfId="1498"/>
    <cellStyle name="_도곡2교 교대(종점) 수량_암거수량(2)_04 BOX집_구조도0_구조도_구조도0" xfId="1499"/>
    <cellStyle name="_도곡2교 교대(종점) 수량_암거수량(2)_04 BOX집_구조도0_구조도0" xfId="1500"/>
    <cellStyle name="_도곡2교 교대(종점) 수량_암거수량(2)_04 BOX집_구조도0_바닥막이구조" xfId="1501"/>
    <cellStyle name="_도곡2교 교대(종점) 수량_암거수량(2)_04 BOX집_구조도0_바닥막이구조도" xfId="1502"/>
    <cellStyle name="_도곡2교 교대(종점) 수량_암거수량(2)_04 BOX집_내역서2" xfId="1503"/>
    <cellStyle name="_도곡2교 교대(종점) 수량_암거수량(2)_04 BOX집_바닥막이구조" xfId="1504"/>
    <cellStyle name="_도곡2교 교대(종점) 수량_암거수량(2)_04 BOX집_설계내역(원본)" xfId="1505"/>
    <cellStyle name="_도곡2교 교대(종점) 수량_암거수량(2)_04 BOX집_설계내역(원본)_설계내역(구미정)" xfId="1506"/>
    <cellStyle name="_도곡2교 교대(종점) 수량_암거수량(2)_04 BOX집_설계내역(원본)_설계내역(원본)" xfId="1507"/>
    <cellStyle name="_도곡2교 교대(종점) 수량_암거수량(2)_1-토적집계-구룡" xfId="4442"/>
    <cellStyle name="_도곡2교 교대(종점) 수량_암거수량(2)_2. 구조도및 수량, 토적 산출서=하리율곡" xfId="1508"/>
    <cellStyle name="_도곡2교 교대(종점) 수량_암거수량(2)_공작물치수조서-태란사지구" xfId="1509"/>
    <cellStyle name="_도곡2교 교대(종점) 수량_암거수량(2)_구조도" xfId="1510"/>
    <cellStyle name="_도곡2교 교대(종점) 수량_암거수량(2)_구조도_010년 구조도" xfId="4862"/>
    <cellStyle name="_도곡2교 교대(종점) 수량_암거수량(2)_구조도_04 구조도" xfId="4863"/>
    <cellStyle name="_도곡2교 교대(종점) 수량_암거수량(2)_구조도_계간수로" xfId="1511"/>
    <cellStyle name="_도곡2교 교대(종점) 수량_암거수량(2)_구조도_구조도" xfId="1512"/>
    <cellStyle name="_도곡2교 교대(종점) 수량_암거수량(2)_구조도_구조도(마대포함)" xfId="1513"/>
    <cellStyle name="_도곡2교 교대(종점) 수량_암거수량(2)_구조도_구조도(배수관터파기 및 개거)" xfId="1514"/>
    <cellStyle name="_도곡2교 교대(종점) 수량_암거수량(2)_구조도_구조도." xfId="1515"/>
    <cellStyle name="_도곡2교 교대(종점) 수량_암거수량(2)_구조도_구조도.." xfId="1516"/>
    <cellStyle name="_도곡2교 교대(종점) 수량_암거수량(2)_구조도_구조도..." xfId="1517"/>
    <cellStyle name="_도곡2교 교대(종점) 수량_암거수량(2)_구조도_구조도_1" xfId="1518"/>
    <cellStyle name="_도곡2교 교대(종점) 수량_암거수량(2)_구조도_구조도_a" xfId="1519"/>
    <cellStyle name="_도곡2교 교대(종점) 수량_암거수량(2)_구조도_구조도_구조도" xfId="1520"/>
    <cellStyle name="_도곡2교 교대(종점) 수량_암거수량(2)_구조도_구조도_구조도0" xfId="1521"/>
    <cellStyle name="_도곡2교 교대(종점) 수량_암거수량(2)_구조도_구조도_변경" xfId="1522"/>
    <cellStyle name="_도곡2교 교대(종점) 수량_암거수량(2)_구조도_구조도0" xfId="1523"/>
    <cellStyle name="_도곡2교 교대(종점) 수량_암거수량(2)_구조도_구조도0_1" xfId="1524"/>
    <cellStyle name="_도곡2교 교대(종점) 수량_암거수량(2)_구조도_구조도0_구조도0" xfId="1525"/>
    <cellStyle name="_도곡2교 교대(종점) 수량_암거수량(2)_구조도_구조도2" xfId="1526"/>
    <cellStyle name="_도곡2교 교대(종점) 수량_암거수량(2)_구조도_구조도22" xfId="1527"/>
    <cellStyle name="_도곡2교 교대(종점) 수량_암거수량(2)_구조도_구조도-흙막이~" xfId="1528"/>
    <cellStyle name="_도곡2교 교대(종점) 수량_암거수량(2)_구조도_구조물도" xfId="1529"/>
    <cellStyle name="_도곡2교 교대(종점) 수량_암거수량(2)_구조도_댐구조도" xfId="1530"/>
    <cellStyle name="_도곡2교 교대(종점) 수량_암거수량(2)_구조도_바닥막이구조" xfId="1531"/>
    <cellStyle name="_도곡2교 교대(종점) 수량_암거수량(2)_구조도_바닥막이구조도" xfId="1532"/>
    <cellStyle name="_도곡2교 교대(종점) 수량_암거수량(2)_구조도_보막이구조도" xfId="1533"/>
    <cellStyle name="_도곡2교 교대(종점) 수량_암거수량(2)_구조도0" xfId="1534"/>
    <cellStyle name="_도곡2교 교대(종점) 수량_암거수량(2)_구조도0_1" xfId="1535"/>
    <cellStyle name="_도곡2교 교대(종점) 수량_암거수량(2)_구조도0_구조도" xfId="1536"/>
    <cellStyle name="_도곡2교 교대(종점) 수량_암거수량(2)_구조도0_구조도_구조도0" xfId="1537"/>
    <cellStyle name="_도곡2교 교대(종점) 수량_암거수량(2)_구조도0_구조도0" xfId="1538"/>
    <cellStyle name="_도곡2교 교대(종점) 수량_암거수량(2)_구조도0_바닥막이구조" xfId="1539"/>
    <cellStyle name="_도곡2교 교대(종점) 수량_암거수량(2)_구조도0_바닥막이구조도" xfId="1540"/>
    <cellStyle name="_도곡2교 교대(종점) 수량_암거수량(2)_내역서2" xfId="1541"/>
    <cellStyle name="_도곡2교 교대(종점) 수량_암거수량(2)_바닥막이구조" xfId="1542"/>
    <cellStyle name="_도곡2교 교대(종점) 수량_암거수량(2)_설계내역(원본)" xfId="1543"/>
    <cellStyle name="_도곡2교 교대(종점) 수량_암거수량(2)_설계내역(원본)_설계내역(구미정)" xfId="1544"/>
    <cellStyle name="_도곡2교 교대(종점) 수량_암거수량(2)_설계내역(원본)_설계내역(원본)" xfId="1545"/>
    <cellStyle name="_도곡2교 교대(종점) 수량_암거수량_04 BOX집" xfId="1546"/>
    <cellStyle name="_도곡2교 교대(종점) 수량_암거수량_04 BOX집_1-토적집계-구룡" xfId="4443"/>
    <cellStyle name="_도곡2교 교대(종점) 수량_암거수량_04 BOX집_2. 구조도및 수량, 토적 산출서=하리율곡" xfId="1547"/>
    <cellStyle name="_도곡2교 교대(종점) 수량_암거수량_04 BOX집_공작물치수조서-태란사지구" xfId="1548"/>
    <cellStyle name="_도곡2교 교대(종점) 수량_암거수량_04 BOX집_구조도" xfId="1549"/>
    <cellStyle name="_도곡2교 교대(종점) 수량_암거수량_04 BOX집_구조도_010년 구조도" xfId="4864"/>
    <cellStyle name="_도곡2교 교대(종점) 수량_암거수량_04 BOX집_구조도_04 구조도" xfId="4865"/>
    <cellStyle name="_도곡2교 교대(종점) 수량_암거수량_04 BOX집_구조도_계간수로" xfId="1550"/>
    <cellStyle name="_도곡2교 교대(종점) 수량_암거수량_04 BOX집_구조도_구조도" xfId="1551"/>
    <cellStyle name="_도곡2교 교대(종점) 수량_암거수량_04 BOX집_구조도_구조도(마대포함)" xfId="1552"/>
    <cellStyle name="_도곡2교 교대(종점) 수량_암거수량_04 BOX집_구조도_구조도(배수관터파기 및 개거)" xfId="1553"/>
    <cellStyle name="_도곡2교 교대(종점) 수량_암거수량_04 BOX집_구조도_구조도." xfId="1554"/>
    <cellStyle name="_도곡2교 교대(종점) 수량_암거수량_04 BOX집_구조도_구조도.." xfId="1555"/>
    <cellStyle name="_도곡2교 교대(종점) 수량_암거수량_04 BOX집_구조도_구조도..." xfId="1556"/>
    <cellStyle name="_도곡2교 교대(종점) 수량_암거수량_04 BOX집_구조도_구조도_1" xfId="1557"/>
    <cellStyle name="_도곡2교 교대(종점) 수량_암거수량_04 BOX집_구조도_구조도_a" xfId="1558"/>
    <cellStyle name="_도곡2교 교대(종점) 수량_암거수량_04 BOX집_구조도_구조도_구조도" xfId="1559"/>
    <cellStyle name="_도곡2교 교대(종점) 수량_암거수량_04 BOX집_구조도_구조도_구조도0" xfId="1560"/>
    <cellStyle name="_도곡2교 교대(종점) 수량_암거수량_04 BOX집_구조도_구조도_변경" xfId="1561"/>
    <cellStyle name="_도곡2교 교대(종점) 수량_암거수량_04 BOX집_구조도_구조도0" xfId="1562"/>
    <cellStyle name="_도곡2교 교대(종점) 수량_암거수량_04 BOX집_구조도_구조도0_1" xfId="1563"/>
    <cellStyle name="_도곡2교 교대(종점) 수량_암거수량_04 BOX집_구조도_구조도0_구조도0" xfId="1564"/>
    <cellStyle name="_도곡2교 교대(종점) 수량_암거수량_04 BOX집_구조도_구조도2" xfId="1565"/>
    <cellStyle name="_도곡2교 교대(종점) 수량_암거수량_04 BOX집_구조도_구조도22" xfId="1566"/>
    <cellStyle name="_도곡2교 교대(종점) 수량_암거수량_04 BOX집_구조도_구조도-흙막이~" xfId="1567"/>
    <cellStyle name="_도곡2교 교대(종점) 수량_암거수량_04 BOX집_구조도_구조물도" xfId="1568"/>
    <cellStyle name="_도곡2교 교대(종점) 수량_암거수량_04 BOX집_구조도_댐구조도" xfId="1569"/>
    <cellStyle name="_도곡2교 교대(종점) 수량_암거수량_04 BOX집_구조도_바닥막이구조" xfId="1570"/>
    <cellStyle name="_도곡2교 교대(종점) 수량_암거수량_04 BOX집_구조도_바닥막이구조도" xfId="1571"/>
    <cellStyle name="_도곡2교 교대(종점) 수량_암거수량_04 BOX집_구조도_보막이구조도" xfId="1572"/>
    <cellStyle name="_도곡2교 교대(종점) 수량_암거수량_04 BOX집_구조도0" xfId="1573"/>
    <cellStyle name="_도곡2교 교대(종점) 수량_암거수량_04 BOX집_구조도0_1" xfId="1574"/>
    <cellStyle name="_도곡2교 교대(종점) 수량_암거수량_04 BOX집_구조도0_구조도" xfId="1575"/>
    <cellStyle name="_도곡2교 교대(종점) 수량_암거수량_04 BOX집_구조도0_구조도_구조도0" xfId="1576"/>
    <cellStyle name="_도곡2교 교대(종점) 수량_암거수량_04 BOX집_구조도0_구조도0" xfId="1577"/>
    <cellStyle name="_도곡2교 교대(종점) 수량_암거수량_04 BOX집_구조도0_바닥막이구조" xfId="1578"/>
    <cellStyle name="_도곡2교 교대(종점) 수량_암거수량_04 BOX집_구조도0_바닥막이구조도" xfId="1579"/>
    <cellStyle name="_도곡2교 교대(종점) 수량_암거수량_04 BOX집_내역서2" xfId="1580"/>
    <cellStyle name="_도곡2교 교대(종점) 수량_암거수량_04 BOX집_바닥막이구조" xfId="1581"/>
    <cellStyle name="_도곡2교 교대(종점) 수량_암거수량_04 BOX집_설계내역(원본)" xfId="1582"/>
    <cellStyle name="_도곡2교 교대(종점) 수량_암거수량_04 BOX집_설계내역(원본)_설계내역(구미정)" xfId="1583"/>
    <cellStyle name="_도곡2교 교대(종점) 수량_암거수량_04 BOX집_설계내역(원본)_설계내역(원본)" xfId="1584"/>
    <cellStyle name="_도곡2교 교대(종점) 수량_암거수량_1-토적집계-구룡" xfId="4444"/>
    <cellStyle name="_도곡2교 교대(종점) 수량_암거수량_2. 구조도및 수량, 토적 산출서=하리율곡" xfId="1585"/>
    <cellStyle name="_도곡2교 교대(종점) 수량_암거수량_공작물치수조서-태란사지구" xfId="1586"/>
    <cellStyle name="_도곡2교 교대(종점) 수량_암거수량_구조도" xfId="1587"/>
    <cellStyle name="_도곡2교 교대(종점) 수량_암거수량_구조도_010년 구조도" xfId="4866"/>
    <cellStyle name="_도곡2교 교대(종점) 수량_암거수량_구조도_04 구조도" xfId="4867"/>
    <cellStyle name="_도곡2교 교대(종점) 수량_암거수량_구조도_계간수로" xfId="1588"/>
    <cellStyle name="_도곡2교 교대(종점) 수량_암거수량_구조도_구조도" xfId="1589"/>
    <cellStyle name="_도곡2교 교대(종점) 수량_암거수량_구조도_구조도(마대포함)" xfId="1590"/>
    <cellStyle name="_도곡2교 교대(종점) 수량_암거수량_구조도_구조도(배수관터파기 및 개거)" xfId="1591"/>
    <cellStyle name="_도곡2교 교대(종점) 수량_암거수량_구조도_구조도." xfId="1592"/>
    <cellStyle name="_도곡2교 교대(종점) 수량_암거수량_구조도_구조도.." xfId="1593"/>
    <cellStyle name="_도곡2교 교대(종점) 수량_암거수량_구조도_구조도..." xfId="1594"/>
    <cellStyle name="_도곡2교 교대(종점) 수량_암거수량_구조도_구조도_1" xfId="1595"/>
    <cellStyle name="_도곡2교 교대(종점) 수량_암거수량_구조도_구조도_a" xfId="1596"/>
    <cellStyle name="_도곡2교 교대(종점) 수량_암거수량_구조도_구조도_구조도" xfId="1597"/>
    <cellStyle name="_도곡2교 교대(종점) 수량_암거수량_구조도_구조도_구조도0" xfId="1598"/>
    <cellStyle name="_도곡2교 교대(종점) 수량_암거수량_구조도_구조도_변경" xfId="1599"/>
    <cellStyle name="_도곡2교 교대(종점) 수량_암거수량_구조도_구조도0" xfId="1600"/>
    <cellStyle name="_도곡2교 교대(종점) 수량_암거수량_구조도_구조도0_1" xfId="1601"/>
    <cellStyle name="_도곡2교 교대(종점) 수량_암거수량_구조도_구조도0_구조도0" xfId="1602"/>
    <cellStyle name="_도곡2교 교대(종점) 수량_암거수량_구조도_구조도2" xfId="1603"/>
    <cellStyle name="_도곡2교 교대(종점) 수량_암거수량_구조도_구조도22" xfId="1604"/>
    <cellStyle name="_도곡2교 교대(종점) 수량_암거수량_구조도_구조도-흙막이~" xfId="1605"/>
    <cellStyle name="_도곡2교 교대(종점) 수량_암거수량_구조도_구조물도" xfId="1606"/>
    <cellStyle name="_도곡2교 교대(종점) 수량_암거수량_구조도_댐구조도" xfId="1607"/>
    <cellStyle name="_도곡2교 교대(종점) 수량_암거수량_구조도_바닥막이구조" xfId="1608"/>
    <cellStyle name="_도곡2교 교대(종점) 수량_암거수량_구조도_바닥막이구조도" xfId="1609"/>
    <cellStyle name="_도곡2교 교대(종점) 수량_암거수량_구조도_보막이구조도" xfId="1610"/>
    <cellStyle name="_도곡2교 교대(종점) 수량_암거수량_구조도0" xfId="1611"/>
    <cellStyle name="_도곡2교 교대(종점) 수량_암거수량_구조도0_1" xfId="1612"/>
    <cellStyle name="_도곡2교 교대(종점) 수량_암거수량_구조도0_구조도" xfId="1613"/>
    <cellStyle name="_도곡2교 교대(종점) 수량_암거수량_구조도0_구조도_구조도0" xfId="1614"/>
    <cellStyle name="_도곡2교 교대(종점) 수량_암거수량_구조도0_구조도0" xfId="1615"/>
    <cellStyle name="_도곡2교 교대(종점) 수량_암거수량_구조도0_바닥막이구조" xfId="1616"/>
    <cellStyle name="_도곡2교 교대(종점) 수량_암거수량_구조도0_바닥막이구조도" xfId="1617"/>
    <cellStyle name="_도곡2교 교대(종점) 수량_암거수량_내역서2" xfId="1618"/>
    <cellStyle name="_도곡2교 교대(종점) 수량_암거수량_바닥막이구조" xfId="1619"/>
    <cellStyle name="_도곡2교 교대(종점) 수량_암거수량_설계내역(원본)" xfId="1620"/>
    <cellStyle name="_도곡2교 교대(종점) 수량_암거수량_설계내역(원본)_설계내역(구미정)" xfId="1621"/>
    <cellStyle name="_도곡2교 교대(종점) 수량_암거수량_설계내역(원본)_설계내역(원본)" xfId="1622"/>
    <cellStyle name="_도곡3교 교대 수량" xfId="1623"/>
    <cellStyle name="_도곡3교 교대 수량_1-토적집계-구룡" xfId="4445"/>
    <cellStyle name="_도곡3교 교대 수량_2. 구조도및 수량, 토적 산출서=하리율곡" xfId="1624"/>
    <cellStyle name="_도곡3교 교대 수량_공작물치수조서-태란사지구" xfId="1625"/>
    <cellStyle name="_도곡3교 교대 수량_구조도" xfId="1626"/>
    <cellStyle name="_도곡3교 교대 수량_구조도_010년 구조도" xfId="4868"/>
    <cellStyle name="_도곡3교 교대 수량_구조도_04 구조도" xfId="4869"/>
    <cellStyle name="_도곡3교 교대 수량_구조도_계간수로" xfId="1627"/>
    <cellStyle name="_도곡3교 교대 수량_구조도_구조도" xfId="1628"/>
    <cellStyle name="_도곡3교 교대 수량_구조도_구조도(마대포함)" xfId="1629"/>
    <cellStyle name="_도곡3교 교대 수량_구조도_구조도(배수관터파기 및 개거)" xfId="1630"/>
    <cellStyle name="_도곡3교 교대 수량_구조도_구조도." xfId="1631"/>
    <cellStyle name="_도곡3교 교대 수량_구조도_구조도.." xfId="1632"/>
    <cellStyle name="_도곡3교 교대 수량_구조도_구조도..." xfId="1633"/>
    <cellStyle name="_도곡3교 교대 수량_구조도_구조도_1" xfId="1634"/>
    <cellStyle name="_도곡3교 교대 수량_구조도_구조도_a" xfId="1635"/>
    <cellStyle name="_도곡3교 교대 수량_구조도_구조도_구조도" xfId="1636"/>
    <cellStyle name="_도곡3교 교대 수량_구조도_구조도_구조도0" xfId="1637"/>
    <cellStyle name="_도곡3교 교대 수량_구조도_구조도_변경" xfId="1638"/>
    <cellStyle name="_도곡3교 교대 수량_구조도_구조도0" xfId="1639"/>
    <cellStyle name="_도곡3교 교대 수량_구조도_구조도0_1" xfId="1640"/>
    <cellStyle name="_도곡3교 교대 수량_구조도_구조도0_구조도0" xfId="1641"/>
    <cellStyle name="_도곡3교 교대 수량_구조도_구조도2" xfId="1642"/>
    <cellStyle name="_도곡3교 교대 수량_구조도_구조도22" xfId="1643"/>
    <cellStyle name="_도곡3교 교대 수량_구조도_구조도-흙막이~" xfId="1644"/>
    <cellStyle name="_도곡3교 교대 수량_구조도_구조물도" xfId="1645"/>
    <cellStyle name="_도곡3교 교대 수량_구조도_댐구조도" xfId="1646"/>
    <cellStyle name="_도곡3교 교대 수량_구조도_바닥막이구조" xfId="1647"/>
    <cellStyle name="_도곡3교 교대 수량_구조도_바닥막이구조도" xfId="1648"/>
    <cellStyle name="_도곡3교 교대 수량_구조도_보막이구조도" xfId="1649"/>
    <cellStyle name="_도곡3교 교대 수량_구조도0" xfId="1650"/>
    <cellStyle name="_도곡3교 교대 수량_구조도0_1" xfId="1651"/>
    <cellStyle name="_도곡3교 교대 수량_구조도0_구조도" xfId="1652"/>
    <cellStyle name="_도곡3교 교대 수량_구조도0_구조도_구조도0" xfId="1653"/>
    <cellStyle name="_도곡3교 교대 수량_구조도0_구조도0" xfId="1654"/>
    <cellStyle name="_도곡3교 교대 수량_구조도0_바닥막이구조" xfId="1655"/>
    <cellStyle name="_도곡3교 교대 수량_구조도0_바닥막이구조도" xfId="1656"/>
    <cellStyle name="_도곡3교 교대 수량_내역서2" xfId="1657"/>
    <cellStyle name="_도곡3교 교대 수량_바닥막이구조" xfId="1658"/>
    <cellStyle name="_도곡3교 교대 수량_설계내역(원본)" xfId="1659"/>
    <cellStyle name="_도곡3교 교대 수량_설계내역(원본)_설계내역(구미정)" xfId="1660"/>
    <cellStyle name="_도곡3교 교대 수량_설계내역(원본)_설계내역(원본)" xfId="1661"/>
    <cellStyle name="_도곡3교 교대 수량_신촌-유곡(암거)" xfId="1662"/>
    <cellStyle name="_도곡3교 교대 수량_신촌-유곡(암거)_04 BOX집" xfId="1663"/>
    <cellStyle name="_도곡3교 교대 수량_신촌-유곡(암거)_04 BOX집_1-토적집계-구룡" xfId="4446"/>
    <cellStyle name="_도곡3교 교대 수량_신촌-유곡(암거)_04 BOX집_2. 구조도및 수량, 토적 산출서=하리율곡" xfId="1664"/>
    <cellStyle name="_도곡3교 교대 수량_신촌-유곡(암거)_04 BOX집_공작물치수조서-태란사지구" xfId="1665"/>
    <cellStyle name="_도곡3교 교대 수량_신촌-유곡(암거)_04 BOX집_구조도" xfId="1666"/>
    <cellStyle name="_도곡3교 교대 수량_신촌-유곡(암거)_04 BOX집_구조도_010년 구조도" xfId="4870"/>
    <cellStyle name="_도곡3교 교대 수량_신촌-유곡(암거)_04 BOX집_구조도_04 구조도" xfId="4871"/>
    <cellStyle name="_도곡3교 교대 수량_신촌-유곡(암거)_04 BOX집_구조도_계간수로" xfId="1667"/>
    <cellStyle name="_도곡3교 교대 수량_신촌-유곡(암거)_04 BOX집_구조도_구조도" xfId="1668"/>
    <cellStyle name="_도곡3교 교대 수량_신촌-유곡(암거)_04 BOX집_구조도_구조도(마대포함)" xfId="1669"/>
    <cellStyle name="_도곡3교 교대 수량_신촌-유곡(암거)_04 BOX집_구조도_구조도(배수관터파기 및 개거)" xfId="1670"/>
    <cellStyle name="_도곡3교 교대 수량_신촌-유곡(암거)_04 BOX집_구조도_구조도." xfId="1671"/>
    <cellStyle name="_도곡3교 교대 수량_신촌-유곡(암거)_04 BOX집_구조도_구조도.." xfId="1672"/>
    <cellStyle name="_도곡3교 교대 수량_신촌-유곡(암거)_04 BOX집_구조도_구조도..." xfId="1673"/>
    <cellStyle name="_도곡3교 교대 수량_신촌-유곡(암거)_04 BOX집_구조도_구조도_1" xfId="1674"/>
    <cellStyle name="_도곡3교 교대 수량_신촌-유곡(암거)_04 BOX집_구조도_구조도_a" xfId="1675"/>
    <cellStyle name="_도곡3교 교대 수량_신촌-유곡(암거)_04 BOX집_구조도_구조도_구조도" xfId="1676"/>
    <cellStyle name="_도곡3교 교대 수량_신촌-유곡(암거)_04 BOX집_구조도_구조도_구조도0" xfId="1677"/>
    <cellStyle name="_도곡3교 교대 수량_신촌-유곡(암거)_04 BOX집_구조도_구조도_변경" xfId="1678"/>
    <cellStyle name="_도곡3교 교대 수량_신촌-유곡(암거)_04 BOX집_구조도_구조도0" xfId="1679"/>
    <cellStyle name="_도곡3교 교대 수량_신촌-유곡(암거)_04 BOX집_구조도_구조도0_1" xfId="1680"/>
    <cellStyle name="_도곡3교 교대 수량_신촌-유곡(암거)_04 BOX집_구조도_구조도0_구조도0" xfId="1681"/>
    <cellStyle name="_도곡3교 교대 수량_신촌-유곡(암거)_04 BOX집_구조도_구조도2" xfId="1682"/>
    <cellStyle name="_도곡3교 교대 수량_신촌-유곡(암거)_04 BOX집_구조도_구조도22" xfId="1683"/>
    <cellStyle name="_도곡3교 교대 수량_신촌-유곡(암거)_04 BOX집_구조도_구조도-흙막이~" xfId="1684"/>
    <cellStyle name="_도곡3교 교대 수량_신촌-유곡(암거)_04 BOX집_구조도_구조물도" xfId="1685"/>
    <cellStyle name="_도곡3교 교대 수량_신촌-유곡(암거)_04 BOX집_구조도_댐구조도" xfId="1686"/>
    <cellStyle name="_도곡3교 교대 수량_신촌-유곡(암거)_04 BOX집_구조도_바닥막이구조" xfId="1687"/>
    <cellStyle name="_도곡3교 교대 수량_신촌-유곡(암거)_04 BOX집_구조도_바닥막이구조도" xfId="1688"/>
    <cellStyle name="_도곡3교 교대 수량_신촌-유곡(암거)_04 BOX집_구조도_보막이구조도" xfId="1689"/>
    <cellStyle name="_도곡3교 교대 수량_신촌-유곡(암거)_04 BOX집_구조도0" xfId="1690"/>
    <cellStyle name="_도곡3교 교대 수량_신촌-유곡(암거)_04 BOX집_구조도0_1" xfId="1691"/>
    <cellStyle name="_도곡3교 교대 수량_신촌-유곡(암거)_04 BOX집_구조도0_구조도" xfId="1692"/>
    <cellStyle name="_도곡3교 교대 수량_신촌-유곡(암거)_04 BOX집_구조도0_구조도_구조도0" xfId="1693"/>
    <cellStyle name="_도곡3교 교대 수량_신촌-유곡(암거)_04 BOX집_구조도0_구조도0" xfId="1694"/>
    <cellStyle name="_도곡3교 교대 수량_신촌-유곡(암거)_04 BOX집_구조도0_바닥막이구조" xfId="1695"/>
    <cellStyle name="_도곡3교 교대 수량_신촌-유곡(암거)_04 BOX집_구조도0_바닥막이구조도" xfId="1696"/>
    <cellStyle name="_도곡3교 교대 수량_신촌-유곡(암거)_04 BOX집_내역서2" xfId="1697"/>
    <cellStyle name="_도곡3교 교대 수량_신촌-유곡(암거)_04 BOX집_바닥막이구조" xfId="1698"/>
    <cellStyle name="_도곡3교 교대 수량_신촌-유곡(암거)_04 BOX집_설계내역(원본)" xfId="1699"/>
    <cellStyle name="_도곡3교 교대 수량_신촌-유곡(암거)_04 BOX집_설계내역(원본)_설계내역(구미정)" xfId="1700"/>
    <cellStyle name="_도곡3교 교대 수량_신촌-유곡(암거)_04 BOX집_설계내역(원본)_설계내역(원본)" xfId="1701"/>
    <cellStyle name="_도곡3교 교대 수량_신촌-유곡(암거)_1-토적집계-구룡" xfId="4447"/>
    <cellStyle name="_도곡3교 교대 수량_신촌-유곡(암거)_2. 구조도및 수량, 토적 산출서=하리율곡" xfId="1702"/>
    <cellStyle name="_도곡3교 교대 수량_신촌-유곡(암거)_공작물치수조서-태란사지구" xfId="1703"/>
    <cellStyle name="_도곡3교 교대 수량_신촌-유곡(암거)_구조도" xfId="1704"/>
    <cellStyle name="_도곡3교 교대 수량_신촌-유곡(암거)_구조도_010년 구조도" xfId="4872"/>
    <cellStyle name="_도곡3교 교대 수량_신촌-유곡(암거)_구조도_04 구조도" xfId="4873"/>
    <cellStyle name="_도곡3교 교대 수량_신촌-유곡(암거)_구조도_계간수로" xfId="1705"/>
    <cellStyle name="_도곡3교 교대 수량_신촌-유곡(암거)_구조도_구조도" xfId="1706"/>
    <cellStyle name="_도곡3교 교대 수량_신촌-유곡(암거)_구조도_구조도(마대포함)" xfId="1707"/>
    <cellStyle name="_도곡3교 교대 수량_신촌-유곡(암거)_구조도_구조도(배수관터파기 및 개거)" xfId="1708"/>
    <cellStyle name="_도곡3교 교대 수량_신촌-유곡(암거)_구조도_구조도." xfId="1709"/>
    <cellStyle name="_도곡3교 교대 수량_신촌-유곡(암거)_구조도_구조도.." xfId="1710"/>
    <cellStyle name="_도곡3교 교대 수량_신촌-유곡(암거)_구조도_구조도..." xfId="1711"/>
    <cellStyle name="_도곡3교 교대 수량_신촌-유곡(암거)_구조도_구조도_1" xfId="1712"/>
    <cellStyle name="_도곡3교 교대 수량_신촌-유곡(암거)_구조도_구조도_a" xfId="1713"/>
    <cellStyle name="_도곡3교 교대 수량_신촌-유곡(암거)_구조도_구조도_구조도" xfId="1714"/>
    <cellStyle name="_도곡3교 교대 수량_신촌-유곡(암거)_구조도_구조도_구조도0" xfId="1715"/>
    <cellStyle name="_도곡3교 교대 수량_신촌-유곡(암거)_구조도_구조도_변경" xfId="1716"/>
    <cellStyle name="_도곡3교 교대 수량_신촌-유곡(암거)_구조도_구조도0" xfId="1717"/>
    <cellStyle name="_도곡3교 교대 수량_신촌-유곡(암거)_구조도_구조도0_1" xfId="1718"/>
    <cellStyle name="_도곡3교 교대 수량_신촌-유곡(암거)_구조도_구조도0_구조도0" xfId="1719"/>
    <cellStyle name="_도곡3교 교대 수량_신촌-유곡(암거)_구조도_구조도2" xfId="1720"/>
    <cellStyle name="_도곡3교 교대 수량_신촌-유곡(암거)_구조도_구조도22" xfId="1721"/>
    <cellStyle name="_도곡3교 교대 수량_신촌-유곡(암거)_구조도_구조도-흙막이~" xfId="1722"/>
    <cellStyle name="_도곡3교 교대 수량_신촌-유곡(암거)_구조도_구조물도" xfId="1723"/>
    <cellStyle name="_도곡3교 교대 수량_신촌-유곡(암거)_구조도_댐구조도" xfId="1724"/>
    <cellStyle name="_도곡3교 교대 수량_신촌-유곡(암거)_구조도_바닥막이구조" xfId="1725"/>
    <cellStyle name="_도곡3교 교대 수량_신촌-유곡(암거)_구조도_바닥막이구조도" xfId="1726"/>
    <cellStyle name="_도곡3교 교대 수량_신촌-유곡(암거)_구조도_보막이구조도" xfId="1727"/>
    <cellStyle name="_도곡3교 교대 수량_신촌-유곡(암거)_구조도0" xfId="1728"/>
    <cellStyle name="_도곡3교 교대 수량_신촌-유곡(암거)_구조도0_1" xfId="1729"/>
    <cellStyle name="_도곡3교 교대 수량_신촌-유곡(암거)_구조도0_구조도" xfId="1730"/>
    <cellStyle name="_도곡3교 교대 수량_신촌-유곡(암거)_구조도0_구조도_구조도0" xfId="1731"/>
    <cellStyle name="_도곡3교 교대 수량_신촌-유곡(암거)_구조도0_구조도0" xfId="1732"/>
    <cellStyle name="_도곡3교 교대 수량_신촌-유곡(암거)_구조도0_바닥막이구조" xfId="1733"/>
    <cellStyle name="_도곡3교 교대 수량_신촌-유곡(암거)_구조도0_바닥막이구조도" xfId="1734"/>
    <cellStyle name="_도곡3교 교대 수량_신촌-유곡(암거)_내역서2" xfId="1735"/>
    <cellStyle name="_도곡3교 교대 수량_신촌-유곡(암거)_바닥막이구조" xfId="1736"/>
    <cellStyle name="_도곡3교 교대 수량_신촌-유곡(암거)_설계내역(원본)" xfId="1737"/>
    <cellStyle name="_도곡3교 교대 수량_신촌-유곡(암거)_설계내역(원본)_설계내역(구미정)" xfId="1738"/>
    <cellStyle name="_도곡3교 교대 수량_신촌-유곡(암거)_설계내역(원본)_설계내역(원본)" xfId="1739"/>
    <cellStyle name="_도곡3교 교대 수량_암거수량" xfId="1740"/>
    <cellStyle name="_도곡3교 교대 수량_암거수량(2)" xfId="1741"/>
    <cellStyle name="_도곡3교 교대 수량_암거수량(2)_04 BOX집" xfId="1742"/>
    <cellStyle name="_도곡3교 교대 수량_암거수량(2)_04 BOX집_1-토적집계-구룡" xfId="4448"/>
    <cellStyle name="_도곡3교 교대 수량_암거수량(2)_04 BOX집_2. 구조도및 수량, 토적 산출서=하리율곡" xfId="1743"/>
    <cellStyle name="_도곡3교 교대 수량_암거수량(2)_04 BOX집_공작물치수조서-태란사지구" xfId="1744"/>
    <cellStyle name="_도곡3교 교대 수량_암거수량(2)_04 BOX집_구조도" xfId="1745"/>
    <cellStyle name="_도곡3교 교대 수량_암거수량(2)_04 BOX집_구조도_010년 구조도" xfId="4874"/>
    <cellStyle name="_도곡3교 교대 수량_암거수량(2)_04 BOX집_구조도_04 구조도" xfId="4875"/>
    <cellStyle name="_도곡3교 교대 수량_암거수량(2)_04 BOX집_구조도_계간수로" xfId="1746"/>
    <cellStyle name="_도곡3교 교대 수량_암거수량(2)_04 BOX집_구조도_구조도" xfId="1747"/>
    <cellStyle name="_도곡3교 교대 수량_암거수량(2)_04 BOX집_구조도_구조도(마대포함)" xfId="1748"/>
    <cellStyle name="_도곡3교 교대 수량_암거수량(2)_04 BOX집_구조도_구조도(배수관터파기 및 개거)" xfId="1749"/>
    <cellStyle name="_도곡3교 교대 수량_암거수량(2)_04 BOX집_구조도_구조도." xfId="1750"/>
    <cellStyle name="_도곡3교 교대 수량_암거수량(2)_04 BOX집_구조도_구조도.." xfId="1751"/>
    <cellStyle name="_도곡3교 교대 수량_암거수량(2)_04 BOX집_구조도_구조도..." xfId="1752"/>
    <cellStyle name="_도곡3교 교대 수량_암거수량(2)_04 BOX집_구조도_구조도_1" xfId="1753"/>
    <cellStyle name="_도곡3교 교대 수량_암거수량(2)_04 BOX집_구조도_구조도_a" xfId="1754"/>
    <cellStyle name="_도곡3교 교대 수량_암거수량(2)_04 BOX집_구조도_구조도_구조도" xfId="1755"/>
    <cellStyle name="_도곡3교 교대 수량_암거수량(2)_04 BOX집_구조도_구조도_구조도0" xfId="1756"/>
    <cellStyle name="_도곡3교 교대 수량_암거수량(2)_04 BOX집_구조도_구조도_변경" xfId="1757"/>
    <cellStyle name="_도곡3교 교대 수량_암거수량(2)_04 BOX집_구조도_구조도0" xfId="1758"/>
    <cellStyle name="_도곡3교 교대 수량_암거수량(2)_04 BOX집_구조도_구조도0_1" xfId="1759"/>
    <cellStyle name="_도곡3교 교대 수량_암거수량(2)_04 BOX집_구조도_구조도0_구조도0" xfId="1760"/>
    <cellStyle name="_도곡3교 교대 수량_암거수량(2)_04 BOX집_구조도_구조도2" xfId="1761"/>
    <cellStyle name="_도곡3교 교대 수량_암거수량(2)_04 BOX집_구조도_구조도22" xfId="1762"/>
    <cellStyle name="_도곡3교 교대 수량_암거수량(2)_04 BOX집_구조도_구조도-흙막이~" xfId="1763"/>
    <cellStyle name="_도곡3교 교대 수량_암거수량(2)_04 BOX집_구조도_구조물도" xfId="1764"/>
    <cellStyle name="_도곡3교 교대 수량_암거수량(2)_04 BOX집_구조도_댐구조도" xfId="1765"/>
    <cellStyle name="_도곡3교 교대 수량_암거수량(2)_04 BOX집_구조도_바닥막이구조" xfId="1766"/>
    <cellStyle name="_도곡3교 교대 수량_암거수량(2)_04 BOX집_구조도_바닥막이구조도" xfId="1767"/>
    <cellStyle name="_도곡3교 교대 수량_암거수량(2)_04 BOX집_구조도_보막이구조도" xfId="1768"/>
    <cellStyle name="_도곡3교 교대 수량_암거수량(2)_04 BOX집_구조도0" xfId="1769"/>
    <cellStyle name="_도곡3교 교대 수량_암거수량(2)_04 BOX집_구조도0_1" xfId="1770"/>
    <cellStyle name="_도곡3교 교대 수량_암거수량(2)_04 BOX집_구조도0_구조도" xfId="1771"/>
    <cellStyle name="_도곡3교 교대 수량_암거수량(2)_04 BOX집_구조도0_구조도_구조도0" xfId="1772"/>
    <cellStyle name="_도곡3교 교대 수량_암거수량(2)_04 BOX집_구조도0_구조도0" xfId="1773"/>
    <cellStyle name="_도곡3교 교대 수량_암거수량(2)_04 BOX집_구조도0_바닥막이구조" xfId="1774"/>
    <cellStyle name="_도곡3교 교대 수량_암거수량(2)_04 BOX집_구조도0_바닥막이구조도" xfId="1775"/>
    <cellStyle name="_도곡3교 교대 수량_암거수량(2)_04 BOX집_내역서2" xfId="1776"/>
    <cellStyle name="_도곡3교 교대 수량_암거수량(2)_04 BOX집_바닥막이구조" xfId="1777"/>
    <cellStyle name="_도곡3교 교대 수량_암거수량(2)_04 BOX집_설계내역(원본)" xfId="1778"/>
    <cellStyle name="_도곡3교 교대 수량_암거수량(2)_04 BOX집_설계내역(원본)_설계내역(구미정)" xfId="1779"/>
    <cellStyle name="_도곡3교 교대 수량_암거수량(2)_04 BOX집_설계내역(원본)_설계내역(원본)" xfId="1780"/>
    <cellStyle name="_도곡3교 교대 수량_암거수량(2)_1-토적집계-구룡" xfId="4449"/>
    <cellStyle name="_도곡3교 교대 수량_암거수량(2)_2. 구조도및 수량, 토적 산출서=하리율곡" xfId="1781"/>
    <cellStyle name="_도곡3교 교대 수량_암거수량(2)_공작물치수조서-태란사지구" xfId="1782"/>
    <cellStyle name="_도곡3교 교대 수량_암거수량(2)_구조도" xfId="1783"/>
    <cellStyle name="_도곡3교 교대 수량_암거수량(2)_구조도_010년 구조도" xfId="4876"/>
    <cellStyle name="_도곡3교 교대 수량_암거수량(2)_구조도_04 구조도" xfId="4877"/>
    <cellStyle name="_도곡3교 교대 수량_암거수량(2)_구조도_계간수로" xfId="1784"/>
    <cellStyle name="_도곡3교 교대 수량_암거수량(2)_구조도_구조도" xfId="1785"/>
    <cellStyle name="_도곡3교 교대 수량_암거수량(2)_구조도_구조도(마대포함)" xfId="1786"/>
    <cellStyle name="_도곡3교 교대 수량_암거수량(2)_구조도_구조도(배수관터파기 및 개거)" xfId="1787"/>
    <cellStyle name="_도곡3교 교대 수량_암거수량(2)_구조도_구조도." xfId="1788"/>
    <cellStyle name="_도곡3교 교대 수량_암거수량(2)_구조도_구조도.." xfId="1789"/>
    <cellStyle name="_도곡3교 교대 수량_암거수량(2)_구조도_구조도..." xfId="1790"/>
    <cellStyle name="_도곡3교 교대 수량_암거수량(2)_구조도_구조도_1" xfId="1791"/>
    <cellStyle name="_도곡3교 교대 수량_암거수량(2)_구조도_구조도_a" xfId="1792"/>
    <cellStyle name="_도곡3교 교대 수량_암거수량(2)_구조도_구조도_구조도" xfId="1793"/>
    <cellStyle name="_도곡3교 교대 수량_암거수량(2)_구조도_구조도_구조도0" xfId="1794"/>
    <cellStyle name="_도곡3교 교대 수량_암거수량(2)_구조도_구조도_변경" xfId="1795"/>
    <cellStyle name="_도곡3교 교대 수량_암거수량(2)_구조도_구조도0" xfId="1796"/>
    <cellStyle name="_도곡3교 교대 수량_암거수량(2)_구조도_구조도0_1" xfId="1797"/>
    <cellStyle name="_도곡3교 교대 수량_암거수량(2)_구조도_구조도0_구조도0" xfId="1798"/>
    <cellStyle name="_도곡3교 교대 수량_암거수량(2)_구조도_구조도2" xfId="1799"/>
    <cellStyle name="_도곡3교 교대 수량_암거수량(2)_구조도_구조도22" xfId="1800"/>
    <cellStyle name="_도곡3교 교대 수량_암거수량(2)_구조도_구조도-흙막이~" xfId="1801"/>
    <cellStyle name="_도곡3교 교대 수량_암거수량(2)_구조도_구조물도" xfId="1802"/>
    <cellStyle name="_도곡3교 교대 수량_암거수량(2)_구조도_댐구조도" xfId="1803"/>
    <cellStyle name="_도곡3교 교대 수량_암거수량(2)_구조도_바닥막이구조" xfId="1804"/>
    <cellStyle name="_도곡3교 교대 수량_암거수량(2)_구조도_바닥막이구조도" xfId="1805"/>
    <cellStyle name="_도곡3교 교대 수량_암거수량(2)_구조도_보막이구조도" xfId="1806"/>
    <cellStyle name="_도곡3교 교대 수량_암거수량(2)_구조도0" xfId="1807"/>
    <cellStyle name="_도곡3교 교대 수량_암거수량(2)_구조도0_1" xfId="1808"/>
    <cellStyle name="_도곡3교 교대 수량_암거수량(2)_구조도0_구조도" xfId="1809"/>
    <cellStyle name="_도곡3교 교대 수량_암거수량(2)_구조도0_구조도_구조도0" xfId="1810"/>
    <cellStyle name="_도곡3교 교대 수량_암거수량(2)_구조도0_구조도0" xfId="1811"/>
    <cellStyle name="_도곡3교 교대 수량_암거수량(2)_구조도0_바닥막이구조" xfId="1812"/>
    <cellStyle name="_도곡3교 교대 수량_암거수량(2)_구조도0_바닥막이구조도" xfId="1813"/>
    <cellStyle name="_도곡3교 교대 수량_암거수량(2)_내역서2" xfId="1814"/>
    <cellStyle name="_도곡3교 교대 수량_암거수량(2)_바닥막이구조" xfId="1815"/>
    <cellStyle name="_도곡3교 교대 수량_암거수량(2)_설계내역(원본)" xfId="1816"/>
    <cellStyle name="_도곡3교 교대 수량_암거수량(2)_설계내역(원본)_설계내역(구미정)" xfId="1817"/>
    <cellStyle name="_도곡3교 교대 수량_암거수량(2)_설계내역(원본)_설계내역(원본)" xfId="1818"/>
    <cellStyle name="_도곡3교 교대 수량_암거수량_04 BOX집" xfId="1819"/>
    <cellStyle name="_도곡3교 교대 수량_암거수량_04 BOX집_1-토적집계-구룡" xfId="4450"/>
    <cellStyle name="_도곡3교 교대 수량_암거수량_04 BOX집_2. 구조도및 수량, 토적 산출서=하리율곡" xfId="1820"/>
    <cellStyle name="_도곡3교 교대 수량_암거수량_04 BOX집_공작물치수조서-태란사지구" xfId="1821"/>
    <cellStyle name="_도곡3교 교대 수량_암거수량_04 BOX집_구조도" xfId="1822"/>
    <cellStyle name="_도곡3교 교대 수량_암거수량_04 BOX집_구조도_010년 구조도" xfId="4878"/>
    <cellStyle name="_도곡3교 교대 수량_암거수량_04 BOX집_구조도_04 구조도" xfId="4879"/>
    <cellStyle name="_도곡3교 교대 수량_암거수량_04 BOX집_구조도_계간수로" xfId="1823"/>
    <cellStyle name="_도곡3교 교대 수량_암거수량_04 BOX집_구조도_구조도" xfId="1824"/>
    <cellStyle name="_도곡3교 교대 수량_암거수량_04 BOX집_구조도_구조도(마대포함)" xfId="1825"/>
    <cellStyle name="_도곡3교 교대 수량_암거수량_04 BOX집_구조도_구조도(배수관터파기 및 개거)" xfId="1826"/>
    <cellStyle name="_도곡3교 교대 수량_암거수량_04 BOX집_구조도_구조도." xfId="1827"/>
    <cellStyle name="_도곡3교 교대 수량_암거수량_04 BOX집_구조도_구조도.." xfId="1828"/>
    <cellStyle name="_도곡3교 교대 수량_암거수량_04 BOX집_구조도_구조도..." xfId="1829"/>
    <cellStyle name="_도곡3교 교대 수량_암거수량_04 BOX집_구조도_구조도_1" xfId="1830"/>
    <cellStyle name="_도곡3교 교대 수량_암거수량_04 BOX집_구조도_구조도_a" xfId="1831"/>
    <cellStyle name="_도곡3교 교대 수량_암거수량_04 BOX집_구조도_구조도_구조도" xfId="1832"/>
    <cellStyle name="_도곡3교 교대 수량_암거수량_04 BOX집_구조도_구조도_구조도0" xfId="1833"/>
    <cellStyle name="_도곡3교 교대 수량_암거수량_04 BOX집_구조도_구조도_변경" xfId="1834"/>
    <cellStyle name="_도곡3교 교대 수량_암거수량_04 BOX집_구조도_구조도0" xfId="1835"/>
    <cellStyle name="_도곡3교 교대 수량_암거수량_04 BOX집_구조도_구조도0_1" xfId="1836"/>
    <cellStyle name="_도곡3교 교대 수량_암거수량_04 BOX집_구조도_구조도0_구조도0" xfId="1837"/>
    <cellStyle name="_도곡3교 교대 수량_암거수량_04 BOX집_구조도_구조도2" xfId="1838"/>
    <cellStyle name="_도곡3교 교대 수량_암거수량_04 BOX집_구조도_구조도22" xfId="1839"/>
    <cellStyle name="_도곡3교 교대 수량_암거수량_04 BOX집_구조도_구조도-흙막이~" xfId="1840"/>
    <cellStyle name="_도곡3교 교대 수량_암거수량_04 BOX집_구조도_구조물도" xfId="1841"/>
    <cellStyle name="_도곡3교 교대 수량_암거수량_04 BOX집_구조도_댐구조도" xfId="1842"/>
    <cellStyle name="_도곡3교 교대 수량_암거수량_04 BOX집_구조도_바닥막이구조" xfId="1843"/>
    <cellStyle name="_도곡3교 교대 수량_암거수량_04 BOX집_구조도_바닥막이구조도" xfId="1844"/>
    <cellStyle name="_도곡3교 교대 수량_암거수량_04 BOX집_구조도_보막이구조도" xfId="1845"/>
    <cellStyle name="_도곡3교 교대 수량_암거수량_04 BOX집_구조도0" xfId="1846"/>
    <cellStyle name="_도곡3교 교대 수량_암거수량_04 BOX집_구조도0_1" xfId="1847"/>
    <cellStyle name="_도곡3교 교대 수량_암거수량_04 BOX집_구조도0_구조도" xfId="1848"/>
    <cellStyle name="_도곡3교 교대 수량_암거수량_04 BOX집_구조도0_구조도_구조도0" xfId="1849"/>
    <cellStyle name="_도곡3교 교대 수량_암거수량_04 BOX집_구조도0_구조도0" xfId="1850"/>
    <cellStyle name="_도곡3교 교대 수량_암거수량_04 BOX집_구조도0_바닥막이구조" xfId="1851"/>
    <cellStyle name="_도곡3교 교대 수량_암거수량_04 BOX집_구조도0_바닥막이구조도" xfId="1852"/>
    <cellStyle name="_도곡3교 교대 수량_암거수량_04 BOX집_내역서2" xfId="1853"/>
    <cellStyle name="_도곡3교 교대 수량_암거수량_04 BOX집_바닥막이구조" xfId="1854"/>
    <cellStyle name="_도곡3교 교대 수량_암거수량_04 BOX집_설계내역(원본)" xfId="1855"/>
    <cellStyle name="_도곡3교 교대 수량_암거수량_04 BOX집_설계내역(원본)_설계내역(구미정)" xfId="1856"/>
    <cellStyle name="_도곡3교 교대 수량_암거수량_04 BOX집_설계내역(원본)_설계내역(원본)" xfId="1857"/>
    <cellStyle name="_도곡3교 교대 수량_암거수량_1-토적집계-구룡" xfId="4451"/>
    <cellStyle name="_도곡3교 교대 수량_암거수량_2. 구조도및 수량, 토적 산출서=하리율곡" xfId="1858"/>
    <cellStyle name="_도곡3교 교대 수량_암거수량_공작물치수조서-태란사지구" xfId="1859"/>
    <cellStyle name="_도곡3교 교대 수량_암거수량_구조도" xfId="1860"/>
    <cellStyle name="_도곡3교 교대 수량_암거수량_구조도_010년 구조도" xfId="4880"/>
    <cellStyle name="_도곡3교 교대 수량_암거수량_구조도_04 구조도" xfId="4881"/>
    <cellStyle name="_도곡3교 교대 수량_암거수량_구조도_계간수로" xfId="1861"/>
    <cellStyle name="_도곡3교 교대 수량_암거수량_구조도_구조도" xfId="1862"/>
    <cellStyle name="_도곡3교 교대 수량_암거수량_구조도_구조도(마대포함)" xfId="1863"/>
    <cellStyle name="_도곡3교 교대 수량_암거수량_구조도_구조도(배수관터파기 및 개거)" xfId="1864"/>
    <cellStyle name="_도곡3교 교대 수량_암거수량_구조도_구조도." xfId="1865"/>
    <cellStyle name="_도곡3교 교대 수량_암거수량_구조도_구조도.." xfId="1866"/>
    <cellStyle name="_도곡3교 교대 수량_암거수량_구조도_구조도..." xfId="1867"/>
    <cellStyle name="_도곡3교 교대 수량_암거수량_구조도_구조도_1" xfId="1868"/>
    <cellStyle name="_도곡3교 교대 수량_암거수량_구조도_구조도_a" xfId="1869"/>
    <cellStyle name="_도곡3교 교대 수량_암거수량_구조도_구조도_구조도" xfId="1870"/>
    <cellStyle name="_도곡3교 교대 수량_암거수량_구조도_구조도_구조도0" xfId="1871"/>
    <cellStyle name="_도곡3교 교대 수량_암거수량_구조도_구조도_변경" xfId="1872"/>
    <cellStyle name="_도곡3교 교대 수량_암거수량_구조도_구조도0" xfId="1873"/>
    <cellStyle name="_도곡3교 교대 수량_암거수량_구조도_구조도0_1" xfId="1874"/>
    <cellStyle name="_도곡3교 교대 수량_암거수량_구조도_구조도0_구조도0" xfId="1875"/>
    <cellStyle name="_도곡3교 교대 수량_암거수량_구조도_구조도2" xfId="1876"/>
    <cellStyle name="_도곡3교 교대 수량_암거수량_구조도_구조도22" xfId="1877"/>
    <cellStyle name="_도곡3교 교대 수량_암거수량_구조도_구조도-흙막이~" xfId="1878"/>
    <cellStyle name="_도곡3교 교대 수량_암거수량_구조도_구조물도" xfId="1879"/>
    <cellStyle name="_도곡3교 교대 수량_암거수량_구조도_댐구조도" xfId="1880"/>
    <cellStyle name="_도곡3교 교대 수량_암거수량_구조도_바닥막이구조" xfId="1881"/>
    <cellStyle name="_도곡3교 교대 수량_암거수량_구조도_바닥막이구조도" xfId="1882"/>
    <cellStyle name="_도곡3교 교대 수량_암거수량_구조도_보막이구조도" xfId="1883"/>
    <cellStyle name="_도곡3교 교대 수량_암거수량_구조도0" xfId="1884"/>
    <cellStyle name="_도곡3교 교대 수량_암거수량_구조도0_1" xfId="1885"/>
    <cellStyle name="_도곡3교 교대 수량_암거수량_구조도0_구조도" xfId="1886"/>
    <cellStyle name="_도곡3교 교대 수량_암거수량_구조도0_구조도_구조도0" xfId="1887"/>
    <cellStyle name="_도곡3교 교대 수량_암거수량_구조도0_구조도0" xfId="1888"/>
    <cellStyle name="_도곡3교 교대 수량_암거수량_구조도0_바닥막이구조" xfId="1889"/>
    <cellStyle name="_도곡3교 교대 수량_암거수량_구조도0_바닥막이구조도" xfId="1890"/>
    <cellStyle name="_도곡3교 교대 수량_암거수량_내역서2" xfId="1891"/>
    <cellStyle name="_도곡3교 교대 수량_암거수량_바닥막이구조" xfId="1892"/>
    <cellStyle name="_도곡3교 교대 수량_암거수량_설계내역(원본)" xfId="1893"/>
    <cellStyle name="_도곡3교 교대 수량_암거수량_설계내역(원본)_설계내역(구미정)" xfId="1894"/>
    <cellStyle name="_도곡3교 교대 수량_암거수량_설계내역(원본)_설계내역(원본)" xfId="1895"/>
    <cellStyle name="_도곡4교 하부공 수량" xfId="1896"/>
    <cellStyle name="_도곡4교 하부공 수량_1-토적집계-구룡" xfId="4452"/>
    <cellStyle name="_도곡4교 하부공 수량_2. 구조도및 수량, 토적 산출서=하리율곡" xfId="1897"/>
    <cellStyle name="_도곡4교 하부공 수량_공작물치수조서-태란사지구" xfId="1898"/>
    <cellStyle name="_도곡4교 하부공 수량_구조도" xfId="1899"/>
    <cellStyle name="_도곡4교 하부공 수량_구조도_010년 구조도" xfId="4882"/>
    <cellStyle name="_도곡4교 하부공 수량_구조도_04 구조도" xfId="4883"/>
    <cellStyle name="_도곡4교 하부공 수량_구조도_계간수로" xfId="1900"/>
    <cellStyle name="_도곡4교 하부공 수량_구조도_구조도" xfId="1901"/>
    <cellStyle name="_도곡4교 하부공 수량_구조도_구조도(마대포함)" xfId="1902"/>
    <cellStyle name="_도곡4교 하부공 수량_구조도_구조도(배수관터파기 및 개거)" xfId="1903"/>
    <cellStyle name="_도곡4교 하부공 수량_구조도_구조도." xfId="1904"/>
    <cellStyle name="_도곡4교 하부공 수량_구조도_구조도.." xfId="1905"/>
    <cellStyle name="_도곡4교 하부공 수량_구조도_구조도..." xfId="1906"/>
    <cellStyle name="_도곡4교 하부공 수량_구조도_구조도_1" xfId="1907"/>
    <cellStyle name="_도곡4교 하부공 수량_구조도_구조도_a" xfId="1908"/>
    <cellStyle name="_도곡4교 하부공 수량_구조도_구조도_구조도" xfId="1909"/>
    <cellStyle name="_도곡4교 하부공 수량_구조도_구조도_구조도0" xfId="1910"/>
    <cellStyle name="_도곡4교 하부공 수량_구조도_구조도_변경" xfId="1911"/>
    <cellStyle name="_도곡4교 하부공 수량_구조도_구조도0" xfId="1912"/>
    <cellStyle name="_도곡4교 하부공 수량_구조도_구조도0_1" xfId="1913"/>
    <cellStyle name="_도곡4교 하부공 수량_구조도_구조도0_구조도0" xfId="1914"/>
    <cellStyle name="_도곡4교 하부공 수량_구조도_구조도2" xfId="1915"/>
    <cellStyle name="_도곡4교 하부공 수량_구조도_구조도22" xfId="1916"/>
    <cellStyle name="_도곡4교 하부공 수량_구조도_구조도-흙막이~" xfId="1917"/>
    <cellStyle name="_도곡4교 하부공 수량_구조도_구조물도" xfId="1918"/>
    <cellStyle name="_도곡4교 하부공 수량_구조도_댐구조도" xfId="1919"/>
    <cellStyle name="_도곡4교 하부공 수량_구조도_바닥막이구조" xfId="1920"/>
    <cellStyle name="_도곡4교 하부공 수량_구조도_바닥막이구조도" xfId="1921"/>
    <cellStyle name="_도곡4교 하부공 수량_구조도_보막이구조도" xfId="1922"/>
    <cellStyle name="_도곡4교 하부공 수량_구조도0" xfId="1923"/>
    <cellStyle name="_도곡4교 하부공 수량_구조도0_1" xfId="1924"/>
    <cellStyle name="_도곡4교 하부공 수량_구조도0_구조도" xfId="1925"/>
    <cellStyle name="_도곡4교 하부공 수량_구조도0_구조도_구조도0" xfId="1926"/>
    <cellStyle name="_도곡4교 하부공 수량_구조도0_구조도0" xfId="1927"/>
    <cellStyle name="_도곡4교 하부공 수량_구조도0_바닥막이구조" xfId="1928"/>
    <cellStyle name="_도곡4교 하부공 수량_구조도0_바닥막이구조도" xfId="1929"/>
    <cellStyle name="_도곡4교 하부공 수량_내역서2" xfId="1930"/>
    <cellStyle name="_도곡4교 하부공 수량_바닥막이구조" xfId="1931"/>
    <cellStyle name="_도곡4교 하부공 수량_설계내역(원본)" xfId="1932"/>
    <cellStyle name="_도곡4교 하부공 수량_설계내역(원본)_설계내역(구미정)" xfId="1933"/>
    <cellStyle name="_도곡4교 하부공 수량_설계내역(원본)_설계내역(원본)" xfId="1934"/>
    <cellStyle name="_도곡4교 하부공 수량_신촌-유곡(암거)" xfId="1935"/>
    <cellStyle name="_도곡4교 하부공 수량_신촌-유곡(암거)_04 BOX집" xfId="1936"/>
    <cellStyle name="_도곡4교 하부공 수량_신촌-유곡(암거)_04 BOX집_1-토적집계-구룡" xfId="4453"/>
    <cellStyle name="_도곡4교 하부공 수량_신촌-유곡(암거)_04 BOX집_2. 구조도및 수량, 토적 산출서=하리율곡" xfId="1937"/>
    <cellStyle name="_도곡4교 하부공 수량_신촌-유곡(암거)_04 BOX집_공작물치수조서-태란사지구" xfId="1938"/>
    <cellStyle name="_도곡4교 하부공 수량_신촌-유곡(암거)_04 BOX집_구조도" xfId="1939"/>
    <cellStyle name="_도곡4교 하부공 수량_신촌-유곡(암거)_04 BOX집_구조도_010년 구조도" xfId="4884"/>
    <cellStyle name="_도곡4교 하부공 수량_신촌-유곡(암거)_04 BOX집_구조도_04 구조도" xfId="4885"/>
    <cellStyle name="_도곡4교 하부공 수량_신촌-유곡(암거)_04 BOX집_구조도_계간수로" xfId="1940"/>
    <cellStyle name="_도곡4교 하부공 수량_신촌-유곡(암거)_04 BOX집_구조도_구조도" xfId="1941"/>
    <cellStyle name="_도곡4교 하부공 수량_신촌-유곡(암거)_04 BOX집_구조도_구조도(마대포함)" xfId="1942"/>
    <cellStyle name="_도곡4교 하부공 수량_신촌-유곡(암거)_04 BOX집_구조도_구조도(배수관터파기 및 개거)" xfId="1943"/>
    <cellStyle name="_도곡4교 하부공 수량_신촌-유곡(암거)_04 BOX집_구조도_구조도." xfId="1944"/>
    <cellStyle name="_도곡4교 하부공 수량_신촌-유곡(암거)_04 BOX집_구조도_구조도.." xfId="1945"/>
    <cellStyle name="_도곡4교 하부공 수량_신촌-유곡(암거)_04 BOX집_구조도_구조도..." xfId="1946"/>
    <cellStyle name="_도곡4교 하부공 수량_신촌-유곡(암거)_04 BOX집_구조도_구조도_1" xfId="1947"/>
    <cellStyle name="_도곡4교 하부공 수량_신촌-유곡(암거)_04 BOX집_구조도_구조도_a" xfId="1948"/>
    <cellStyle name="_도곡4교 하부공 수량_신촌-유곡(암거)_04 BOX집_구조도_구조도_구조도" xfId="1949"/>
    <cellStyle name="_도곡4교 하부공 수량_신촌-유곡(암거)_04 BOX집_구조도_구조도_구조도0" xfId="1950"/>
    <cellStyle name="_도곡4교 하부공 수량_신촌-유곡(암거)_04 BOX집_구조도_구조도_변경" xfId="1951"/>
    <cellStyle name="_도곡4교 하부공 수량_신촌-유곡(암거)_04 BOX집_구조도_구조도0" xfId="1952"/>
    <cellStyle name="_도곡4교 하부공 수량_신촌-유곡(암거)_04 BOX집_구조도_구조도0_1" xfId="1953"/>
    <cellStyle name="_도곡4교 하부공 수량_신촌-유곡(암거)_04 BOX집_구조도_구조도0_구조도0" xfId="1954"/>
    <cellStyle name="_도곡4교 하부공 수량_신촌-유곡(암거)_04 BOX집_구조도_구조도2" xfId="1955"/>
    <cellStyle name="_도곡4교 하부공 수량_신촌-유곡(암거)_04 BOX집_구조도_구조도22" xfId="1956"/>
    <cellStyle name="_도곡4교 하부공 수량_신촌-유곡(암거)_04 BOX집_구조도_구조도-흙막이~" xfId="1957"/>
    <cellStyle name="_도곡4교 하부공 수량_신촌-유곡(암거)_04 BOX집_구조도_구조물도" xfId="1958"/>
    <cellStyle name="_도곡4교 하부공 수량_신촌-유곡(암거)_04 BOX집_구조도_댐구조도" xfId="1959"/>
    <cellStyle name="_도곡4교 하부공 수량_신촌-유곡(암거)_04 BOX집_구조도_바닥막이구조" xfId="1960"/>
    <cellStyle name="_도곡4교 하부공 수량_신촌-유곡(암거)_04 BOX집_구조도_바닥막이구조도" xfId="1961"/>
    <cellStyle name="_도곡4교 하부공 수량_신촌-유곡(암거)_04 BOX집_구조도_보막이구조도" xfId="1962"/>
    <cellStyle name="_도곡4교 하부공 수량_신촌-유곡(암거)_04 BOX집_구조도0" xfId="1963"/>
    <cellStyle name="_도곡4교 하부공 수량_신촌-유곡(암거)_04 BOX집_구조도0_1" xfId="1964"/>
    <cellStyle name="_도곡4교 하부공 수량_신촌-유곡(암거)_04 BOX집_구조도0_구조도" xfId="1965"/>
    <cellStyle name="_도곡4교 하부공 수량_신촌-유곡(암거)_04 BOX집_구조도0_구조도_구조도0" xfId="1966"/>
    <cellStyle name="_도곡4교 하부공 수량_신촌-유곡(암거)_04 BOX집_구조도0_구조도0" xfId="1967"/>
    <cellStyle name="_도곡4교 하부공 수량_신촌-유곡(암거)_04 BOX집_구조도0_바닥막이구조" xfId="1968"/>
    <cellStyle name="_도곡4교 하부공 수량_신촌-유곡(암거)_04 BOX집_구조도0_바닥막이구조도" xfId="1969"/>
    <cellStyle name="_도곡4교 하부공 수량_신촌-유곡(암거)_04 BOX집_내역서2" xfId="1970"/>
    <cellStyle name="_도곡4교 하부공 수량_신촌-유곡(암거)_04 BOX집_바닥막이구조" xfId="1971"/>
    <cellStyle name="_도곡4교 하부공 수량_신촌-유곡(암거)_04 BOX집_설계내역(원본)" xfId="1972"/>
    <cellStyle name="_도곡4교 하부공 수량_신촌-유곡(암거)_04 BOX집_설계내역(원본)_설계내역(구미정)" xfId="1973"/>
    <cellStyle name="_도곡4교 하부공 수량_신촌-유곡(암거)_04 BOX집_설계내역(원본)_설계내역(원본)" xfId="1974"/>
    <cellStyle name="_도곡4교 하부공 수량_신촌-유곡(암거)_1-토적집계-구룡" xfId="4454"/>
    <cellStyle name="_도곡4교 하부공 수량_신촌-유곡(암거)_2. 구조도및 수량, 토적 산출서=하리율곡" xfId="1975"/>
    <cellStyle name="_도곡4교 하부공 수량_신촌-유곡(암거)_공작물치수조서-태란사지구" xfId="1976"/>
    <cellStyle name="_도곡4교 하부공 수량_신촌-유곡(암거)_구조도" xfId="1977"/>
    <cellStyle name="_도곡4교 하부공 수량_신촌-유곡(암거)_구조도_010년 구조도" xfId="4886"/>
    <cellStyle name="_도곡4교 하부공 수량_신촌-유곡(암거)_구조도_04 구조도" xfId="4887"/>
    <cellStyle name="_도곡4교 하부공 수량_신촌-유곡(암거)_구조도_계간수로" xfId="1978"/>
    <cellStyle name="_도곡4교 하부공 수량_신촌-유곡(암거)_구조도_구조도" xfId="1979"/>
    <cellStyle name="_도곡4교 하부공 수량_신촌-유곡(암거)_구조도_구조도(마대포함)" xfId="1980"/>
    <cellStyle name="_도곡4교 하부공 수량_신촌-유곡(암거)_구조도_구조도(배수관터파기 및 개거)" xfId="1981"/>
    <cellStyle name="_도곡4교 하부공 수량_신촌-유곡(암거)_구조도_구조도." xfId="1982"/>
    <cellStyle name="_도곡4교 하부공 수량_신촌-유곡(암거)_구조도_구조도.." xfId="1983"/>
    <cellStyle name="_도곡4교 하부공 수량_신촌-유곡(암거)_구조도_구조도..." xfId="1984"/>
    <cellStyle name="_도곡4교 하부공 수량_신촌-유곡(암거)_구조도_구조도_1" xfId="1985"/>
    <cellStyle name="_도곡4교 하부공 수량_신촌-유곡(암거)_구조도_구조도_a" xfId="1986"/>
    <cellStyle name="_도곡4교 하부공 수량_신촌-유곡(암거)_구조도_구조도_구조도" xfId="1987"/>
    <cellStyle name="_도곡4교 하부공 수량_신촌-유곡(암거)_구조도_구조도_구조도0" xfId="1988"/>
    <cellStyle name="_도곡4교 하부공 수량_신촌-유곡(암거)_구조도_구조도_변경" xfId="1989"/>
    <cellStyle name="_도곡4교 하부공 수량_신촌-유곡(암거)_구조도_구조도0" xfId="1990"/>
    <cellStyle name="_도곡4교 하부공 수량_신촌-유곡(암거)_구조도_구조도0_1" xfId="1991"/>
    <cellStyle name="_도곡4교 하부공 수량_신촌-유곡(암거)_구조도_구조도0_구조도0" xfId="1992"/>
    <cellStyle name="_도곡4교 하부공 수량_신촌-유곡(암거)_구조도_구조도2" xfId="1993"/>
    <cellStyle name="_도곡4교 하부공 수량_신촌-유곡(암거)_구조도_구조도22" xfId="1994"/>
    <cellStyle name="_도곡4교 하부공 수량_신촌-유곡(암거)_구조도_구조도-흙막이~" xfId="1995"/>
    <cellStyle name="_도곡4교 하부공 수량_신촌-유곡(암거)_구조도_구조물도" xfId="1996"/>
    <cellStyle name="_도곡4교 하부공 수량_신촌-유곡(암거)_구조도_댐구조도" xfId="1997"/>
    <cellStyle name="_도곡4교 하부공 수량_신촌-유곡(암거)_구조도_바닥막이구조" xfId="1998"/>
    <cellStyle name="_도곡4교 하부공 수량_신촌-유곡(암거)_구조도_바닥막이구조도" xfId="1999"/>
    <cellStyle name="_도곡4교 하부공 수량_신촌-유곡(암거)_구조도_보막이구조도" xfId="2000"/>
    <cellStyle name="_도곡4교 하부공 수량_신촌-유곡(암거)_구조도0" xfId="2001"/>
    <cellStyle name="_도곡4교 하부공 수량_신촌-유곡(암거)_구조도0_1" xfId="2002"/>
    <cellStyle name="_도곡4교 하부공 수량_신촌-유곡(암거)_구조도0_구조도" xfId="2003"/>
    <cellStyle name="_도곡4교 하부공 수량_신촌-유곡(암거)_구조도0_구조도_구조도0" xfId="2004"/>
    <cellStyle name="_도곡4교 하부공 수량_신촌-유곡(암거)_구조도0_구조도0" xfId="2005"/>
    <cellStyle name="_도곡4교 하부공 수량_신촌-유곡(암거)_구조도0_바닥막이구조" xfId="2006"/>
    <cellStyle name="_도곡4교 하부공 수량_신촌-유곡(암거)_구조도0_바닥막이구조도" xfId="2007"/>
    <cellStyle name="_도곡4교 하부공 수량_신촌-유곡(암거)_내역서2" xfId="2008"/>
    <cellStyle name="_도곡4교 하부공 수량_신촌-유곡(암거)_바닥막이구조" xfId="2009"/>
    <cellStyle name="_도곡4교 하부공 수량_신촌-유곡(암거)_설계내역(원본)" xfId="2010"/>
    <cellStyle name="_도곡4교 하부공 수량_신촌-유곡(암거)_설계내역(원본)_설계내역(구미정)" xfId="2011"/>
    <cellStyle name="_도곡4교 하부공 수량_신촌-유곡(암거)_설계내역(원본)_설계내역(원본)" xfId="2012"/>
    <cellStyle name="_도곡4교 하부공 수량_암거수량" xfId="2013"/>
    <cellStyle name="_도곡4교 하부공 수량_암거수량(2)" xfId="2014"/>
    <cellStyle name="_도곡4교 하부공 수량_암거수량(2)_04 BOX집" xfId="2015"/>
    <cellStyle name="_도곡4교 하부공 수량_암거수량(2)_04 BOX집_1-토적집계-구룡" xfId="4455"/>
    <cellStyle name="_도곡4교 하부공 수량_암거수량(2)_04 BOX집_2. 구조도및 수량, 토적 산출서=하리율곡" xfId="2016"/>
    <cellStyle name="_도곡4교 하부공 수량_암거수량(2)_04 BOX집_공작물치수조서-태란사지구" xfId="2017"/>
    <cellStyle name="_도곡4교 하부공 수량_암거수량(2)_04 BOX집_구조도" xfId="2018"/>
    <cellStyle name="_도곡4교 하부공 수량_암거수량(2)_04 BOX집_구조도_010년 구조도" xfId="4888"/>
    <cellStyle name="_도곡4교 하부공 수량_암거수량(2)_04 BOX집_구조도_04 구조도" xfId="4889"/>
    <cellStyle name="_도곡4교 하부공 수량_암거수량(2)_04 BOX집_구조도_계간수로" xfId="2019"/>
    <cellStyle name="_도곡4교 하부공 수량_암거수량(2)_04 BOX집_구조도_구조도" xfId="2020"/>
    <cellStyle name="_도곡4교 하부공 수량_암거수량(2)_04 BOX집_구조도_구조도(마대포함)" xfId="2021"/>
    <cellStyle name="_도곡4교 하부공 수량_암거수량(2)_04 BOX집_구조도_구조도(배수관터파기 및 개거)" xfId="2022"/>
    <cellStyle name="_도곡4교 하부공 수량_암거수량(2)_04 BOX집_구조도_구조도." xfId="2023"/>
    <cellStyle name="_도곡4교 하부공 수량_암거수량(2)_04 BOX집_구조도_구조도.." xfId="2024"/>
    <cellStyle name="_도곡4교 하부공 수량_암거수량(2)_04 BOX집_구조도_구조도..." xfId="2025"/>
    <cellStyle name="_도곡4교 하부공 수량_암거수량(2)_04 BOX집_구조도_구조도_1" xfId="2026"/>
    <cellStyle name="_도곡4교 하부공 수량_암거수량(2)_04 BOX집_구조도_구조도_a" xfId="2027"/>
    <cellStyle name="_도곡4교 하부공 수량_암거수량(2)_04 BOX집_구조도_구조도_구조도" xfId="2028"/>
    <cellStyle name="_도곡4교 하부공 수량_암거수량(2)_04 BOX집_구조도_구조도_구조도0" xfId="2029"/>
    <cellStyle name="_도곡4교 하부공 수량_암거수량(2)_04 BOX집_구조도_구조도_변경" xfId="2030"/>
    <cellStyle name="_도곡4교 하부공 수량_암거수량(2)_04 BOX집_구조도_구조도0" xfId="2031"/>
    <cellStyle name="_도곡4교 하부공 수량_암거수량(2)_04 BOX집_구조도_구조도0_1" xfId="2032"/>
    <cellStyle name="_도곡4교 하부공 수량_암거수량(2)_04 BOX집_구조도_구조도0_구조도0" xfId="2033"/>
    <cellStyle name="_도곡4교 하부공 수량_암거수량(2)_04 BOX집_구조도_구조도2" xfId="2034"/>
    <cellStyle name="_도곡4교 하부공 수량_암거수량(2)_04 BOX집_구조도_구조도22" xfId="2035"/>
    <cellStyle name="_도곡4교 하부공 수량_암거수량(2)_04 BOX집_구조도_구조도-흙막이~" xfId="2036"/>
    <cellStyle name="_도곡4교 하부공 수량_암거수량(2)_04 BOX집_구조도_구조물도" xfId="2037"/>
    <cellStyle name="_도곡4교 하부공 수량_암거수량(2)_04 BOX집_구조도_댐구조도" xfId="2038"/>
    <cellStyle name="_도곡4교 하부공 수량_암거수량(2)_04 BOX집_구조도_바닥막이구조" xfId="2039"/>
    <cellStyle name="_도곡4교 하부공 수량_암거수량(2)_04 BOX집_구조도_바닥막이구조도" xfId="2040"/>
    <cellStyle name="_도곡4교 하부공 수량_암거수량(2)_04 BOX집_구조도_보막이구조도" xfId="2041"/>
    <cellStyle name="_도곡4교 하부공 수량_암거수량(2)_04 BOX집_구조도0" xfId="2042"/>
    <cellStyle name="_도곡4교 하부공 수량_암거수량(2)_04 BOX집_구조도0_1" xfId="2043"/>
    <cellStyle name="_도곡4교 하부공 수량_암거수량(2)_04 BOX집_구조도0_구조도" xfId="2044"/>
    <cellStyle name="_도곡4교 하부공 수량_암거수량(2)_04 BOX집_구조도0_구조도_구조도0" xfId="2045"/>
    <cellStyle name="_도곡4교 하부공 수량_암거수량(2)_04 BOX집_구조도0_구조도0" xfId="2046"/>
    <cellStyle name="_도곡4교 하부공 수량_암거수량(2)_04 BOX집_구조도0_바닥막이구조" xfId="2047"/>
    <cellStyle name="_도곡4교 하부공 수량_암거수량(2)_04 BOX집_구조도0_바닥막이구조도" xfId="2048"/>
    <cellStyle name="_도곡4교 하부공 수량_암거수량(2)_04 BOX집_내역서2" xfId="2049"/>
    <cellStyle name="_도곡4교 하부공 수량_암거수량(2)_04 BOX집_바닥막이구조" xfId="2050"/>
    <cellStyle name="_도곡4교 하부공 수량_암거수량(2)_04 BOX집_설계내역(원본)" xfId="2051"/>
    <cellStyle name="_도곡4교 하부공 수량_암거수량(2)_04 BOX집_설계내역(원본)_설계내역(구미정)" xfId="2052"/>
    <cellStyle name="_도곡4교 하부공 수량_암거수량(2)_04 BOX집_설계내역(원본)_설계내역(원본)" xfId="2053"/>
    <cellStyle name="_도곡4교 하부공 수량_암거수량(2)_1-토적집계-구룡" xfId="4456"/>
    <cellStyle name="_도곡4교 하부공 수량_암거수량(2)_2. 구조도및 수량, 토적 산출서=하리율곡" xfId="2054"/>
    <cellStyle name="_도곡4교 하부공 수량_암거수량(2)_공작물치수조서-태란사지구" xfId="2055"/>
    <cellStyle name="_도곡4교 하부공 수량_암거수량(2)_구조도" xfId="2056"/>
    <cellStyle name="_도곡4교 하부공 수량_암거수량(2)_구조도_010년 구조도" xfId="4890"/>
    <cellStyle name="_도곡4교 하부공 수량_암거수량(2)_구조도_04 구조도" xfId="4891"/>
    <cellStyle name="_도곡4교 하부공 수량_암거수량(2)_구조도_계간수로" xfId="2057"/>
    <cellStyle name="_도곡4교 하부공 수량_암거수량(2)_구조도_구조도" xfId="2058"/>
    <cellStyle name="_도곡4교 하부공 수량_암거수량(2)_구조도_구조도(마대포함)" xfId="2059"/>
    <cellStyle name="_도곡4교 하부공 수량_암거수량(2)_구조도_구조도(배수관터파기 및 개거)" xfId="2060"/>
    <cellStyle name="_도곡4교 하부공 수량_암거수량(2)_구조도_구조도." xfId="2061"/>
    <cellStyle name="_도곡4교 하부공 수량_암거수량(2)_구조도_구조도.." xfId="2062"/>
    <cellStyle name="_도곡4교 하부공 수량_암거수량(2)_구조도_구조도..." xfId="2063"/>
    <cellStyle name="_도곡4교 하부공 수량_암거수량(2)_구조도_구조도_1" xfId="2064"/>
    <cellStyle name="_도곡4교 하부공 수량_암거수량(2)_구조도_구조도_a" xfId="2065"/>
    <cellStyle name="_도곡4교 하부공 수량_암거수량(2)_구조도_구조도_구조도" xfId="2066"/>
    <cellStyle name="_도곡4교 하부공 수량_암거수량(2)_구조도_구조도_구조도0" xfId="2067"/>
    <cellStyle name="_도곡4교 하부공 수량_암거수량(2)_구조도_구조도_변경" xfId="2068"/>
    <cellStyle name="_도곡4교 하부공 수량_암거수량(2)_구조도_구조도0" xfId="2069"/>
    <cellStyle name="_도곡4교 하부공 수량_암거수량(2)_구조도_구조도0_1" xfId="2070"/>
    <cellStyle name="_도곡4교 하부공 수량_암거수량(2)_구조도_구조도0_구조도0" xfId="2071"/>
    <cellStyle name="_도곡4교 하부공 수량_암거수량(2)_구조도_구조도2" xfId="2072"/>
    <cellStyle name="_도곡4교 하부공 수량_암거수량(2)_구조도_구조도22" xfId="2073"/>
    <cellStyle name="_도곡4교 하부공 수량_암거수량(2)_구조도_구조도-흙막이~" xfId="2074"/>
    <cellStyle name="_도곡4교 하부공 수량_암거수량(2)_구조도_구조물도" xfId="2075"/>
    <cellStyle name="_도곡4교 하부공 수량_암거수량(2)_구조도_댐구조도" xfId="2076"/>
    <cellStyle name="_도곡4교 하부공 수량_암거수량(2)_구조도_바닥막이구조" xfId="2077"/>
    <cellStyle name="_도곡4교 하부공 수량_암거수량(2)_구조도_바닥막이구조도" xfId="2078"/>
    <cellStyle name="_도곡4교 하부공 수량_암거수량(2)_구조도_보막이구조도" xfId="2079"/>
    <cellStyle name="_도곡4교 하부공 수량_암거수량(2)_구조도0" xfId="2080"/>
    <cellStyle name="_도곡4교 하부공 수량_암거수량(2)_구조도0_1" xfId="2081"/>
    <cellStyle name="_도곡4교 하부공 수량_암거수량(2)_구조도0_구조도" xfId="2082"/>
    <cellStyle name="_도곡4교 하부공 수량_암거수량(2)_구조도0_구조도_구조도0" xfId="2083"/>
    <cellStyle name="_도곡4교 하부공 수량_암거수량(2)_구조도0_구조도0" xfId="2084"/>
    <cellStyle name="_도곡4교 하부공 수량_암거수량(2)_구조도0_바닥막이구조" xfId="2085"/>
    <cellStyle name="_도곡4교 하부공 수량_암거수량(2)_구조도0_바닥막이구조도" xfId="2086"/>
    <cellStyle name="_도곡4교 하부공 수량_암거수량(2)_내역서2" xfId="2087"/>
    <cellStyle name="_도곡4교 하부공 수량_암거수량(2)_바닥막이구조" xfId="2088"/>
    <cellStyle name="_도곡4교 하부공 수량_암거수량(2)_설계내역(원본)" xfId="2089"/>
    <cellStyle name="_도곡4교 하부공 수량_암거수량(2)_설계내역(원본)_설계내역(구미정)" xfId="2090"/>
    <cellStyle name="_도곡4교 하부공 수량_암거수량(2)_설계내역(원본)_설계내역(원본)" xfId="2091"/>
    <cellStyle name="_도곡4교 하부공 수량_암거수량_04 BOX집" xfId="2092"/>
    <cellStyle name="_도곡4교 하부공 수량_암거수량_04 BOX집_1-토적집계-구룡" xfId="4457"/>
    <cellStyle name="_도곡4교 하부공 수량_암거수량_04 BOX집_2. 구조도및 수량, 토적 산출서=하리율곡" xfId="2093"/>
    <cellStyle name="_도곡4교 하부공 수량_암거수량_04 BOX집_공작물치수조서-태란사지구" xfId="2094"/>
    <cellStyle name="_도곡4교 하부공 수량_암거수량_04 BOX집_구조도" xfId="2095"/>
    <cellStyle name="_도곡4교 하부공 수량_암거수량_04 BOX집_구조도_010년 구조도" xfId="4892"/>
    <cellStyle name="_도곡4교 하부공 수량_암거수량_04 BOX집_구조도_04 구조도" xfId="4893"/>
    <cellStyle name="_도곡4교 하부공 수량_암거수량_04 BOX집_구조도_계간수로" xfId="2096"/>
    <cellStyle name="_도곡4교 하부공 수량_암거수량_04 BOX집_구조도_구조도" xfId="2097"/>
    <cellStyle name="_도곡4교 하부공 수량_암거수량_04 BOX집_구조도_구조도(마대포함)" xfId="2098"/>
    <cellStyle name="_도곡4교 하부공 수량_암거수량_04 BOX집_구조도_구조도(배수관터파기 및 개거)" xfId="2099"/>
    <cellStyle name="_도곡4교 하부공 수량_암거수량_04 BOX집_구조도_구조도." xfId="2100"/>
    <cellStyle name="_도곡4교 하부공 수량_암거수량_04 BOX집_구조도_구조도.." xfId="2101"/>
    <cellStyle name="_도곡4교 하부공 수량_암거수량_04 BOX집_구조도_구조도..." xfId="2102"/>
    <cellStyle name="_도곡4교 하부공 수량_암거수량_04 BOX집_구조도_구조도_1" xfId="2103"/>
    <cellStyle name="_도곡4교 하부공 수량_암거수량_04 BOX집_구조도_구조도_a" xfId="2104"/>
    <cellStyle name="_도곡4교 하부공 수량_암거수량_04 BOX집_구조도_구조도_구조도" xfId="2105"/>
    <cellStyle name="_도곡4교 하부공 수량_암거수량_04 BOX집_구조도_구조도_구조도0" xfId="2106"/>
    <cellStyle name="_도곡4교 하부공 수량_암거수량_04 BOX집_구조도_구조도_변경" xfId="2107"/>
    <cellStyle name="_도곡4교 하부공 수량_암거수량_04 BOX집_구조도_구조도0" xfId="2108"/>
    <cellStyle name="_도곡4교 하부공 수량_암거수량_04 BOX집_구조도_구조도0_1" xfId="2109"/>
    <cellStyle name="_도곡4교 하부공 수량_암거수량_04 BOX집_구조도_구조도0_구조도0" xfId="2110"/>
    <cellStyle name="_도곡4교 하부공 수량_암거수량_04 BOX집_구조도_구조도2" xfId="2111"/>
    <cellStyle name="_도곡4교 하부공 수량_암거수량_04 BOX집_구조도_구조도22" xfId="2112"/>
    <cellStyle name="_도곡4교 하부공 수량_암거수량_04 BOX집_구조도_구조도-흙막이~" xfId="2113"/>
    <cellStyle name="_도곡4교 하부공 수량_암거수량_04 BOX집_구조도_구조물도" xfId="2114"/>
    <cellStyle name="_도곡4교 하부공 수량_암거수량_04 BOX집_구조도_댐구조도" xfId="2115"/>
    <cellStyle name="_도곡4교 하부공 수량_암거수량_04 BOX집_구조도_바닥막이구조" xfId="2116"/>
    <cellStyle name="_도곡4교 하부공 수량_암거수량_04 BOX집_구조도_바닥막이구조도" xfId="2117"/>
    <cellStyle name="_도곡4교 하부공 수량_암거수량_04 BOX집_구조도_보막이구조도" xfId="2118"/>
    <cellStyle name="_도곡4교 하부공 수량_암거수량_04 BOX집_구조도0" xfId="2119"/>
    <cellStyle name="_도곡4교 하부공 수량_암거수량_04 BOX집_구조도0_1" xfId="2120"/>
    <cellStyle name="_도곡4교 하부공 수량_암거수량_04 BOX집_구조도0_구조도" xfId="2121"/>
    <cellStyle name="_도곡4교 하부공 수량_암거수량_04 BOX집_구조도0_구조도_구조도0" xfId="2122"/>
    <cellStyle name="_도곡4교 하부공 수량_암거수량_04 BOX집_구조도0_구조도0" xfId="2123"/>
    <cellStyle name="_도곡4교 하부공 수량_암거수량_04 BOX집_구조도0_바닥막이구조" xfId="2124"/>
    <cellStyle name="_도곡4교 하부공 수량_암거수량_04 BOX집_구조도0_바닥막이구조도" xfId="2125"/>
    <cellStyle name="_도곡4교 하부공 수량_암거수량_04 BOX집_내역서2" xfId="2126"/>
    <cellStyle name="_도곡4교 하부공 수량_암거수량_04 BOX집_바닥막이구조" xfId="2127"/>
    <cellStyle name="_도곡4교 하부공 수량_암거수량_04 BOX집_설계내역(원본)" xfId="2128"/>
    <cellStyle name="_도곡4교 하부공 수량_암거수량_04 BOX집_설계내역(원본)_설계내역(구미정)" xfId="2129"/>
    <cellStyle name="_도곡4교 하부공 수량_암거수량_04 BOX집_설계내역(원본)_설계내역(원본)" xfId="2130"/>
    <cellStyle name="_도곡4교 하부공 수량_암거수량_1-토적집계-구룡" xfId="4458"/>
    <cellStyle name="_도곡4교 하부공 수량_암거수량_2. 구조도및 수량, 토적 산출서=하리율곡" xfId="2131"/>
    <cellStyle name="_도곡4교 하부공 수량_암거수량_공작물치수조서-태란사지구" xfId="2132"/>
    <cellStyle name="_도곡4교 하부공 수량_암거수량_구조도" xfId="2133"/>
    <cellStyle name="_도곡4교 하부공 수량_암거수량_구조도_010년 구조도" xfId="4894"/>
    <cellStyle name="_도곡4교 하부공 수량_암거수량_구조도_04 구조도" xfId="4895"/>
    <cellStyle name="_도곡4교 하부공 수량_암거수량_구조도_계간수로" xfId="2134"/>
    <cellStyle name="_도곡4교 하부공 수량_암거수량_구조도_구조도" xfId="2135"/>
    <cellStyle name="_도곡4교 하부공 수량_암거수량_구조도_구조도(마대포함)" xfId="2136"/>
    <cellStyle name="_도곡4교 하부공 수량_암거수량_구조도_구조도(배수관터파기 및 개거)" xfId="2137"/>
    <cellStyle name="_도곡4교 하부공 수량_암거수량_구조도_구조도." xfId="2138"/>
    <cellStyle name="_도곡4교 하부공 수량_암거수량_구조도_구조도.." xfId="2139"/>
    <cellStyle name="_도곡4교 하부공 수량_암거수량_구조도_구조도..." xfId="2140"/>
    <cellStyle name="_도곡4교 하부공 수량_암거수량_구조도_구조도_1" xfId="2141"/>
    <cellStyle name="_도곡4교 하부공 수량_암거수량_구조도_구조도_a" xfId="2142"/>
    <cellStyle name="_도곡4교 하부공 수량_암거수량_구조도_구조도_구조도" xfId="2143"/>
    <cellStyle name="_도곡4교 하부공 수량_암거수량_구조도_구조도_구조도0" xfId="2144"/>
    <cellStyle name="_도곡4교 하부공 수량_암거수량_구조도_구조도_변경" xfId="2145"/>
    <cellStyle name="_도곡4교 하부공 수량_암거수량_구조도_구조도0" xfId="2146"/>
    <cellStyle name="_도곡4교 하부공 수량_암거수량_구조도_구조도0_1" xfId="2147"/>
    <cellStyle name="_도곡4교 하부공 수량_암거수량_구조도_구조도0_구조도0" xfId="2148"/>
    <cellStyle name="_도곡4교 하부공 수량_암거수량_구조도_구조도2" xfId="2149"/>
    <cellStyle name="_도곡4교 하부공 수량_암거수량_구조도_구조도22" xfId="2150"/>
    <cellStyle name="_도곡4교 하부공 수량_암거수량_구조도_구조도-흙막이~" xfId="2151"/>
    <cellStyle name="_도곡4교 하부공 수량_암거수량_구조도_구조물도" xfId="2152"/>
    <cellStyle name="_도곡4교 하부공 수량_암거수량_구조도_댐구조도" xfId="2153"/>
    <cellStyle name="_도곡4교 하부공 수량_암거수량_구조도_바닥막이구조" xfId="2154"/>
    <cellStyle name="_도곡4교 하부공 수량_암거수량_구조도_바닥막이구조도" xfId="2155"/>
    <cellStyle name="_도곡4교 하부공 수량_암거수량_구조도_보막이구조도" xfId="2156"/>
    <cellStyle name="_도곡4교 하부공 수량_암거수량_구조도0" xfId="2157"/>
    <cellStyle name="_도곡4교 하부공 수량_암거수량_구조도0_1" xfId="2158"/>
    <cellStyle name="_도곡4교 하부공 수량_암거수량_구조도0_구조도" xfId="2159"/>
    <cellStyle name="_도곡4교 하부공 수량_암거수량_구조도0_구조도_구조도0" xfId="2160"/>
    <cellStyle name="_도곡4교 하부공 수량_암거수량_구조도0_구조도0" xfId="2161"/>
    <cellStyle name="_도곡4교 하부공 수량_암거수량_구조도0_바닥막이구조" xfId="2162"/>
    <cellStyle name="_도곡4교 하부공 수량_암거수량_구조도0_바닥막이구조도" xfId="2163"/>
    <cellStyle name="_도곡4교 하부공 수량_암거수량_내역서2" xfId="2164"/>
    <cellStyle name="_도곡4교 하부공 수량_암거수량_바닥막이구조" xfId="2165"/>
    <cellStyle name="_도곡4교 하부공 수량_암거수량_설계내역(원본)" xfId="2166"/>
    <cellStyle name="_도곡4교 하부공 수량_암거수량_설계내역(원본)_설계내역(구미정)" xfId="2167"/>
    <cellStyle name="_도곡4교 하부공 수량_암거수량_설계내역(원본)_설계내역(원본)" xfId="2168"/>
    <cellStyle name="_도곡교 교대 수량" xfId="2169"/>
    <cellStyle name="_도곡교 교대 수량_1-토적집계-구룡" xfId="4459"/>
    <cellStyle name="_도곡교 교대 수량_2. 구조도및 수량, 토적 산출서=하리율곡" xfId="2170"/>
    <cellStyle name="_도곡교 교대 수량_공작물치수조서-태란사지구" xfId="2171"/>
    <cellStyle name="_도곡교 교대 수량_구조도" xfId="2172"/>
    <cellStyle name="_도곡교 교대 수량_구조도_010년 구조도" xfId="4896"/>
    <cellStyle name="_도곡교 교대 수량_구조도_04 구조도" xfId="4897"/>
    <cellStyle name="_도곡교 교대 수량_구조도_계간수로" xfId="2173"/>
    <cellStyle name="_도곡교 교대 수량_구조도_구조도" xfId="2174"/>
    <cellStyle name="_도곡교 교대 수량_구조도_구조도(마대포함)" xfId="2175"/>
    <cellStyle name="_도곡교 교대 수량_구조도_구조도(배수관터파기 및 개거)" xfId="2176"/>
    <cellStyle name="_도곡교 교대 수량_구조도_구조도." xfId="2177"/>
    <cellStyle name="_도곡교 교대 수량_구조도_구조도.." xfId="2178"/>
    <cellStyle name="_도곡교 교대 수량_구조도_구조도..." xfId="2179"/>
    <cellStyle name="_도곡교 교대 수량_구조도_구조도_1" xfId="2180"/>
    <cellStyle name="_도곡교 교대 수량_구조도_구조도_a" xfId="2181"/>
    <cellStyle name="_도곡교 교대 수량_구조도_구조도_구조도" xfId="2182"/>
    <cellStyle name="_도곡교 교대 수량_구조도_구조도_구조도0" xfId="2183"/>
    <cellStyle name="_도곡교 교대 수량_구조도_구조도_변경" xfId="2184"/>
    <cellStyle name="_도곡교 교대 수량_구조도_구조도0" xfId="2185"/>
    <cellStyle name="_도곡교 교대 수량_구조도_구조도0_1" xfId="2186"/>
    <cellStyle name="_도곡교 교대 수량_구조도_구조도0_구조도0" xfId="2187"/>
    <cellStyle name="_도곡교 교대 수량_구조도_구조도2" xfId="2188"/>
    <cellStyle name="_도곡교 교대 수량_구조도_구조도22" xfId="2189"/>
    <cellStyle name="_도곡교 교대 수량_구조도_구조도-흙막이~" xfId="2190"/>
    <cellStyle name="_도곡교 교대 수량_구조도_구조물도" xfId="2191"/>
    <cellStyle name="_도곡교 교대 수량_구조도_댐구조도" xfId="2192"/>
    <cellStyle name="_도곡교 교대 수량_구조도_바닥막이구조" xfId="2193"/>
    <cellStyle name="_도곡교 교대 수량_구조도_바닥막이구조도" xfId="2194"/>
    <cellStyle name="_도곡교 교대 수량_구조도_보막이구조도" xfId="2195"/>
    <cellStyle name="_도곡교 교대 수량_구조도0" xfId="2196"/>
    <cellStyle name="_도곡교 교대 수량_구조도0_1" xfId="2197"/>
    <cellStyle name="_도곡교 교대 수량_구조도0_구조도" xfId="2198"/>
    <cellStyle name="_도곡교 교대 수량_구조도0_구조도_구조도0" xfId="2199"/>
    <cellStyle name="_도곡교 교대 수량_구조도0_구조도0" xfId="2200"/>
    <cellStyle name="_도곡교 교대 수량_구조도0_바닥막이구조" xfId="2201"/>
    <cellStyle name="_도곡교 교대 수량_구조도0_바닥막이구조도" xfId="2202"/>
    <cellStyle name="_도곡교 교대 수량_내역서2" xfId="2203"/>
    <cellStyle name="_도곡교 교대 수량_바닥막이구조" xfId="2204"/>
    <cellStyle name="_도곡교 교대 수량_설계내역(원본)" xfId="2205"/>
    <cellStyle name="_도곡교 교대 수량_설계내역(원본)_설계내역(구미정)" xfId="2206"/>
    <cellStyle name="_도곡교 교대 수량_설계내역(원본)_설계내역(원본)" xfId="2207"/>
    <cellStyle name="_도곡교 교대 수량_신촌-유곡(암거)" xfId="2208"/>
    <cellStyle name="_도곡교 교대 수량_신촌-유곡(암거)_04 BOX집" xfId="2209"/>
    <cellStyle name="_도곡교 교대 수량_신촌-유곡(암거)_04 BOX집_1-토적집계-구룡" xfId="4460"/>
    <cellStyle name="_도곡교 교대 수량_신촌-유곡(암거)_04 BOX집_2. 구조도및 수량, 토적 산출서=하리율곡" xfId="2210"/>
    <cellStyle name="_도곡교 교대 수량_신촌-유곡(암거)_04 BOX집_공작물치수조서-태란사지구" xfId="2211"/>
    <cellStyle name="_도곡교 교대 수량_신촌-유곡(암거)_04 BOX집_구조도" xfId="2212"/>
    <cellStyle name="_도곡교 교대 수량_신촌-유곡(암거)_04 BOX집_구조도_010년 구조도" xfId="4898"/>
    <cellStyle name="_도곡교 교대 수량_신촌-유곡(암거)_04 BOX집_구조도_04 구조도" xfId="4899"/>
    <cellStyle name="_도곡교 교대 수량_신촌-유곡(암거)_04 BOX집_구조도_계간수로" xfId="2213"/>
    <cellStyle name="_도곡교 교대 수량_신촌-유곡(암거)_04 BOX집_구조도_구조도" xfId="2214"/>
    <cellStyle name="_도곡교 교대 수량_신촌-유곡(암거)_04 BOX집_구조도_구조도(마대포함)" xfId="2215"/>
    <cellStyle name="_도곡교 교대 수량_신촌-유곡(암거)_04 BOX집_구조도_구조도(배수관터파기 및 개거)" xfId="2216"/>
    <cellStyle name="_도곡교 교대 수량_신촌-유곡(암거)_04 BOX집_구조도_구조도." xfId="2217"/>
    <cellStyle name="_도곡교 교대 수량_신촌-유곡(암거)_04 BOX집_구조도_구조도.." xfId="2218"/>
    <cellStyle name="_도곡교 교대 수량_신촌-유곡(암거)_04 BOX집_구조도_구조도..." xfId="2219"/>
    <cellStyle name="_도곡교 교대 수량_신촌-유곡(암거)_04 BOX집_구조도_구조도_1" xfId="2220"/>
    <cellStyle name="_도곡교 교대 수량_신촌-유곡(암거)_04 BOX집_구조도_구조도_a" xfId="2221"/>
    <cellStyle name="_도곡교 교대 수량_신촌-유곡(암거)_04 BOX집_구조도_구조도_구조도" xfId="2222"/>
    <cellStyle name="_도곡교 교대 수량_신촌-유곡(암거)_04 BOX집_구조도_구조도_구조도0" xfId="2223"/>
    <cellStyle name="_도곡교 교대 수량_신촌-유곡(암거)_04 BOX집_구조도_구조도_변경" xfId="2224"/>
    <cellStyle name="_도곡교 교대 수량_신촌-유곡(암거)_04 BOX집_구조도_구조도0" xfId="2225"/>
    <cellStyle name="_도곡교 교대 수량_신촌-유곡(암거)_04 BOX집_구조도_구조도0_1" xfId="2226"/>
    <cellStyle name="_도곡교 교대 수량_신촌-유곡(암거)_04 BOX집_구조도_구조도0_구조도0" xfId="2227"/>
    <cellStyle name="_도곡교 교대 수량_신촌-유곡(암거)_04 BOX집_구조도_구조도2" xfId="2228"/>
    <cellStyle name="_도곡교 교대 수량_신촌-유곡(암거)_04 BOX집_구조도_구조도22" xfId="2229"/>
    <cellStyle name="_도곡교 교대 수량_신촌-유곡(암거)_04 BOX집_구조도_구조도-흙막이~" xfId="2230"/>
    <cellStyle name="_도곡교 교대 수량_신촌-유곡(암거)_04 BOX집_구조도_구조물도" xfId="2231"/>
    <cellStyle name="_도곡교 교대 수량_신촌-유곡(암거)_04 BOX집_구조도_댐구조도" xfId="2232"/>
    <cellStyle name="_도곡교 교대 수량_신촌-유곡(암거)_04 BOX집_구조도_바닥막이구조" xfId="2233"/>
    <cellStyle name="_도곡교 교대 수량_신촌-유곡(암거)_04 BOX집_구조도_바닥막이구조도" xfId="2234"/>
    <cellStyle name="_도곡교 교대 수량_신촌-유곡(암거)_04 BOX집_구조도_보막이구조도" xfId="2235"/>
    <cellStyle name="_도곡교 교대 수량_신촌-유곡(암거)_04 BOX집_구조도0" xfId="2236"/>
    <cellStyle name="_도곡교 교대 수량_신촌-유곡(암거)_04 BOX집_구조도0_1" xfId="2237"/>
    <cellStyle name="_도곡교 교대 수량_신촌-유곡(암거)_04 BOX집_구조도0_구조도" xfId="2238"/>
    <cellStyle name="_도곡교 교대 수량_신촌-유곡(암거)_04 BOX집_구조도0_구조도_구조도0" xfId="2239"/>
    <cellStyle name="_도곡교 교대 수량_신촌-유곡(암거)_04 BOX집_구조도0_구조도0" xfId="2240"/>
    <cellStyle name="_도곡교 교대 수량_신촌-유곡(암거)_04 BOX집_구조도0_바닥막이구조" xfId="2241"/>
    <cellStyle name="_도곡교 교대 수량_신촌-유곡(암거)_04 BOX집_구조도0_바닥막이구조도" xfId="2242"/>
    <cellStyle name="_도곡교 교대 수량_신촌-유곡(암거)_04 BOX집_내역서2" xfId="2243"/>
    <cellStyle name="_도곡교 교대 수량_신촌-유곡(암거)_04 BOX집_바닥막이구조" xfId="2244"/>
    <cellStyle name="_도곡교 교대 수량_신촌-유곡(암거)_04 BOX집_설계내역(원본)" xfId="2245"/>
    <cellStyle name="_도곡교 교대 수량_신촌-유곡(암거)_04 BOX집_설계내역(원본)_설계내역(구미정)" xfId="2246"/>
    <cellStyle name="_도곡교 교대 수량_신촌-유곡(암거)_04 BOX집_설계내역(원본)_설계내역(원본)" xfId="2247"/>
    <cellStyle name="_도곡교 교대 수량_신촌-유곡(암거)_1-토적집계-구룡" xfId="4461"/>
    <cellStyle name="_도곡교 교대 수량_신촌-유곡(암거)_2. 구조도및 수량, 토적 산출서=하리율곡" xfId="2248"/>
    <cellStyle name="_도곡교 교대 수량_신촌-유곡(암거)_공작물치수조서-태란사지구" xfId="2249"/>
    <cellStyle name="_도곡교 교대 수량_신촌-유곡(암거)_구조도" xfId="2250"/>
    <cellStyle name="_도곡교 교대 수량_신촌-유곡(암거)_구조도_010년 구조도" xfId="4900"/>
    <cellStyle name="_도곡교 교대 수량_신촌-유곡(암거)_구조도_04 구조도" xfId="4901"/>
    <cellStyle name="_도곡교 교대 수량_신촌-유곡(암거)_구조도_계간수로" xfId="2251"/>
    <cellStyle name="_도곡교 교대 수량_신촌-유곡(암거)_구조도_구조도" xfId="2252"/>
    <cellStyle name="_도곡교 교대 수량_신촌-유곡(암거)_구조도_구조도(마대포함)" xfId="2253"/>
    <cellStyle name="_도곡교 교대 수량_신촌-유곡(암거)_구조도_구조도(배수관터파기 및 개거)" xfId="2254"/>
    <cellStyle name="_도곡교 교대 수량_신촌-유곡(암거)_구조도_구조도." xfId="2255"/>
    <cellStyle name="_도곡교 교대 수량_신촌-유곡(암거)_구조도_구조도.." xfId="2256"/>
    <cellStyle name="_도곡교 교대 수량_신촌-유곡(암거)_구조도_구조도..." xfId="2257"/>
    <cellStyle name="_도곡교 교대 수량_신촌-유곡(암거)_구조도_구조도_1" xfId="2258"/>
    <cellStyle name="_도곡교 교대 수량_신촌-유곡(암거)_구조도_구조도_a" xfId="2259"/>
    <cellStyle name="_도곡교 교대 수량_신촌-유곡(암거)_구조도_구조도_구조도" xfId="2260"/>
    <cellStyle name="_도곡교 교대 수량_신촌-유곡(암거)_구조도_구조도_구조도0" xfId="2261"/>
    <cellStyle name="_도곡교 교대 수량_신촌-유곡(암거)_구조도_구조도_변경" xfId="2262"/>
    <cellStyle name="_도곡교 교대 수량_신촌-유곡(암거)_구조도_구조도0" xfId="2263"/>
    <cellStyle name="_도곡교 교대 수량_신촌-유곡(암거)_구조도_구조도0_1" xfId="2264"/>
    <cellStyle name="_도곡교 교대 수량_신촌-유곡(암거)_구조도_구조도0_구조도0" xfId="2265"/>
    <cellStyle name="_도곡교 교대 수량_신촌-유곡(암거)_구조도_구조도2" xfId="2266"/>
    <cellStyle name="_도곡교 교대 수량_신촌-유곡(암거)_구조도_구조도22" xfId="2267"/>
    <cellStyle name="_도곡교 교대 수량_신촌-유곡(암거)_구조도_구조도-흙막이~" xfId="2268"/>
    <cellStyle name="_도곡교 교대 수량_신촌-유곡(암거)_구조도_구조물도" xfId="2269"/>
    <cellStyle name="_도곡교 교대 수량_신촌-유곡(암거)_구조도_댐구조도" xfId="2270"/>
    <cellStyle name="_도곡교 교대 수량_신촌-유곡(암거)_구조도_바닥막이구조" xfId="2271"/>
    <cellStyle name="_도곡교 교대 수량_신촌-유곡(암거)_구조도_바닥막이구조도" xfId="2272"/>
    <cellStyle name="_도곡교 교대 수량_신촌-유곡(암거)_구조도_보막이구조도" xfId="2273"/>
    <cellStyle name="_도곡교 교대 수량_신촌-유곡(암거)_구조도0" xfId="2274"/>
    <cellStyle name="_도곡교 교대 수량_신촌-유곡(암거)_구조도0_1" xfId="2275"/>
    <cellStyle name="_도곡교 교대 수량_신촌-유곡(암거)_구조도0_구조도" xfId="2276"/>
    <cellStyle name="_도곡교 교대 수량_신촌-유곡(암거)_구조도0_구조도_구조도0" xfId="2277"/>
    <cellStyle name="_도곡교 교대 수량_신촌-유곡(암거)_구조도0_구조도0" xfId="2278"/>
    <cellStyle name="_도곡교 교대 수량_신촌-유곡(암거)_구조도0_바닥막이구조" xfId="2279"/>
    <cellStyle name="_도곡교 교대 수량_신촌-유곡(암거)_구조도0_바닥막이구조도" xfId="2280"/>
    <cellStyle name="_도곡교 교대 수량_신촌-유곡(암거)_내역서2" xfId="2281"/>
    <cellStyle name="_도곡교 교대 수량_신촌-유곡(암거)_바닥막이구조" xfId="2282"/>
    <cellStyle name="_도곡교 교대 수량_신촌-유곡(암거)_설계내역(원본)" xfId="2283"/>
    <cellStyle name="_도곡교 교대 수량_신촌-유곡(암거)_설계내역(원본)_설계내역(구미정)" xfId="2284"/>
    <cellStyle name="_도곡교 교대 수량_신촌-유곡(암거)_설계내역(원본)_설계내역(원본)" xfId="2285"/>
    <cellStyle name="_도곡교 교대 수량_암거수량" xfId="2286"/>
    <cellStyle name="_도곡교 교대 수량_암거수량(2)" xfId="2287"/>
    <cellStyle name="_도곡교 교대 수량_암거수량(2)_04 BOX집" xfId="2288"/>
    <cellStyle name="_도곡교 교대 수량_암거수량(2)_04 BOX집_1-토적집계-구룡" xfId="4462"/>
    <cellStyle name="_도곡교 교대 수량_암거수량(2)_04 BOX집_2. 구조도및 수량, 토적 산출서=하리율곡" xfId="2289"/>
    <cellStyle name="_도곡교 교대 수량_암거수량(2)_04 BOX집_공작물치수조서-태란사지구" xfId="2290"/>
    <cellStyle name="_도곡교 교대 수량_암거수량(2)_04 BOX집_구조도" xfId="2291"/>
    <cellStyle name="_도곡교 교대 수량_암거수량(2)_04 BOX집_구조도_010년 구조도" xfId="4902"/>
    <cellStyle name="_도곡교 교대 수량_암거수량(2)_04 BOX집_구조도_04 구조도" xfId="4903"/>
    <cellStyle name="_도곡교 교대 수량_암거수량(2)_04 BOX집_구조도_계간수로" xfId="2292"/>
    <cellStyle name="_도곡교 교대 수량_암거수량(2)_04 BOX집_구조도_구조도" xfId="2293"/>
    <cellStyle name="_도곡교 교대 수량_암거수량(2)_04 BOX집_구조도_구조도(마대포함)" xfId="2294"/>
    <cellStyle name="_도곡교 교대 수량_암거수량(2)_04 BOX집_구조도_구조도(배수관터파기 및 개거)" xfId="2295"/>
    <cellStyle name="_도곡교 교대 수량_암거수량(2)_04 BOX집_구조도_구조도." xfId="2296"/>
    <cellStyle name="_도곡교 교대 수량_암거수량(2)_04 BOX집_구조도_구조도.." xfId="2297"/>
    <cellStyle name="_도곡교 교대 수량_암거수량(2)_04 BOX집_구조도_구조도..." xfId="2298"/>
    <cellStyle name="_도곡교 교대 수량_암거수량(2)_04 BOX집_구조도_구조도_1" xfId="2299"/>
    <cellStyle name="_도곡교 교대 수량_암거수량(2)_04 BOX집_구조도_구조도_a" xfId="2300"/>
    <cellStyle name="_도곡교 교대 수량_암거수량(2)_04 BOX집_구조도_구조도_구조도" xfId="2301"/>
    <cellStyle name="_도곡교 교대 수량_암거수량(2)_04 BOX집_구조도_구조도_구조도0" xfId="2302"/>
    <cellStyle name="_도곡교 교대 수량_암거수량(2)_04 BOX집_구조도_구조도_변경" xfId="2303"/>
    <cellStyle name="_도곡교 교대 수량_암거수량(2)_04 BOX집_구조도_구조도0" xfId="2304"/>
    <cellStyle name="_도곡교 교대 수량_암거수량(2)_04 BOX집_구조도_구조도0_1" xfId="2305"/>
    <cellStyle name="_도곡교 교대 수량_암거수량(2)_04 BOX집_구조도_구조도0_구조도0" xfId="2306"/>
    <cellStyle name="_도곡교 교대 수량_암거수량(2)_04 BOX집_구조도_구조도2" xfId="2307"/>
    <cellStyle name="_도곡교 교대 수량_암거수량(2)_04 BOX집_구조도_구조도22" xfId="2308"/>
    <cellStyle name="_도곡교 교대 수량_암거수량(2)_04 BOX집_구조도_구조도-흙막이~" xfId="2309"/>
    <cellStyle name="_도곡교 교대 수량_암거수량(2)_04 BOX집_구조도_구조물도" xfId="2310"/>
    <cellStyle name="_도곡교 교대 수량_암거수량(2)_04 BOX집_구조도_댐구조도" xfId="2311"/>
    <cellStyle name="_도곡교 교대 수량_암거수량(2)_04 BOX집_구조도_바닥막이구조" xfId="2312"/>
    <cellStyle name="_도곡교 교대 수량_암거수량(2)_04 BOX집_구조도_바닥막이구조도" xfId="2313"/>
    <cellStyle name="_도곡교 교대 수량_암거수량(2)_04 BOX집_구조도_보막이구조도" xfId="2314"/>
    <cellStyle name="_도곡교 교대 수량_암거수량(2)_04 BOX집_구조도0" xfId="2315"/>
    <cellStyle name="_도곡교 교대 수량_암거수량(2)_04 BOX집_구조도0_1" xfId="2316"/>
    <cellStyle name="_도곡교 교대 수량_암거수량(2)_04 BOX집_구조도0_구조도" xfId="2317"/>
    <cellStyle name="_도곡교 교대 수량_암거수량(2)_04 BOX집_구조도0_구조도_구조도0" xfId="2318"/>
    <cellStyle name="_도곡교 교대 수량_암거수량(2)_04 BOX집_구조도0_구조도0" xfId="2319"/>
    <cellStyle name="_도곡교 교대 수량_암거수량(2)_04 BOX집_구조도0_바닥막이구조" xfId="2320"/>
    <cellStyle name="_도곡교 교대 수량_암거수량(2)_04 BOX집_구조도0_바닥막이구조도" xfId="2321"/>
    <cellStyle name="_도곡교 교대 수량_암거수량(2)_04 BOX집_내역서2" xfId="2322"/>
    <cellStyle name="_도곡교 교대 수량_암거수량(2)_04 BOX집_바닥막이구조" xfId="2323"/>
    <cellStyle name="_도곡교 교대 수량_암거수량(2)_04 BOX집_설계내역(원본)" xfId="2324"/>
    <cellStyle name="_도곡교 교대 수량_암거수량(2)_04 BOX집_설계내역(원본)_설계내역(구미정)" xfId="2325"/>
    <cellStyle name="_도곡교 교대 수량_암거수량(2)_04 BOX집_설계내역(원본)_설계내역(원본)" xfId="2326"/>
    <cellStyle name="_도곡교 교대 수량_암거수량(2)_1-토적집계-구룡" xfId="4463"/>
    <cellStyle name="_도곡교 교대 수량_암거수량(2)_2. 구조도및 수량, 토적 산출서=하리율곡" xfId="2327"/>
    <cellStyle name="_도곡교 교대 수량_암거수량(2)_공작물치수조서-태란사지구" xfId="2328"/>
    <cellStyle name="_도곡교 교대 수량_암거수량(2)_구조도" xfId="2329"/>
    <cellStyle name="_도곡교 교대 수량_암거수량(2)_구조도_010년 구조도" xfId="4904"/>
    <cellStyle name="_도곡교 교대 수량_암거수량(2)_구조도_04 구조도" xfId="4905"/>
    <cellStyle name="_도곡교 교대 수량_암거수량(2)_구조도_계간수로" xfId="2330"/>
    <cellStyle name="_도곡교 교대 수량_암거수량(2)_구조도_구조도" xfId="2331"/>
    <cellStyle name="_도곡교 교대 수량_암거수량(2)_구조도_구조도(마대포함)" xfId="2332"/>
    <cellStyle name="_도곡교 교대 수량_암거수량(2)_구조도_구조도(배수관터파기 및 개거)" xfId="2333"/>
    <cellStyle name="_도곡교 교대 수량_암거수량(2)_구조도_구조도." xfId="2334"/>
    <cellStyle name="_도곡교 교대 수량_암거수량(2)_구조도_구조도.." xfId="2335"/>
    <cellStyle name="_도곡교 교대 수량_암거수량(2)_구조도_구조도..." xfId="2336"/>
    <cellStyle name="_도곡교 교대 수량_암거수량(2)_구조도_구조도_1" xfId="2337"/>
    <cellStyle name="_도곡교 교대 수량_암거수량(2)_구조도_구조도_a" xfId="2338"/>
    <cellStyle name="_도곡교 교대 수량_암거수량(2)_구조도_구조도_구조도" xfId="2339"/>
    <cellStyle name="_도곡교 교대 수량_암거수량(2)_구조도_구조도_구조도0" xfId="2340"/>
    <cellStyle name="_도곡교 교대 수량_암거수량(2)_구조도_구조도_변경" xfId="2341"/>
    <cellStyle name="_도곡교 교대 수량_암거수량(2)_구조도_구조도0" xfId="2342"/>
    <cellStyle name="_도곡교 교대 수량_암거수량(2)_구조도_구조도0_1" xfId="2343"/>
    <cellStyle name="_도곡교 교대 수량_암거수량(2)_구조도_구조도0_구조도0" xfId="2344"/>
    <cellStyle name="_도곡교 교대 수량_암거수량(2)_구조도_구조도2" xfId="2345"/>
    <cellStyle name="_도곡교 교대 수량_암거수량(2)_구조도_구조도22" xfId="2346"/>
    <cellStyle name="_도곡교 교대 수량_암거수량(2)_구조도_구조도-흙막이~" xfId="2347"/>
    <cellStyle name="_도곡교 교대 수량_암거수량(2)_구조도_구조물도" xfId="2348"/>
    <cellStyle name="_도곡교 교대 수량_암거수량(2)_구조도_댐구조도" xfId="2349"/>
    <cellStyle name="_도곡교 교대 수량_암거수량(2)_구조도_바닥막이구조" xfId="2350"/>
    <cellStyle name="_도곡교 교대 수량_암거수량(2)_구조도_바닥막이구조도" xfId="2351"/>
    <cellStyle name="_도곡교 교대 수량_암거수량(2)_구조도_보막이구조도" xfId="2352"/>
    <cellStyle name="_도곡교 교대 수량_암거수량(2)_구조도0" xfId="2353"/>
    <cellStyle name="_도곡교 교대 수량_암거수량(2)_구조도0_1" xfId="2354"/>
    <cellStyle name="_도곡교 교대 수량_암거수량(2)_구조도0_구조도" xfId="2355"/>
    <cellStyle name="_도곡교 교대 수량_암거수량(2)_구조도0_구조도_구조도0" xfId="2356"/>
    <cellStyle name="_도곡교 교대 수량_암거수량(2)_구조도0_구조도0" xfId="2357"/>
    <cellStyle name="_도곡교 교대 수량_암거수량(2)_구조도0_바닥막이구조" xfId="2358"/>
    <cellStyle name="_도곡교 교대 수량_암거수량(2)_구조도0_바닥막이구조도" xfId="2359"/>
    <cellStyle name="_도곡교 교대 수량_암거수량(2)_내역서2" xfId="2360"/>
    <cellStyle name="_도곡교 교대 수량_암거수량(2)_바닥막이구조" xfId="2361"/>
    <cellStyle name="_도곡교 교대 수량_암거수량(2)_설계내역(원본)" xfId="2362"/>
    <cellStyle name="_도곡교 교대 수량_암거수량(2)_설계내역(원본)_설계내역(구미정)" xfId="2363"/>
    <cellStyle name="_도곡교 교대 수량_암거수량(2)_설계내역(원본)_설계내역(원본)" xfId="2364"/>
    <cellStyle name="_도곡교 교대 수량_암거수량_04 BOX집" xfId="2365"/>
    <cellStyle name="_도곡교 교대 수량_암거수량_04 BOX집_1-토적집계-구룡" xfId="4464"/>
    <cellStyle name="_도곡교 교대 수량_암거수량_04 BOX집_2. 구조도및 수량, 토적 산출서=하리율곡" xfId="2366"/>
    <cellStyle name="_도곡교 교대 수량_암거수량_04 BOX집_공작물치수조서-태란사지구" xfId="2367"/>
    <cellStyle name="_도곡교 교대 수량_암거수량_04 BOX집_구조도" xfId="2368"/>
    <cellStyle name="_도곡교 교대 수량_암거수량_04 BOX집_구조도_010년 구조도" xfId="4906"/>
    <cellStyle name="_도곡교 교대 수량_암거수량_04 BOX집_구조도_04 구조도" xfId="4907"/>
    <cellStyle name="_도곡교 교대 수량_암거수량_04 BOX집_구조도_계간수로" xfId="2369"/>
    <cellStyle name="_도곡교 교대 수량_암거수량_04 BOX집_구조도_구조도" xfId="2370"/>
    <cellStyle name="_도곡교 교대 수량_암거수량_04 BOX집_구조도_구조도(마대포함)" xfId="2371"/>
    <cellStyle name="_도곡교 교대 수량_암거수량_04 BOX집_구조도_구조도(배수관터파기 및 개거)" xfId="2372"/>
    <cellStyle name="_도곡교 교대 수량_암거수량_04 BOX집_구조도_구조도." xfId="2373"/>
    <cellStyle name="_도곡교 교대 수량_암거수량_04 BOX집_구조도_구조도.." xfId="2374"/>
    <cellStyle name="_도곡교 교대 수량_암거수량_04 BOX집_구조도_구조도..." xfId="2375"/>
    <cellStyle name="_도곡교 교대 수량_암거수량_04 BOX집_구조도_구조도_1" xfId="2376"/>
    <cellStyle name="_도곡교 교대 수량_암거수량_04 BOX집_구조도_구조도_a" xfId="2377"/>
    <cellStyle name="_도곡교 교대 수량_암거수량_04 BOX집_구조도_구조도_구조도" xfId="2378"/>
    <cellStyle name="_도곡교 교대 수량_암거수량_04 BOX집_구조도_구조도_구조도0" xfId="2379"/>
    <cellStyle name="_도곡교 교대 수량_암거수량_04 BOX집_구조도_구조도_변경" xfId="2380"/>
    <cellStyle name="_도곡교 교대 수량_암거수량_04 BOX집_구조도_구조도0" xfId="2381"/>
    <cellStyle name="_도곡교 교대 수량_암거수량_04 BOX집_구조도_구조도0_1" xfId="2382"/>
    <cellStyle name="_도곡교 교대 수량_암거수량_04 BOX집_구조도_구조도0_구조도0" xfId="2383"/>
    <cellStyle name="_도곡교 교대 수량_암거수량_04 BOX집_구조도_구조도2" xfId="2384"/>
    <cellStyle name="_도곡교 교대 수량_암거수량_04 BOX집_구조도_구조도22" xfId="2385"/>
    <cellStyle name="_도곡교 교대 수량_암거수량_04 BOX집_구조도_구조도-흙막이~" xfId="2386"/>
    <cellStyle name="_도곡교 교대 수량_암거수량_04 BOX집_구조도_구조물도" xfId="2387"/>
    <cellStyle name="_도곡교 교대 수량_암거수량_04 BOX집_구조도_댐구조도" xfId="2388"/>
    <cellStyle name="_도곡교 교대 수량_암거수량_04 BOX집_구조도_바닥막이구조" xfId="2389"/>
    <cellStyle name="_도곡교 교대 수량_암거수량_04 BOX집_구조도_바닥막이구조도" xfId="2390"/>
    <cellStyle name="_도곡교 교대 수량_암거수량_04 BOX집_구조도_보막이구조도" xfId="2391"/>
    <cellStyle name="_도곡교 교대 수량_암거수량_04 BOX집_구조도0" xfId="2392"/>
    <cellStyle name="_도곡교 교대 수량_암거수량_04 BOX집_구조도0_1" xfId="2393"/>
    <cellStyle name="_도곡교 교대 수량_암거수량_04 BOX집_구조도0_구조도" xfId="2394"/>
    <cellStyle name="_도곡교 교대 수량_암거수량_04 BOX집_구조도0_구조도_구조도0" xfId="2395"/>
    <cellStyle name="_도곡교 교대 수량_암거수량_04 BOX집_구조도0_구조도0" xfId="2396"/>
    <cellStyle name="_도곡교 교대 수량_암거수량_04 BOX집_구조도0_바닥막이구조" xfId="2397"/>
    <cellStyle name="_도곡교 교대 수량_암거수량_04 BOX집_구조도0_바닥막이구조도" xfId="2398"/>
    <cellStyle name="_도곡교 교대 수량_암거수량_04 BOX집_내역서2" xfId="2399"/>
    <cellStyle name="_도곡교 교대 수량_암거수량_04 BOX집_바닥막이구조" xfId="2400"/>
    <cellStyle name="_도곡교 교대 수량_암거수량_04 BOX집_설계내역(원본)" xfId="2401"/>
    <cellStyle name="_도곡교 교대 수량_암거수량_04 BOX집_설계내역(원본)_설계내역(구미정)" xfId="2402"/>
    <cellStyle name="_도곡교 교대 수량_암거수량_04 BOX집_설계내역(원본)_설계내역(원본)" xfId="2403"/>
    <cellStyle name="_도곡교 교대 수량_암거수량_1-토적집계-구룡" xfId="4465"/>
    <cellStyle name="_도곡교 교대 수량_암거수량_2. 구조도및 수량, 토적 산출서=하리율곡" xfId="2404"/>
    <cellStyle name="_도곡교 교대 수량_암거수량_공작물치수조서-태란사지구" xfId="2405"/>
    <cellStyle name="_도곡교 교대 수량_암거수량_구조도" xfId="2406"/>
    <cellStyle name="_도곡교 교대 수량_암거수량_구조도_010년 구조도" xfId="4908"/>
    <cellStyle name="_도곡교 교대 수량_암거수량_구조도_04 구조도" xfId="4909"/>
    <cellStyle name="_도곡교 교대 수량_암거수량_구조도_계간수로" xfId="2407"/>
    <cellStyle name="_도곡교 교대 수량_암거수량_구조도_구조도" xfId="2408"/>
    <cellStyle name="_도곡교 교대 수량_암거수량_구조도_구조도(마대포함)" xfId="2409"/>
    <cellStyle name="_도곡교 교대 수량_암거수량_구조도_구조도(배수관터파기 및 개거)" xfId="2410"/>
    <cellStyle name="_도곡교 교대 수량_암거수량_구조도_구조도." xfId="2411"/>
    <cellStyle name="_도곡교 교대 수량_암거수량_구조도_구조도.." xfId="2412"/>
    <cellStyle name="_도곡교 교대 수량_암거수량_구조도_구조도..." xfId="2413"/>
    <cellStyle name="_도곡교 교대 수량_암거수량_구조도_구조도_1" xfId="2414"/>
    <cellStyle name="_도곡교 교대 수량_암거수량_구조도_구조도_a" xfId="2415"/>
    <cellStyle name="_도곡교 교대 수량_암거수량_구조도_구조도_구조도" xfId="2416"/>
    <cellStyle name="_도곡교 교대 수량_암거수량_구조도_구조도_구조도0" xfId="2417"/>
    <cellStyle name="_도곡교 교대 수량_암거수량_구조도_구조도_변경" xfId="2418"/>
    <cellStyle name="_도곡교 교대 수량_암거수량_구조도_구조도0" xfId="2419"/>
    <cellStyle name="_도곡교 교대 수량_암거수량_구조도_구조도0_1" xfId="2420"/>
    <cellStyle name="_도곡교 교대 수량_암거수량_구조도_구조도0_구조도0" xfId="2421"/>
    <cellStyle name="_도곡교 교대 수량_암거수량_구조도_구조도2" xfId="2422"/>
    <cellStyle name="_도곡교 교대 수량_암거수량_구조도_구조도22" xfId="2423"/>
    <cellStyle name="_도곡교 교대 수량_암거수량_구조도_구조도-흙막이~" xfId="2424"/>
    <cellStyle name="_도곡교 교대 수량_암거수량_구조도_구조물도" xfId="2425"/>
    <cellStyle name="_도곡교 교대 수량_암거수량_구조도_댐구조도" xfId="2426"/>
    <cellStyle name="_도곡교 교대 수량_암거수량_구조도_바닥막이구조" xfId="2427"/>
    <cellStyle name="_도곡교 교대 수량_암거수량_구조도_바닥막이구조도" xfId="2428"/>
    <cellStyle name="_도곡교 교대 수량_암거수량_구조도_보막이구조도" xfId="2429"/>
    <cellStyle name="_도곡교 교대 수량_암거수량_구조도0" xfId="2430"/>
    <cellStyle name="_도곡교 교대 수량_암거수량_구조도0_1" xfId="2431"/>
    <cellStyle name="_도곡교 교대 수량_암거수량_구조도0_구조도" xfId="2432"/>
    <cellStyle name="_도곡교 교대 수량_암거수량_구조도0_구조도_구조도0" xfId="2433"/>
    <cellStyle name="_도곡교 교대 수량_암거수량_구조도0_구조도0" xfId="2434"/>
    <cellStyle name="_도곡교 교대 수량_암거수량_구조도0_바닥막이구조" xfId="2435"/>
    <cellStyle name="_도곡교 교대 수량_암거수량_구조도0_바닥막이구조도" xfId="2436"/>
    <cellStyle name="_도곡교 교대 수량_암거수량_내역서2" xfId="2437"/>
    <cellStyle name="_도곡교 교대 수량_암거수량_바닥막이구조" xfId="2438"/>
    <cellStyle name="_도곡교 교대 수량_암거수량_설계내역(원본)" xfId="2439"/>
    <cellStyle name="_도곡교 교대 수량_암거수량_설계내역(원본)_설계내역(구미정)" xfId="2440"/>
    <cellStyle name="_도곡교 교대 수량_암거수량_설계내역(원본)_설계내역(원본)" xfId="2441"/>
    <cellStyle name="_돌공-강릉옥계남양" xfId="3367"/>
    <cellStyle name="_돌기슭막이" xfId="2442"/>
    <cellStyle name="_돌기슭막이(메쌓기)" xfId="2443"/>
    <cellStyle name="_돌붙임조서" xfId="2444"/>
    <cellStyle name="_돌수로" xfId="2445"/>
    <cellStyle name="_두릉1제 수량산출서" xfId="2446"/>
    <cellStyle name="_두릉1제 수량산출서_1-토적집계-구룡" xfId="4466"/>
    <cellStyle name="_두릉1제 수량산출서_2. 구조도및 수량, 토적 산출서=하리율곡" xfId="2447"/>
    <cellStyle name="_뚝쌓기토량" xfId="4467"/>
    <cellStyle name="_마산시회성동등산로정비공사" xfId="3368"/>
    <cellStyle name="_맨홀설치" xfId="2448"/>
    <cellStyle name="_목재휀스수량산출" xfId="2449"/>
    <cellStyle name="_바닥막이1" xfId="2450"/>
    <cellStyle name="_바닥막이구조" xfId="2451"/>
    <cellStyle name="_방동" xfId="3369"/>
    <cellStyle name="_방동_내역서-최종0223" xfId="3370"/>
    <cellStyle name="_방동_내역서-최종0223_예정공정표및설계설명서" xfId="3371"/>
    <cellStyle name="_방동_내역서-최종0223_예정공정표및설계설명서_(마전)예정공정표및설계설명서" xfId="3372"/>
    <cellStyle name="_방동_내역서-최종0223_예정공정표및설계설명서_1.설계 예산서" xfId="3373"/>
    <cellStyle name="_방동_방동" xfId="3374"/>
    <cellStyle name="_방동_방동_내역서-최종0223" xfId="3375"/>
    <cellStyle name="_방동_방동_내역서-최종0223_예정공정표및설계설명서" xfId="3376"/>
    <cellStyle name="_방동_방동_내역서-최종0223_예정공정표및설계설명서_(마전)예정공정표및설계설명서" xfId="3377"/>
    <cellStyle name="_방동_방동_내역서-최종0223_예정공정표및설계설명서_1.설계 예산서" xfId="3378"/>
    <cellStyle name="_방동_방동_예정공정표및설계설명서" xfId="3379"/>
    <cellStyle name="_방동_방동_예정공정표및설계설명서_(마전)예정공정표및설계설명서" xfId="3380"/>
    <cellStyle name="_방동_방동_예정공정표및설계설명서_1.설계 예산서" xfId="3381"/>
    <cellStyle name="_방동_방동_율동자연공원내 화장실 보수 및 도색공사" xfId="3382"/>
    <cellStyle name="_방동_방동_율동자연공원내 화장실 보수 및 도색공사_내역서-최종0223" xfId="3383"/>
    <cellStyle name="_방동_방동_율동자연공원내 화장실 보수 및 도색공사_내역서-최종0223_예정공정표및설계설명서" xfId="3384"/>
    <cellStyle name="_방동_방동_율동자연공원내 화장실 보수 및 도색공사_내역서-최종0223_예정공정표및설계설명서_(마전)예정공정표및설계설명서" xfId="3385"/>
    <cellStyle name="_방동_방동_율동자연공원내 화장실 보수 및 도색공사_내역서-최종0223_예정공정표및설계설명서_1.설계 예산서" xfId="3386"/>
    <cellStyle name="_방동_방동_율동자연공원내 화장실 보수 및 도색공사_예정공정표및설계설명서" xfId="3387"/>
    <cellStyle name="_방동_방동_율동자연공원내 화장실 보수 및 도색공사_예정공정표및설계설명서_(마전)예정공정표및설계설명서" xfId="3388"/>
    <cellStyle name="_방동_방동_율동자연공원내 화장실 보수 및 도색공사_예정공정표및설계설명서_1.설계 예산서" xfId="3389"/>
    <cellStyle name="_방동_방동_율동자연공원내 휴게편의점 도색작업-할증-천정면적추가" xfId="3390"/>
    <cellStyle name="_방동_방동_율동자연공원내 휴게편의점 도색작업-할증-천정면적추가_내역서-최종0223" xfId="3391"/>
    <cellStyle name="_방동_방동_율동자연공원내 휴게편의점 도색작업-할증-천정면적추가_내역서-최종0223_예정공정표및설계설명서" xfId="3392"/>
    <cellStyle name="_방동_방동_율동자연공원내 휴게편의점 도색작업-할증-천정면적추가_내역서-최종0223_예정공정표및설계설명서_(마전)예정공정표및설계설명서" xfId="3393"/>
    <cellStyle name="_방동_방동_율동자연공원내 휴게편의점 도색작업-할증-천정면적추가_내역서-최종0223_예정공정표및설계설명서_1.설계 예산서" xfId="3394"/>
    <cellStyle name="_방동_방동_율동자연공원내 휴게편의점 도색작업-할증-천정면적추가_예정공정표및설계설명서" xfId="3395"/>
    <cellStyle name="_방동_방동_율동자연공원내 휴게편의점 도색작업-할증-천정면적추가_예정공정표및설계설명서_(마전)예정공정표및설계설명서" xfId="3396"/>
    <cellStyle name="_방동_방동_율동자연공원내 휴게편의점 도색작업-할증-천정면적추가_예정공정표및설계설명서_1.설계 예산서" xfId="3397"/>
    <cellStyle name="_방동_산양리지구" xfId="3398"/>
    <cellStyle name="_방동_산양리지구_내역서-최종0223" xfId="3399"/>
    <cellStyle name="_방동_산양리지구_내역서-최종0223_예정공정표및설계설명서" xfId="3400"/>
    <cellStyle name="_방동_산양리지구_내역서-최종0223_예정공정표및설계설명서_(마전)예정공정표및설계설명서" xfId="3401"/>
    <cellStyle name="_방동_산양리지구_내역서-최종0223_예정공정표및설계설명서_1.설계 예산서" xfId="3402"/>
    <cellStyle name="_방동_산양리지구_예정공정표및설계설명서" xfId="3403"/>
    <cellStyle name="_방동_산양리지구_예정공정표및설계설명서_(마전)예정공정표및설계설명서" xfId="3404"/>
    <cellStyle name="_방동_산양리지구_예정공정표및설계설명서_1.설계 예산서" xfId="3405"/>
    <cellStyle name="_방동_산양리지구_율동자연공원내 화장실 보수 및 도색공사" xfId="3406"/>
    <cellStyle name="_방동_산양리지구_율동자연공원내 화장실 보수 및 도색공사_내역서-최종0223" xfId="3407"/>
    <cellStyle name="_방동_산양리지구_율동자연공원내 화장실 보수 및 도색공사_내역서-최종0223_예정공정표및설계설명서" xfId="3408"/>
    <cellStyle name="_방동_산양리지구_율동자연공원내 화장실 보수 및 도색공사_내역서-최종0223_예정공정표및설계설명서_(마전)예정공정표및설계설명서" xfId="3409"/>
    <cellStyle name="_방동_산양리지구_율동자연공원내 화장실 보수 및 도색공사_내역서-최종0223_예정공정표및설계설명서_1.설계 예산서" xfId="3410"/>
    <cellStyle name="_방동_산양리지구_율동자연공원내 화장실 보수 및 도색공사_예정공정표및설계설명서" xfId="3411"/>
    <cellStyle name="_방동_산양리지구_율동자연공원내 화장실 보수 및 도색공사_예정공정표및설계설명서_(마전)예정공정표및설계설명서" xfId="3412"/>
    <cellStyle name="_방동_산양리지구_율동자연공원내 화장실 보수 및 도색공사_예정공정표및설계설명서_1.설계 예산서" xfId="3413"/>
    <cellStyle name="_방동_산양리지구_율동자연공원내 휴게편의점 도색작업-할증-천정면적추가" xfId="3414"/>
    <cellStyle name="_방동_산양리지구_율동자연공원내 휴게편의점 도색작업-할증-천정면적추가_내역서-최종0223" xfId="3415"/>
    <cellStyle name="_방동_산양리지구_율동자연공원내 휴게편의점 도색작업-할증-천정면적추가_내역서-최종0223_예정공정표및설계설명서" xfId="3416"/>
    <cellStyle name="_방동_산양리지구_율동자연공원내 휴게편의점 도색작업-할증-천정면적추가_내역서-최종0223_예정공정표및설계설명서_(마전)예정공정표및설계설명서" xfId="3417"/>
    <cellStyle name="_방동_산양리지구_율동자연공원내 휴게편의점 도색작업-할증-천정면적추가_내역서-최종0223_예정공정표및설계설명서_1.설계 예산서" xfId="3418"/>
    <cellStyle name="_방동_산양리지구_율동자연공원내 휴게편의점 도색작업-할증-천정면적추가_예정공정표및설계설명서" xfId="3419"/>
    <cellStyle name="_방동_산양리지구_율동자연공원내 휴게편의점 도색작업-할증-천정면적추가_예정공정표및설계설명서_(마전)예정공정표및설계설명서" xfId="3420"/>
    <cellStyle name="_방동_산양리지구_율동자연공원내 휴게편의점 도색작업-할증-천정면적추가_예정공정표및설계설명서_1.설계 예산서" xfId="3421"/>
    <cellStyle name="_방동_서상2리" xfId="3422"/>
    <cellStyle name="_방동_서상2리_내역서-최종0223" xfId="3423"/>
    <cellStyle name="_방동_서상2리_내역서-최종0223_예정공정표및설계설명서" xfId="3424"/>
    <cellStyle name="_방동_서상2리_내역서-최종0223_예정공정표및설계설명서_(마전)예정공정표및설계설명서" xfId="3425"/>
    <cellStyle name="_방동_서상2리_내역서-최종0223_예정공정표및설계설명서_1.설계 예산서" xfId="3426"/>
    <cellStyle name="_방동_서상2리_예정공정표및설계설명서" xfId="3427"/>
    <cellStyle name="_방동_서상2리_예정공정표및설계설명서_(마전)예정공정표및설계설명서" xfId="3428"/>
    <cellStyle name="_방동_서상2리_예정공정표및설계설명서_1.설계 예산서" xfId="3429"/>
    <cellStyle name="_방동_서상2리_율동자연공원내 화장실 보수 및 도색공사" xfId="3430"/>
    <cellStyle name="_방동_서상2리_율동자연공원내 화장실 보수 및 도색공사_내역서-최종0223" xfId="3431"/>
    <cellStyle name="_방동_서상2리_율동자연공원내 화장실 보수 및 도색공사_내역서-최종0223_예정공정표및설계설명서" xfId="3432"/>
    <cellStyle name="_방동_서상2리_율동자연공원내 화장실 보수 및 도색공사_내역서-최종0223_예정공정표및설계설명서_(마전)예정공정표및설계설명서" xfId="3433"/>
    <cellStyle name="_방동_서상2리_율동자연공원내 화장실 보수 및 도색공사_내역서-최종0223_예정공정표및설계설명서_1.설계 예산서" xfId="3434"/>
    <cellStyle name="_방동_서상2리_율동자연공원내 화장실 보수 및 도색공사_예정공정표및설계설명서" xfId="3435"/>
    <cellStyle name="_방동_서상2리_율동자연공원내 화장실 보수 및 도색공사_예정공정표및설계설명서_(마전)예정공정표및설계설명서" xfId="3436"/>
    <cellStyle name="_방동_서상2리_율동자연공원내 화장실 보수 및 도색공사_예정공정표및설계설명서_1.설계 예산서" xfId="3437"/>
    <cellStyle name="_방동_서상2리_율동자연공원내 휴게편의점 도색작업-할증-천정면적추가" xfId="3438"/>
    <cellStyle name="_방동_서상2리_율동자연공원내 휴게편의점 도색작업-할증-천정면적추가_내역서-최종0223" xfId="3439"/>
    <cellStyle name="_방동_서상2리_율동자연공원내 휴게편의점 도색작업-할증-천정면적추가_내역서-최종0223_예정공정표및설계설명서" xfId="3440"/>
    <cellStyle name="_방동_서상2리_율동자연공원내 휴게편의점 도색작업-할증-천정면적추가_내역서-최종0223_예정공정표및설계설명서_(마전)예정공정표및설계설명서" xfId="3441"/>
    <cellStyle name="_방동_서상2리_율동자연공원내 휴게편의점 도색작업-할증-천정면적추가_내역서-최종0223_예정공정표및설계설명서_1.설계 예산서" xfId="3442"/>
    <cellStyle name="_방동_서상2리_율동자연공원내 휴게편의점 도색작업-할증-천정면적추가_예정공정표및설계설명서" xfId="3443"/>
    <cellStyle name="_방동_서상2리_율동자연공원내 휴게편의점 도색작업-할증-천정면적추가_예정공정표및설계설명서_(마전)예정공정표및설계설명서" xfId="3444"/>
    <cellStyle name="_방동_서상2리_율동자연공원내 휴게편의점 도색작업-할증-천정면적추가_예정공정표및설계설명서_1.설계 예산서" xfId="3445"/>
    <cellStyle name="_방동_예정공정표및설계설명서" xfId="3446"/>
    <cellStyle name="_방동_예정공정표및설계설명서_(마전)예정공정표및설계설명서" xfId="3447"/>
    <cellStyle name="_방동_예정공정표및설계설명서_1.설계 예산서" xfId="3448"/>
    <cellStyle name="_방동_원평" xfId="3449"/>
    <cellStyle name="_방동_원평_내역서-최종0223" xfId="3450"/>
    <cellStyle name="_방동_원평_내역서-최종0223_예정공정표및설계설명서" xfId="3451"/>
    <cellStyle name="_방동_원평_내역서-최종0223_예정공정표및설계설명서_(마전)예정공정표및설계설명서" xfId="3452"/>
    <cellStyle name="_방동_원평_내역서-최종0223_예정공정표및설계설명서_1.설계 예산서" xfId="3453"/>
    <cellStyle name="_방동_원평_예정공정표및설계설명서" xfId="3454"/>
    <cellStyle name="_방동_원평_예정공정표및설계설명서_(마전)예정공정표및설계설명서" xfId="3455"/>
    <cellStyle name="_방동_원평_예정공정표및설계설명서_1.설계 예산서" xfId="3456"/>
    <cellStyle name="_방동_원평_율동자연공원내 화장실 보수 및 도색공사" xfId="3457"/>
    <cellStyle name="_방동_원평_율동자연공원내 화장실 보수 및 도색공사_내역서-최종0223" xfId="3458"/>
    <cellStyle name="_방동_원평_율동자연공원내 화장실 보수 및 도색공사_내역서-최종0223_예정공정표및설계설명서" xfId="3459"/>
    <cellStyle name="_방동_원평_율동자연공원내 화장실 보수 및 도색공사_내역서-최종0223_예정공정표및설계설명서_(마전)예정공정표및설계설명서" xfId="3460"/>
    <cellStyle name="_방동_원평_율동자연공원내 화장실 보수 및 도색공사_내역서-최종0223_예정공정표및설계설명서_1.설계 예산서" xfId="3461"/>
    <cellStyle name="_방동_원평_율동자연공원내 화장실 보수 및 도색공사_예정공정표및설계설명서" xfId="3462"/>
    <cellStyle name="_방동_원평_율동자연공원내 화장실 보수 및 도색공사_예정공정표및설계설명서_(마전)예정공정표및설계설명서" xfId="3463"/>
    <cellStyle name="_방동_원평_율동자연공원내 화장실 보수 및 도색공사_예정공정표및설계설명서_1.설계 예산서" xfId="3464"/>
    <cellStyle name="_방동_원평_율동자연공원내 휴게편의점 도색작업-할증-천정면적추가" xfId="3465"/>
    <cellStyle name="_방동_원평_율동자연공원내 휴게편의점 도색작업-할증-천정면적추가_내역서-최종0223" xfId="3466"/>
    <cellStyle name="_방동_원평_율동자연공원내 휴게편의점 도색작업-할증-천정면적추가_내역서-최종0223_예정공정표및설계설명서" xfId="3467"/>
    <cellStyle name="_방동_원평_율동자연공원내 휴게편의점 도색작업-할증-천정면적추가_내역서-최종0223_예정공정표및설계설명서_(마전)예정공정표및설계설명서" xfId="3468"/>
    <cellStyle name="_방동_원평_율동자연공원내 휴게편의점 도색작업-할증-천정면적추가_내역서-최종0223_예정공정표및설계설명서_1.설계 예산서" xfId="3469"/>
    <cellStyle name="_방동_원평_율동자연공원내 휴게편의점 도색작업-할증-천정면적추가_예정공정표및설계설명서" xfId="3470"/>
    <cellStyle name="_방동_원평_율동자연공원내 휴게편의점 도색작업-할증-천정면적추가_예정공정표및설계설명서_(마전)예정공정표및설계설명서" xfId="3471"/>
    <cellStyle name="_방동_원평_율동자연공원내 휴게편의점 도색작업-할증-천정면적추가_예정공정표및설계설명서_1.설계 예산서" xfId="3472"/>
    <cellStyle name="_방동_율동자연공원내 화장실 보수 및 도색공사" xfId="3473"/>
    <cellStyle name="_방동_율동자연공원내 화장실 보수 및 도색공사_내역서-최종0223" xfId="3474"/>
    <cellStyle name="_방동_율동자연공원내 화장실 보수 및 도색공사_내역서-최종0223_예정공정표및설계설명서" xfId="3475"/>
    <cellStyle name="_방동_율동자연공원내 화장실 보수 및 도색공사_내역서-최종0223_예정공정표및설계설명서_(마전)예정공정표및설계설명서" xfId="3476"/>
    <cellStyle name="_방동_율동자연공원내 화장실 보수 및 도색공사_내역서-최종0223_예정공정표및설계설명서_1.설계 예산서" xfId="3477"/>
    <cellStyle name="_방동_율동자연공원내 화장실 보수 및 도색공사_예정공정표및설계설명서" xfId="3478"/>
    <cellStyle name="_방동_율동자연공원내 화장실 보수 및 도색공사_예정공정표및설계설명서_(마전)예정공정표및설계설명서" xfId="3479"/>
    <cellStyle name="_방동_율동자연공원내 화장실 보수 및 도색공사_예정공정표및설계설명서_1.설계 예산서" xfId="3480"/>
    <cellStyle name="_방동_율동자연공원내 휴게편의점 도색작업-할증-천정면적추가" xfId="3481"/>
    <cellStyle name="_방동_율동자연공원내 휴게편의점 도색작업-할증-천정면적추가_내역서-최종0223" xfId="3482"/>
    <cellStyle name="_방동_율동자연공원내 휴게편의점 도색작업-할증-천정면적추가_내역서-최종0223_예정공정표및설계설명서" xfId="3483"/>
    <cellStyle name="_방동_율동자연공원내 휴게편의점 도색작업-할증-천정면적추가_내역서-최종0223_예정공정표및설계설명서_(마전)예정공정표및설계설명서" xfId="3484"/>
    <cellStyle name="_방동_율동자연공원내 휴게편의점 도색작업-할증-천정면적추가_내역서-최종0223_예정공정표및설계설명서_1.설계 예산서" xfId="3485"/>
    <cellStyle name="_방동_율동자연공원내 휴게편의점 도색작업-할증-천정면적추가_예정공정표및설계설명서" xfId="3486"/>
    <cellStyle name="_방동_율동자연공원내 휴게편의점 도색작업-할증-천정면적추가_예정공정표및설계설명서_(마전)예정공정표및설계설명서" xfId="3487"/>
    <cellStyle name="_방동_율동자연공원내 휴게편의점 도색작업-할증-천정면적추가_예정공정표및설계설명서_1.설계 예산서" xfId="3488"/>
    <cellStyle name="_방동_추곡" xfId="3489"/>
    <cellStyle name="_방동_추곡_내역서-최종0223" xfId="3490"/>
    <cellStyle name="_방동_추곡_내역서-최종0223_예정공정표및설계설명서" xfId="3491"/>
    <cellStyle name="_방동_추곡_내역서-최종0223_예정공정표및설계설명서_(마전)예정공정표및설계설명서" xfId="3492"/>
    <cellStyle name="_방동_추곡_내역서-최종0223_예정공정표및설계설명서_1.설계 예산서" xfId="3493"/>
    <cellStyle name="_방동_추곡_예정공정표및설계설명서" xfId="3494"/>
    <cellStyle name="_방동_추곡_예정공정표및설계설명서_(마전)예정공정표및설계설명서" xfId="3495"/>
    <cellStyle name="_방동_추곡_예정공정표및설계설명서_1.설계 예산서" xfId="3496"/>
    <cellStyle name="_방동_추곡_율동자연공원내 화장실 보수 및 도색공사" xfId="3497"/>
    <cellStyle name="_방동_추곡_율동자연공원내 화장실 보수 및 도색공사_내역서-최종0223" xfId="3498"/>
    <cellStyle name="_방동_추곡_율동자연공원내 화장실 보수 및 도색공사_내역서-최종0223_예정공정표및설계설명서" xfId="3499"/>
    <cellStyle name="_방동_추곡_율동자연공원내 화장실 보수 및 도색공사_내역서-최종0223_예정공정표및설계설명서_(마전)예정공정표및설계설명서" xfId="3500"/>
    <cellStyle name="_방동_추곡_율동자연공원내 화장실 보수 및 도색공사_내역서-최종0223_예정공정표및설계설명서_1.설계 예산서" xfId="3501"/>
    <cellStyle name="_방동_추곡_율동자연공원내 화장실 보수 및 도색공사_예정공정표및설계설명서" xfId="3502"/>
    <cellStyle name="_방동_추곡_율동자연공원내 화장실 보수 및 도색공사_예정공정표및설계설명서_(마전)예정공정표및설계설명서" xfId="3503"/>
    <cellStyle name="_방동_추곡_율동자연공원내 화장실 보수 및 도색공사_예정공정표및설계설명서_1.설계 예산서" xfId="3504"/>
    <cellStyle name="_방동_추곡_율동자연공원내 휴게편의점 도색작업-할증-천정면적추가" xfId="3505"/>
    <cellStyle name="_방동_추곡_율동자연공원내 휴게편의점 도색작업-할증-천정면적추가_내역서-최종0223" xfId="3506"/>
    <cellStyle name="_방동_추곡_율동자연공원내 휴게편의점 도색작업-할증-천정면적추가_내역서-최종0223_예정공정표및설계설명서" xfId="3507"/>
    <cellStyle name="_방동_추곡_율동자연공원내 휴게편의점 도색작업-할증-천정면적추가_내역서-최종0223_예정공정표및설계설명서_(마전)예정공정표및설계설명서" xfId="3508"/>
    <cellStyle name="_방동_추곡_율동자연공원내 휴게편의점 도색작업-할증-천정면적추가_내역서-최종0223_예정공정표및설계설명서_1.설계 예산서" xfId="3509"/>
    <cellStyle name="_방동_추곡_율동자연공원내 휴게편의점 도색작업-할증-천정면적추가_예정공정표및설계설명서" xfId="3510"/>
    <cellStyle name="_방동_추곡_율동자연공원내 휴게편의점 도색작업-할증-천정면적추가_예정공정표및설계설명서_(마전)예정공정표및설계설명서" xfId="3511"/>
    <cellStyle name="_방동_추곡_율동자연공원내 휴게편의점 도색작업-할증-천정면적추가_예정공정표및설계설명서_1.설계 예산서" xfId="3512"/>
    <cellStyle name="_배수공집계" xfId="2452"/>
    <cellStyle name="_배수공집계_1-토적집계-구룡" xfId="4468"/>
    <cellStyle name="_배수공집계_2. 구조도및 수량, 토적 산출서=하리율곡" xfId="2453"/>
    <cellStyle name="_배수공집계_두릉1제 수량산출서" xfId="2454"/>
    <cellStyle name="_배수공집계_두릉1제 수량산출서_1-토적집계-구룡" xfId="4469"/>
    <cellStyle name="_배수공집계_두릉1제 수량산출서_2. 구조도및 수량, 토적 산출서=하리율곡" xfId="2455"/>
    <cellStyle name="_배수공집계_인계1공구 수량산출" xfId="2456"/>
    <cellStyle name="_배수공집계_인계1공구 수량산출_1-토적집계-구룡" xfId="4470"/>
    <cellStyle name="_배수공집계_인계1공구 수량산출_2. 구조도및 수량, 토적 산출서=하리율곡" xfId="2457"/>
    <cellStyle name="_배수공집계_총자재집계표" xfId="2458"/>
    <cellStyle name="_배수공집계_총자재집계표_1-토적집계-구룡" xfId="4471"/>
    <cellStyle name="_배수공집계_총자재집계표_2. 구조도및 수량, 토적 산출서=하리율곡" xfId="2459"/>
    <cellStyle name="_벽계1(new)" xfId="2460"/>
    <cellStyle name="_벽계2(new)" xfId="2461"/>
    <cellStyle name="_벽계2공구" xfId="2462"/>
    <cellStyle name="_벽계소하천(1공구)" xfId="2463"/>
    <cellStyle name="_별첨(계획서및실적서양식)" xfId="2464"/>
    <cellStyle name="_별첨(계획서및실적서양식)_1" xfId="2465"/>
    <cellStyle name="_복구설계서(내연산)" xfId="2466"/>
    <cellStyle name="_복구설계서(오천진전)" xfId="2467"/>
    <cellStyle name="_복구설계서표지(오천용산)" xfId="2468"/>
    <cellStyle name="_봉강1교" xfId="3513"/>
    <cellStyle name="_부대공A" xfId="2469"/>
    <cellStyle name="_부대공A_1-토적집계-구룡" xfId="4472"/>
    <cellStyle name="_부대공A_2. 구조도및 수량, 토적 산출서=하리율곡" xfId="2470"/>
    <cellStyle name="_부대공A_두릉1제 수량산출서" xfId="2471"/>
    <cellStyle name="_부대공A_두릉1제 수량산출서_1-토적집계-구룡" xfId="4473"/>
    <cellStyle name="_부대공A_두릉1제 수량산출서_2. 구조도및 수량, 토적 산출서=하리율곡" xfId="2472"/>
    <cellStyle name="_부대공A_인계1공구 수량산출" xfId="2473"/>
    <cellStyle name="_부대공A_인계1공구 수량산출_1-토적집계-구룡" xfId="4474"/>
    <cellStyle name="_부대공A_인계1공구 수량산출_2. 구조도및 수량, 토적 산출서=하리율곡" xfId="2474"/>
    <cellStyle name="_부대공A_총자재집계표" xfId="2475"/>
    <cellStyle name="_부대공A_총자재집계표_1-토적집계-구룡" xfId="4475"/>
    <cellStyle name="_부대공A_총자재집계표_2. 구조도및 수량, 토적 산출서=하리율곡" xfId="2476"/>
    <cellStyle name="_분천교수량집계" xfId="2477"/>
    <cellStyle name="_사방댐수량" xfId="2478"/>
    <cellStyle name="_사방댐수량=송학" xfId="4910"/>
    <cellStyle name="_사방댐안내판(2011년_구조도)" xfId="2479"/>
    <cellStyle name="_사방댐안내판(구조도)" xfId="2480"/>
    <cellStyle name="_사방댐안내판구조도" xfId="2481"/>
    <cellStyle name="_사본 - 승본도로수량(금회분)" xfId="2482"/>
    <cellStyle name="_사본 - 승본도로수량(금회분)_1-토적집계-구룡" xfId="4476"/>
    <cellStyle name="_사본 - 승본도로수량(금회분)_2. 구조도및 수량, 토적 산출서=하리율곡" xfId="2483"/>
    <cellStyle name="_사본 - 승본도로수량(금회분)_두릉1제 수량산출서" xfId="2484"/>
    <cellStyle name="_사본 - 승본도로수량(금회분)_두릉1제 수량산출서_1-토적집계-구룡" xfId="4477"/>
    <cellStyle name="_사본 - 승본도로수량(금회분)_두릉1제 수량산출서_2. 구조도및 수량, 토적 산출서=하리율곡" xfId="2485"/>
    <cellStyle name="_사본 - 승본도로수량(금회분)_인계1공구 수량산출" xfId="2486"/>
    <cellStyle name="_사본 - 승본도로수량(금회분)_인계1공구 수량산출_1-토적집계-구룡" xfId="4478"/>
    <cellStyle name="_사본 - 승본도로수량(금회분)_인계1공구 수량산출_2. 구조도및 수량, 토적 산출서=하리율곡" xfId="2487"/>
    <cellStyle name="_사본 - 승본도로수량(금회분)_총자재집계표" xfId="2488"/>
    <cellStyle name="_사본 - 승본도로수량(금회분)_총자재집계표_1-토적집계-구룡" xfId="4479"/>
    <cellStyle name="_사본 - 승본도로수량(금회분)_총자재집계표_2. 구조도및 수량, 토적 산출서=하리율곡" xfId="2489"/>
    <cellStyle name="_산불진화용취수댐안전휀스설치공사" xfId="2490"/>
    <cellStyle name="_산출근거(광양)" xfId="3514"/>
    <cellStyle name="_산출근거(광양)_Book2" xfId="3515"/>
    <cellStyle name="_산출근거(광양)_x주요자재집계표" xfId="3516"/>
    <cellStyle name="_산출근거(광양)_교량별총괄집계(신리5교)" xfId="3517"/>
    <cellStyle name="_산출근거(광양)_구조물주요자재(3공구)" xfId="3518"/>
    <cellStyle name="_산출근거(광양)_구조물주요자재(3공구)_Book2" xfId="3519"/>
    <cellStyle name="_산출근거(광양)_구조물주요자재(3공구)_x주요자재집계표" xfId="3520"/>
    <cellStyle name="_산출근거(광양)_구조물주요자재(3공구)_주요자재집계표" xfId="3521"/>
    <cellStyle name="_산출근거(광양)_구조물주요자재(3공구)_주요자재집계표(5-2)-0604" xfId="3522"/>
    <cellStyle name="_산출근거(광양)_신리5교 상부" xfId="3523"/>
    <cellStyle name="_산출근거(광양)_신리6교 상부" xfId="3524"/>
    <cellStyle name="_산출근거(광양)_주요자재집계표" xfId="3525"/>
    <cellStyle name="_산출근거(광양)_주요자재집계표(5-2)-0604" xfId="3526"/>
    <cellStyle name="_산출근거(광양)_죽림1교-상부" xfId="3527"/>
    <cellStyle name="_산출근거(광양)_죽림1교-상부_Book2" xfId="3528"/>
    <cellStyle name="_산출근거(광양)_죽림1교-상부_x주요자재집계표" xfId="3529"/>
    <cellStyle name="_산출근거(광양)_죽림1교-상부_구조물주요자재(3공구)" xfId="3530"/>
    <cellStyle name="_산출근거(광양)_죽림1교-상부_구조물주요자재(3공구)_Book2" xfId="3531"/>
    <cellStyle name="_산출근거(광양)_죽림1교-상부_구조물주요자재(3공구)_x주요자재집계표" xfId="3532"/>
    <cellStyle name="_산출근거(광양)_죽림1교-상부_구조물주요자재(3공구)_주요자재집계표" xfId="3533"/>
    <cellStyle name="_산출근거(광양)_죽림1교-상부_구조물주요자재(3공구)_주요자재집계표(5-2)-0604" xfId="3534"/>
    <cellStyle name="_산출근거(광양)_죽림1교-상부_주요자재집계표" xfId="3535"/>
    <cellStyle name="_산출근거(광양)_죽림1교-상부_주요자재집계표(5-2)-0604" xfId="3536"/>
    <cellStyle name="_산출근거(광양)_죽림2교-상부" xfId="3537"/>
    <cellStyle name="_산출근거(광양)_죽림2교-상부_Book2" xfId="3538"/>
    <cellStyle name="_산출근거(광양)_죽림2교-상부_x주요자재집계표" xfId="3539"/>
    <cellStyle name="_산출근거(광양)_죽림2교-상부_구조물주요자재(3공구)" xfId="3540"/>
    <cellStyle name="_산출근거(광양)_죽림2교-상부_구조물주요자재(3공구)_Book2" xfId="3541"/>
    <cellStyle name="_산출근거(광양)_죽림2교-상부_구조물주요자재(3공구)_x주요자재집계표" xfId="3542"/>
    <cellStyle name="_산출근거(광양)_죽림2교-상부_구조물주요자재(3공구)_주요자재집계표" xfId="3543"/>
    <cellStyle name="_산출근거(광양)_죽림2교-상부_구조물주요자재(3공구)_주요자재집계표(5-2)-0604" xfId="3544"/>
    <cellStyle name="_산출근거(광양)_죽림2교-상부_주요자재집계표" xfId="3545"/>
    <cellStyle name="_산출근거(광양)_죽림2교-상부_주요자재집계표(5-2)-0604" xfId="3546"/>
    <cellStyle name="_산출근거(광양)_죽림2교-상부_죽림1교-상부" xfId="3547"/>
    <cellStyle name="_산출근거(광양)_죽림2교-상부_죽림1교-상부_Book2" xfId="3548"/>
    <cellStyle name="_산출근거(광양)_죽림2교-상부_죽림1교-상부_x주요자재집계표" xfId="3549"/>
    <cellStyle name="_산출근거(광양)_죽림2교-상부_죽림1교-상부_구조물주요자재(3공구)" xfId="3550"/>
    <cellStyle name="_산출근거(광양)_죽림2교-상부_죽림1교-상부_구조물주요자재(3공구)_Book2" xfId="3551"/>
    <cellStyle name="_산출근거(광양)_죽림2교-상부_죽림1교-상부_구조물주요자재(3공구)_x주요자재집계표" xfId="3552"/>
    <cellStyle name="_산출근거(광양)_죽림2교-상부_죽림1교-상부_구조물주요자재(3공구)_주요자재집계표" xfId="3553"/>
    <cellStyle name="_산출근거(광양)_죽림2교-상부_죽림1교-상부_구조물주요자재(3공구)_주요자재집계표(5-2)-0604" xfId="3554"/>
    <cellStyle name="_산출근거(광양)_죽림2교-상부_죽림1교-상부_주요자재집계표" xfId="3555"/>
    <cellStyle name="_산출근거(광양)_죽림2교-상부_죽림1교-상부_주요자재집계표(5-2)-0604" xfId="3556"/>
    <cellStyle name="_산출근거(광양)_죽림2교-상부-1" xfId="3557"/>
    <cellStyle name="_산출근거(광양)_죽림2교-상부-1_Book2" xfId="3558"/>
    <cellStyle name="_산출근거(광양)_죽림2교-상부-1_x주요자재집계표" xfId="3559"/>
    <cellStyle name="_산출근거(광양)_죽림2교-상부-1_구조물주요자재(3공구)" xfId="3560"/>
    <cellStyle name="_산출근거(광양)_죽림2교-상부-1_구조물주요자재(3공구)_Book2" xfId="3561"/>
    <cellStyle name="_산출근거(광양)_죽림2교-상부-1_구조물주요자재(3공구)_x주요자재집계표" xfId="3562"/>
    <cellStyle name="_산출근거(광양)_죽림2교-상부-1_구조물주요자재(3공구)_주요자재집계표" xfId="3563"/>
    <cellStyle name="_산출근거(광양)_죽림2교-상부-1_구조물주요자재(3공구)_주요자재집계표(5-2)-0604" xfId="3564"/>
    <cellStyle name="_산출근거(광양)_죽림2교-상부-1_주요자재집계표" xfId="3565"/>
    <cellStyle name="_산출근거(광양)_죽림2교-상부-1_주요자재집계표(5-2)-0604" xfId="3566"/>
    <cellStyle name="_산출근거(광양)_죽림2교-상부-1_죽림1교-상부" xfId="3567"/>
    <cellStyle name="_산출근거(광양)_죽림2교-상부-1_죽림1교-상부_Book2" xfId="3568"/>
    <cellStyle name="_산출근거(광양)_죽림2교-상부-1_죽림1교-상부_x주요자재집계표" xfId="3569"/>
    <cellStyle name="_산출근거(광양)_죽림2교-상부-1_죽림1교-상부_구조물주요자재(3공구)" xfId="3570"/>
    <cellStyle name="_산출근거(광양)_죽림2교-상부-1_죽림1교-상부_구조물주요자재(3공구)_Book2" xfId="3571"/>
    <cellStyle name="_산출근거(광양)_죽림2교-상부-1_죽림1교-상부_구조물주요자재(3공구)_x주요자재집계표" xfId="3572"/>
    <cellStyle name="_산출근거(광양)_죽림2교-상부-1_죽림1교-상부_구조물주요자재(3공구)_주요자재집계표" xfId="3573"/>
    <cellStyle name="_산출근거(광양)_죽림2교-상부-1_죽림1교-상부_구조물주요자재(3공구)_주요자재집계표(5-2)-0604" xfId="3574"/>
    <cellStyle name="_산출근거(광양)_죽림2교-상부-1_죽림1교-상부_주요자재집계표" xfId="3575"/>
    <cellStyle name="_산출근거(광양)_죽림2교-상부-1_죽림1교-상부_주요자재집계표(5-2)-0604" xfId="3576"/>
    <cellStyle name="_산출근거(목포)" xfId="3577"/>
    <cellStyle name="_산출근거(목포)_Book2" xfId="3578"/>
    <cellStyle name="_산출근거(목포)_x주요자재집계표" xfId="3579"/>
    <cellStyle name="_산출근거(목포)_교량별총괄집계(신리5교)" xfId="3580"/>
    <cellStyle name="_산출근거(목포)_구조물주요자재(3공구)" xfId="3581"/>
    <cellStyle name="_산출근거(목포)_구조물주요자재(3공구)_Book2" xfId="3582"/>
    <cellStyle name="_산출근거(목포)_구조물주요자재(3공구)_x주요자재집계표" xfId="3583"/>
    <cellStyle name="_산출근거(목포)_구조물주요자재(3공구)_주요자재집계표" xfId="3584"/>
    <cellStyle name="_산출근거(목포)_구조물주요자재(3공구)_주요자재집계표(5-2)-0604" xfId="3585"/>
    <cellStyle name="_산출근거(목포)_신리5교 상부" xfId="3586"/>
    <cellStyle name="_산출근거(목포)_신리6교 상부" xfId="3587"/>
    <cellStyle name="_산출근거(목포)_주요자재집계표" xfId="3588"/>
    <cellStyle name="_산출근거(목포)_주요자재집계표(5-2)-0604" xfId="3589"/>
    <cellStyle name="_산출근거(목포)_죽림1교-상부" xfId="3590"/>
    <cellStyle name="_산출근거(목포)_죽림1교-상부_Book2" xfId="3591"/>
    <cellStyle name="_산출근거(목포)_죽림1교-상부_x주요자재집계표" xfId="3592"/>
    <cellStyle name="_산출근거(목포)_죽림1교-상부_구조물주요자재(3공구)" xfId="3593"/>
    <cellStyle name="_산출근거(목포)_죽림1교-상부_구조물주요자재(3공구)_Book2" xfId="3594"/>
    <cellStyle name="_산출근거(목포)_죽림1교-상부_구조물주요자재(3공구)_x주요자재집계표" xfId="3595"/>
    <cellStyle name="_산출근거(목포)_죽림1교-상부_구조물주요자재(3공구)_주요자재집계표" xfId="3596"/>
    <cellStyle name="_산출근거(목포)_죽림1교-상부_구조물주요자재(3공구)_주요자재집계표(5-2)-0604" xfId="3597"/>
    <cellStyle name="_산출근거(목포)_죽림1교-상부_주요자재집계표" xfId="3598"/>
    <cellStyle name="_산출근거(목포)_죽림1교-상부_주요자재집계표(5-2)-0604" xfId="3599"/>
    <cellStyle name="_산출근거(목포)_죽림2교-상부" xfId="3600"/>
    <cellStyle name="_산출근거(목포)_죽림2교-상부_Book2" xfId="3601"/>
    <cellStyle name="_산출근거(목포)_죽림2교-상부_x주요자재집계표" xfId="3602"/>
    <cellStyle name="_산출근거(목포)_죽림2교-상부_구조물주요자재(3공구)" xfId="3603"/>
    <cellStyle name="_산출근거(목포)_죽림2교-상부_구조물주요자재(3공구)_Book2" xfId="3604"/>
    <cellStyle name="_산출근거(목포)_죽림2교-상부_구조물주요자재(3공구)_x주요자재집계표" xfId="3605"/>
    <cellStyle name="_산출근거(목포)_죽림2교-상부_구조물주요자재(3공구)_주요자재집계표" xfId="3606"/>
    <cellStyle name="_산출근거(목포)_죽림2교-상부_구조물주요자재(3공구)_주요자재집계표(5-2)-0604" xfId="3607"/>
    <cellStyle name="_산출근거(목포)_죽림2교-상부_주요자재집계표" xfId="3608"/>
    <cellStyle name="_산출근거(목포)_죽림2교-상부_주요자재집계표(5-2)-0604" xfId="3609"/>
    <cellStyle name="_산출근거(목포)_죽림2교-상부_죽림1교-상부" xfId="3610"/>
    <cellStyle name="_산출근거(목포)_죽림2교-상부_죽림1교-상부_Book2" xfId="3611"/>
    <cellStyle name="_산출근거(목포)_죽림2교-상부_죽림1교-상부_x주요자재집계표" xfId="3612"/>
    <cellStyle name="_산출근거(목포)_죽림2교-상부_죽림1교-상부_구조물주요자재(3공구)" xfId="3613"/>
    <cellStyle name="_산출근거(목포)_죽림2교-상부_죽림1교-상부_구조물주요자재(3공구)_Book2" xfId="3614"/>
    <cellStyle name="_산출근거(목포)_죽림2교-상부_죽림1교-상부_구조물주요자재(3공구)_x주요자재집계표" xfId="3615"/>
    <cellStyle name="_산출근거(목포)_죽림2교-상부_죽림1교-상부_구조물주요자재(3공구)_주요자재집계표" xfId="3616"/>
    <cellStyle name="_산출근거(목포)_죽림2교-상부_죽림1교-상부_구조물주요자재(3공구)_주요자재집계표(5-2)-0604" xfId="3617"/>
    <cellStyle name="_산출근거(목포)_죽림2교-상부_죽림1교-상부_주요자재집계표" xfId="3618"/>
    <cellStyle name="_산출근거(목포)_죽림2교-상부_죽림1교-상부_주요자재집계표(5-2)-0604" xfId="3619"/>
    <cellStyle name="_산출근거(목포)_죽림2교-상부-1" xfId="3620"/>
    <cellStyle name="_산출근거(목포)_죽림2교-상부-1_Book2" xfId="3621"/>
    <cellStyle name="_산출근거(목포)_죽림2교-상부-1_x주요자재집계표" xfId="3622"/>
    <cellStyle name="_산출근거(목포)_죽림2교-상부-1_구조물주요자재(3공구)" xfId="3623"/>
    <cellStyle name="_산출근거(목포)_죽림2교-상부-1_구조물주요자재(3공구)_Book2" xfId="3624"/>
    <cellStyle name="_산출근거(목포)_죽림2교-상부-1_구조물주요자재(3공구)_x주요자재집계표" xfId="3625"/>
    <cellStyle name="_산출근거(목포)_죽림2교-상부-1_구조물주요자재(3공구)_주요자재집계표" xfId="3626"/>
    <cellStyle name="_산출근거(목포)_죽림2교-상부-1_구조물주요자재(3공구)_주요자재집계표(5-2)-0604" xfId="3627"/>
    <cellStyle name="_산출근거(목포)_죽림2교-상부-1_주요자재집계표" xfId="3628"/>
    <cellStyle name="_산출근거(목포)_죽림2교-상부-1_주요자재집계표(5-2)-0604" xfId="3629"/>
    <cellStyle name="_산출근거(목포)_죽림2교-상부-1_죽림1교-상부" xfId="3630"/>
    <cellStyle name="_산출근거(목포)_죽림2교-상부-1_죽림1교-상부_Book2" xfId="3631"/>
    <cellStyle name="_산출근거(목포)_죽림2교-상부-1_죽림1교-상부_x주요자재집계표" xfId="3632"/>
    <cellStyle name="_산출근거(목포)_죽림2교-상부-1_죽림1교-상부_구조물주요자재(3공구)" xfId="3633"/>
    <cellStyle name="_산출근거(목포)_죽림2교-상부-1_죽림1교-상부_구조물주요자재(3공구)_Book2" xfId="3634"/>
    <cellStyle name="_산출근거(목포)_죽림2교-상부-1_죽림1교-상부_구조물주요자재(3공구)_x주요자재집계표" xfId="3635"/>
    <cellStyle name="_산출근거(목포)_죽림2교-상부-1_죽림1교-상부_구조물주요자재(3공구)_주요자재집계표" xfId="3636"/>
    <cellStyle name="_산출근거(목포)_죽림2교-상부-1_죽림1교-상부_구조물주요자재(3공구)_주요자재집계표(5-2)-0604" xfId="3637"/>
    <cellStyle name="_산출근거(목포)_죽림2교-상부-1_죽림1교-상부_주요자재집계표" xfId="3638"/>
    <cellStyle name="_산출근거(목포)_죽림2교-상부-1_죽림1교-상부_주요자재집계표(5-2)-0604" xfId="3639"/>
    <cellStyle name="_서삼소하천정비공사" xfId="2491"/>
    <cellStyle name="_석 축A" xfId="2492"/>
    <cellStyle name="_석 축A_1-토적집계-구룡" xfId="4480"/>
    <cellStyle name="_석 축A_2. 구조도및 수량, 토적 산출서=하리율곡" xfId="2493"/>
    <cellStyle name="_석 축A_두릉1제 수량산출서" xfId="2494"/>
    <cellStyle name="_석 축A_두릉1제 수량산출서_1-토적집계-구룡" xfId="4481"/>
    <cellStyle name="_석 축A_두릉1제 수량산출서_2. 구조도및 수량, 토적 산출서=하리율곡" xfId="2495"/>
    <cellStyle name="_석 축A_인계1공구 수량산출" xfId="2496"/>
    <cellStyle name="_석 축A_인계1공구 수량산출_1-토적집계-구룡" xfId="4482"/>
    <cellStyle name="_석 축A_인계1공구 수량산출_2. 구조도및 수량, 토적 산출서=하리율곡" xfId="2497"/>
    <cellStyle name="_석 축A_총자재집계표" xfId="2498"/>
    <cellStyle name="_석 축A_총자재집계표_1-토적집계-구룡" xfId="4483"/>
    <cellStyle name="_석 축A_총자재집계표_2. 구조도및 수량, 토적 산출서=하리율곡" xfId="2499"/>
    <cellStyle name="_석은희지압보도" xfId="3640"/>
    <cellStyle name="_석은희지압보도_내역서-최종0223" xfId="3641"/>
    <cellStyle name="_석은희지압보도_내역서-최종0223_예정공정표및설계설명서" xfId="3642"/>
    <cellStyle name="_석은희지압보도_내역서-최종0223_예정공정표및설계설명서_(마전)예정공정표및설계설명서" xfId="3643"/>
    <cellStyle name="_석은희지압보도_내역서-최종0223_예정공정표및설계설명서_1.설계 예산서" xfId="3644"/>
    <cellStyle name="_석은희지압보도_예정공정표및설계설명서" xfId="3645"/>
    <cellStyle name="_석은희지압보도_예정공정표및설계설명서_(마전)예정공정표및설계설명서" xfId="3646"/>
    <cellStyle name="_석은희지압보도_예정공정표및설계설명서_1.설계 예산서" xfId="3647"/>
    <cellStyle name="_설계내역(원본)" xfId="2500"/>
    <cellStyle name="_설계내역(원본)_설계내역(구미정)" xfId="2501"/>
    <cellStyle name="_설계내역(원본)_설계내역(원본)" xfId="2502"/>
    <cellStyle name="_수 량 연화.내감" xfId="2503"/>
    <cellStyle name="_수 량 연화.내감_1-토적집계-구룡" xfId="4484"/>
    <cellStyle name="_수 량 연화.내감_2. 구조도및 수량, 토적 산출서=하리율곡" xfId="2504"/>
    <cellStyle name="_수 량 연화.내감_금산제수량(전체최종)" xfId="2505"/>
    <cellStyle name="_수 량 연화.내감_금산제수량(전체최종)_1-토적집계-구룡" xfId="4485"/>
    <cellStyle name="_수 량 연화.내감_금산제수량(전체최종)_2. 구조도및 수량, 토적 산출서=하리율곡" xfId="2506"/>
    <cellStyle name="_수 량 연화.내감_금산제수량(전체최종)_두릉1제 수량산출서" xfId="2507"/>
    <cellStyle name="_수 량 연화.내감_금산제수량(전체최종)_두릉1제 수량산출서_1-토적집계-구룡" xfId="4486"/>
    <cellStyle name="_수 량 연화.내감_금산제수량(전체최종)_두릉1제 수량산출서_2. 구조도및 수량, 토적 산출서=하리율곡" xfId="2508"/>
    <cellStyle name="_수 량 연화.내감_금산제수량(전체최종)_인계1공구 수량산출" xfId="2509"/>
    <cellStyle name="_수 량 연화.내감_금산제수량(전체최종)_인계1공구 수량산출_1-토적집계-구룡" xfId="4487"/>
    <cellStyle name="_수 량 연화.내감_금산제수량(전체최종)_인계1공구 수량산출_2. 구조도및 수량, 토적 산출서=하리율곡" xfId="2510"/>
    <cellStyle name="_수 량 연화.내감_금산제수량(전체최종)_총자재집계표" xfId="2511"/>
    <cellStyle name="_수 량 연화.내감_금산제수량(전체최종)_총자재집계표_1-토적집계-구룡" xfId="4488"/>
    <cellStyle name="_수 량 연화.내감_금산제수량(전체최종)_총자재집계표_2. 구조도및 수량, 토적 산출서=하리율곡" xfId="2512"/>
    <cellStyle name="_수 량 연화.내감_두릉1제 수량산출서" xfId="2513"/>
    <cellStyle name="_수 량 연화.내감_두릉1제 수량산출서_1-토적집계-구룡" xfId="4489"/>
    <cellStyle name="_수 량 연화.내감_두릉1제 수량산출서_2. 구조도및 수량, 토적 산출서=하리율곡" xfId="2514"/>
    <cellStyle name="_수 량 연화.내감_인계1공구 수량산출" xfId="2515"/>
    <cellStyle name="_수 량 연화.내감_인계1공구 수량산출_1-토적집계-구룡" xfId="4490"/>
    <cellStyle name="_수 량 연화.내감_인계1공구 수량산출_2. 구조도및 수량, 토적 산출서=하리율곡" xfId="2516"/>
    <cellStyle name="_수 량 연화.내감_총자재집계표" xfId="2517"/>
    <cellStyle name="_수 량 연화.내감_총자재집계표_1-토적집계-구룡" xfId="4491"/>
    <cellStyle name="_수 량 연화.내감_총자재집계표_2. 구조도및 수량, 토적 산출서=하리율곡" xfId="2518"/>
    <cellStyle name="_수량" xfId="2519"/>
    <cellStyle name="_수량(1호선)" xfId="2520"/>
    <cellStyle name="_수량(2공구)" xfId="2521"/>
    <cellStyle name="_수량(2호선)" xfId="2522"/>
    <cellStyle name="_수량(기층제외)" xfId="2523"/>
    <cellStyle name="_수량(완)" xfId="2524"/>
    <cellStyle name="_수량(전석쌓기)" xfId="2525"/>
    <cellStyle name="_수량1" xfId="2526"/>
    <cellStyle name="_수량금회 연화.내감" xfId="2527"/>
    <cellStyle name="_수량금회 연화.내감_1-토적집계-구룡" xfId="4492"/>
    <cellStyle name="_수량금회 연화.내감_2. 구조도및 수량, 토적 산출서=하리율곡" xfId="2528"/>
    <cellStyle name="_수량금회 연화.내감_금산제수량(전체최종)" xfId="2529"/>
    <cellStyle name="_수량금회 연화.내감_금산제수량(전체최종)_1-토적집계-구룡" xfId="4493"/>
    <cellStyle name="_수량금회 연화.내감_금산제수량(전체최종)_2. 구조도및 수량, 토적 산출서=하리율곡" xfId="2530"/>
    <cellStyle name="_수량금회 연화.내감_금산제수량(전체최종)_두릉1제 수량산출서" xfId="2531"/>
    <cellStyle name="_수량금회 연화.내감_금산제수량(전체최종)_두릉1제 수량산출서_1-토적집계-구룡" xfId="4494"/>
    <cellStyle name="_수량금회 연화.내감_금산제수량(전체최종)_두릉1제 수량산출서_2. 구조도및 수량, 토적 산출서=하리율곡" xfId="2532"/>
    <cellStyle name="_수량금회 연화.내감_금산제수량(전체최종)_인계1공구 수량산출" xfId="2533"/>
    <cellStyle name="_수량금회 연화.내감_금산제수량(전체최종)_인계1공구 수량산출_1-토적집계-구룡" xfId="4495"/>
    <cellStyle name="_수량금회 연화.내감_금산제수량(전체최종)_인계1공구 수량산출_2. 구조도및 수량, 토적 산출서=하리율곡" xfId="2534"/>
    <cellStyle name="_수량금회 연화.내감_금산제수량(전체최종)_총자재집계표" xfId="2535"/>
    <cellStyle name="_수량금회 연화.내감_금산제수량(전체최종)_총자재집계표_1-토적집계-구룡" xfId="4496"/>
    <cellStyle name="_수량금회 연화.내감_금산제수량(전체최종)_총자재집계표_2. 구조도및 수량, 토적 산출서=하리율곡" xfId="2536"/>
    <cellStyle name="_수량금회 연화.내감_두릉1제 수량산출서" xfId="2537"/>
    <cellStyle name="_수량금회 연화.내감_두릉1제 수량산출서_1-토적집계-구룡" xfId="4497"/>
    <cellStyle name="_수량금회 연화.내감_두릉1제 수량산출서_2. 구조도및 수량, 토적 산출서=하리율곡" xfId="2538"/>
    <cellStyle name="_수량금회 연화.내감_인계1공구 수량산출" xfId="2539"/>
    <cellStyle name="_수량금회 연화.내감_인계1공구 수량산출_1-토적집계-구룡" xfId="4498"/>
    <cellStyle name="_수량금회 연화.내감_인계1공구 수량산출_2. 구조도및 수량, 토적 산출서=하리율곡" xfId="2540"/>
    <cellStyle name="_수량금회 연화.내감_총자재집계표" xfId="2541"/>
    <cellStyle name="_수량금회 연화.내감_총자재집계표_1-토적집계-구룡" xfId="4499"/>
    <cellStyle name="_수량금회 연화.내감_총자재집계표_2. 구조도및 수량, 토적 산출서=하리율곡" xfId="2542"/>
    <cellStyle name="_수량산출" xfId="2543"/>
    <cellStyle name="_수량산출 구눌하수도" xfId="2544"/>
    <cellStyle name="_수량산출 구눌하수도_1-토적집계-구룡" xfId="4500"/>
    <cellStyle name="_수량산출 구눌하수도_2. 구조도및 수량, 토적 산출서=하리율곡" xfId="2545"/>
    <cellStyle name="_수량산출 구눌하수도_금산제수량(전체최종)" xfId="2546"/>
    <cellStyle name="_수량산출 구눌하수도_금산제수량(전체최종)_1-토적집계-구룡" xfId="4501"/>
    <cellStyle name="_수량산출 구눌하수도_금산제수량(전체최종)_2. 구조도및 수량, 토적 산출서=하리율곡" xfId="2547"/>
    <cellStyle name="_수량산출 구눌하수도_금산제수량(전체최종)_두릉1제 수량산출서" xfId="2548"/>
    <cellStyle name="_수량산출 구눌하수도_금산제수량(전체최종)_두릉1제 수량산출서_1-토적집계-구룡" xfId="4502"/>
    <cellStyle name="_수량산출 구눌하수도_금산제수량(전체최종)_두릉1제 수량산출서_2. 구조도및 수량, 토적 산출서=하리율곡" xfId="2549"/>
    <cellStyle name="_수량산출 구눌하수도_금산제수량(전체최종)_인계1공구 수량산출" xfId="2550"/>
    <cellStyle name="_수량산출 구눌하수도_금산제수량(전체최종)_인계1공구 수량산출_1-토적집계-구룡" xfId="4503"/>
    <cellStyle name="_수량산출 구눌하수도_금산제수량(전체최종)_인계1공구 수량산출_2. 구조도및 수량, 토적 산출서=하리율곡" xfId="2551"/>
    <cellStyle name="_수량산출 구눌하수도_금산제수량(전체최종)_총자재집계표" xfId="2552"/>
    <cellStyle name="_수량산출 구눌하수도_금산제수량(전체최종)_총자재집계표_1-토적집계-구룡" xfId="4504"/>
    <cellStyle name="_수량산출 구눌하수도_금산제수량(전체최종)_총자재집계표_2. 구조도및 수량, 토적 산출서=하리율곡" xfId="2553"/>
    <cellStyle name="_수량산출 구눌하수도_두릉1제 수량산출서" xfId="2554"/>
    <cellStyle name="_수량산출 구눌하수도_두릉1제 수량산출서_1-토적집계-구룡" xfId="4505"/>
    <cellStyle name="_수량산출 구눌하수도_두릉1제 수량산출서_2. 구조도및 수량, 토적 산출서=하리율곡" xfId="2555"/>
    <cellStyle name="_수량산출 구눌하수도_인계1공구 수량산출" xfId="2556"/>
    <cellStyle name="_수량산출 구눌하수도_인계1공구 수량산출_1-토적집계-구룡" xfId="4506"/>
    <cellStyle name="_수량산출 구눌하수도_인계1공구 수량산출_2. 구조도및 수량, 토적 산출서=하리율곡" xfId="2557"/>
    <cellStyle name="_수량산출 구눌하수도_총자재집계표" xfId="2558"/>
    <cellStyle name="_수량산출 구눌하수도_총자재집계표_1-토적집계-구룡" xfId="4507"/>
    <cellStyle name="_수량산출 구눌하수도_총자재집계표_2. 구조도및 수량, 토적 산출서=하리율곡" xfId="2559"/>
    <cellStyle name="_수량산출 음지하천" xfId="2560"/>
    <cellStyle name="_수량산출 음지하천_1-토적집계-구룡" xfId="4508"/>
    <cellStyle name="_수량산출 음지하천_2. 구조도및 수량, 토적 산출서=하리율곡" xfId="2561"/>
    <cellStyle name="_수량산출 음지하천_금산제수량(전체최종)" xfId="2562"/>
    <cellStyle name="_수량산출 음지하천_금산제수량(전체최종)_1-토적집계-구룡" xfId="4509"/>
    <cellStyle name="_수량산출 음지하천_금산제수량(전체최종)_2. 구조도및 수량, 토적 산출서=하리율곡" xfId="2563"/>
    <cellStyle name="_수량산출 음지하천_금산제수량(전체최종)_두릉1제 수량산출서" xfId="2564"/>
    <cellStyle name="_수량산출 음지하천_금산제수량(전체최종)_두릉1제 수량산출서_1-토적집계-구룡" xfId="4510"/>
    <cellStyle name="_수량산출 음지하천_금산제수량(전체최종)_두릉1제 수량산출서_2. 구조도및 수량, 토적 산출서=하리율곡" xfId="2565"/>
    <cellStyle name="_수량산출 음지하천_금산제수량(전체최종)_인계1공구 수량산출" xfId="2566"/>
    <cellStyle name="_수량산출 음지하천_금산제수량(전체최종)_인계1공구 수량산출_1-토적집계-구룡" xfId="4511"/>
    <cellStyle name="_수량산출 음지하천_금산제수량(전체최종)_인계1공구 수량산출_2. 구조도및 수량, 토적 산출서=하리율곡" xfId="2567"/>
    <cellStyle name="_수량산출 음지하천_금산제수량(전체최종)_총자재집계표" xfId="2568"/>
    <cellStyle name="_수량산출 음지하천_금산제수량(전체최종)_총자재집계표_1-토적집계-구룡" xfId="4512"/>
    <cellStyle name="_수량산출 음지하천_금산제수량(전체최종)_총자재집계표_2. 구조도및 수량, 토적 산출서=하리율곡" xfId="2569"/>
    <cellStyle name="_수량산출 음지하천_두릉1제 수량산출서" xfId="2570"/>
    <cellStyle name="_수량산출 음지하천_두릉1제 수량산출서_1-토적집계-구룡" xfId="4513"/>
    <cellStyle name="_수량산출 음지하천_두릉1제 수량산출서_2. 구조도및 수량, 토적 산출서=하리율곡" xfId="2571"/>
    <cellStyle name="_수량산출 음지하천_인계1공구 수량산출" xfId="2572"/>
    <cellStyle name="_수량산출 음지하천_인계1공구 수량산출_1-토적집계-구룡" xfId="4514"/>
    <cellStyle name="_수량산출 음지하천_인계1공구 수량산출_2. 구조도및 수량, 토적 산출서=하리율곡" xfId="2573"/>
    <cellStyle name="_수량산출 음지하천_총자재집계표" xfId="2574"/>
    <cellStyle name="_수량산출 음지하천_총자재집계표_1-토적집계-구룡" xfId="4515"/>
    <cellStyle name="_수량산출 음지하천_총자재집계표_2. 구조도및 수량, 토적 산출서=하리율곡" xfId="2575"/>
    <cellStyle name="_수량산출(기산각산)" xfId="2576"/>
    <cellStyle name="_수량산출(영덕 축산 도곡)(L=0.64km)" xfId="2577"/>
    <cellStyle name="_수량산출(테란사지구)" xfId="2578"/>
    <cellStyle name="_수량산출-1.줄떼" xfId="3648"/>
    <cellStyle name="_수량산출-21.표지판등" xfId="3649"/>
    <cellStyle name="_수량산출-23.포장난간 및 개거" xfId="3650"/>
    <cellStyle name="_수량산출-25.노면공" xfId="3651"/>
    <cellStyle name="_수량산출-4.돌수로등" xfId="2579"/>
    <cellStyle name="_수량산출-5.파종" xfId="3652"/>
    <cellStyle name="_수량산출-9.돌공" xfId="2580"/>
    <cellStyle name="_수량산출-9-3.기초+천단" xfId="3653"/>
    <cellStyle name="_수량산출-9-4.돌기슭막이" xfId="3654"/>
    <cellStyle name="_수량산출-경산 하양 대곡(수정)" xfId="2581"/>
    <cellStyle name="_수량산출-경산 하양 대곡(수정)_2. 구조도및 수량, 토적 산출서=하리율곡" xfId="2582"/>
    <cellStyle name="_수량산출-경산 하양 대곡(수정)_공작물치수조서-태란사지구" xfId="2583"/>
    <cellStyle name="_수량산출-경산 하양 사기(BP~58)" xfId="2584"/>
    <cellStyle name="_수량산출-경산 하양 사기(BP~58)_2. 구조도및 수량, 토적 산출서=하리율곡" xfId="2585"/>
    <cellStyle name="_수량산출-경산 하양 사기(BP~58)_공작물치수조서-태란사지구" xfId="2586"/>
    <cellStyle name="_수량산출-경산 하양 사기(수정)" xfId="2587"/>
    <cellStyle name="_수량산출-경산 하양 사기(수정)_2. 구조도및 수량, 토적 산출서=하리율곡" xfId="2588"/>
    <cellStyle name="_수량산출-경산 하양 사기(수정)_공작물치수조서-태란사지구" xfId="2589"/>
    <cellStyle name="_수량산출-경산하양사기~대곡(NO.62)" xfId="2590"/>
    <cellStyle name="_수량산출-경산하양사기~대곡(NO.62)_2. 구조도및 수량, 토적 산출서=하리율곡" xfId="2591"/>
    <cellStyle name="_수량산출-경산하양사기~대곡(NO.62)_공작물치수조서-태란사지구" xfId="2592"/>
    <cellStyle name="_수량산출-고령 개진 오사 ~ 구곡(완)" xfId="2593"/>
    <cellStyle name="_수량산출-고령 저전~덕곡 본리(본선)" xfId="2594"/>
    <cellStyle name="_수량산출-구마동지구" xfId="2595"/>
    <cellStyle name="_수량산출-금수 무학" xfId="2596"/>
    <cellStyle name="_수량산출-봉화 석포 석포-설명회 수정" xfId="2597"/>
    <cellStyle name="_수량산출서-2011년도분-생활환경개선" xfId="3655"/>
    <cellStyle name="_수량산출-선남 관화 ~ 도흥" xfId="2598"/>
    <cellStyle name="_수량산출-선남 관화 ~ 도흥-" xfId="2599"/>
    <cellStyle name="_수량산출-수정" xfId="2600"/>
    <cellStyle name="_수량산출-울진서소광~두천(NO.243)" xfId="2601"/>
    <cellStyle name="_수량산출-울진서소광~두천(NO.243)_2. 구조도및 수량, 토적 산출서=하리율곡" xfId="2602"/>
    <cellStyle name="_수량산출-울진서소광~두천(NO.243)_공작물치수조서-태란사지구" xfId="2603"/>
    <cellStyle name="_수량산출-포항 기계 미현 ~ 신광 죽성(NO.26)" xfId="2604"/>
    <cellStyle name="_수량산출-포항 기계 미현 ~ 신광 죽성(NO.26)_공작물치수조서-태란사지구" xfId="2605"/>
    <cellStyle name="_수량집계" xfId="3656"/>
    <cellStyle name="_수량집계-앞산등산로" xfId="3657"/>
    <cellStyle name="_수성구청내역서" xfId="3658"/>
    <cellStyle name="_수성구청내역서_수성구청내역서" xfId="3659"/>
    <cellStyle name="_승본도로수량(금회분)" xfId="2606"/>
    <cellStyle name="_승본도로수량(금회분)_1-토적집계-구룡" xfId="4516"/>
    <cellStyle name="_승본도로수량(금회분)_2. 구조도및 수량, 토적 산출서=하리율곡" xfId="2607"/>
    <cellStyle name="_승본도로수량(금회분)_두릉1제 수량산출서" xfId="2608"/>
    <cellStyle name="_승본도로수량(금회분)_두릉1제 수량산출서_1-토적집계-구룡" xfId="4517"/>
    <cellStyle name="_승본도로수량(금회분)_두릉1제 수량산출서_2. 구조도및 수량, 토적 산출서=하리율곡" xfId="2609"/>
    <cellStyle name="_승본도로수량(금회분)_인계1공구 수량산출" xfId="2610"/>
    <cellStyle name="_승본도로수량(금회분)_인계1공구 수량산출_1-토적집계-구룡" xfId="4518"/>
    <cellStyle name="_승본도로수량(금회분)_인계1공구 수량산출_2. 구조도및 수량, 토적 산출서=하리율곡" xfId="2611"/>
    <cellStyle name="_승본도로수량(금회분)_총자재집계표" xfId="2612"/>
    <cellStyle name="_승본도로수량(금회분)_총자재집계표_1-토적집계-구룡" xfId="4519"/>
    <cellStyle name="_승본도로수량(금회분)_총자재집계표_2. 구조도및 수량, 토적 산출서=하리율곡" xfId="2613"/>
    <cellStyle name="_승본도로수량산출" xfId="2614"/>
    <cellStyle name="_승본도로수량산출_1-토적집계-구룡" xfId="4520"/>
    <cellStyle name="_승본도로수량산출_2. 구조도및 수량, 토적 산출서=하리율곡" xfId="2615"/>
    <cellStyle name="_승본도로수량산출_두릉1제 수량산출서" xfId="2616"/>
    <cellStyle name="_승본도로수량산출_두릉1제 수량산출서_1-토적집계-구룡" xfId="4521"/>
    <cellStyle name="_승본도로수량산출_두릉1제 수량산출서_2. 구조도및 수량, 토적 산출서=하리율곡" xfId="2617"/>
    <cellStyle name="_승본도로수량산출_인계1공구 수량산출" xfId="2618"/>
    <cellStyle name="_승본도로수량산출_인계1공구 수량산출_1-토적집계-구룡" xfId="4522"/>
    <cellStyle name="_승본도로수량산출_인계1공구 수량산출_2. 구조도및 수량, 토적 산출서=하리율곡" xfId="2619"/>
    <cellStyle name="_승본도로수량산출_총자재집계표" xfId="2620"/>
    <cellStyle name="_승본도로수량산출_총자재집계표_1-토적집계-구룡" xfId="4523"/>
    <cellStyle name="_승본도로수량산출_총자재집계표_2. 구조도및 수량, 토적 산출서=하리율곡" xfId="2621"/>
    <cellStyle name="_신당천수량 변경(전체)" xfId="2622"/>
    <cellStyle name="_신당천수량 변경(전체)_1-토적집계-구룡" xfId="4524"/>
    <cellStyle name="_신당천수량 변경(전체)_2. 구조도및 수량, 토적 산출서=하리율곡" xfId="2623"/>
    <cellStyle name="_신당천수량 변경(전체)_두릉1제 수량산출서" xfId="2624"/>
    <cellStyle name="_신당천수량 변경(전체)_두릉1제 수량산출서_1-토적집계-구룡" xfId="4525"/>
    <cellStyle name="_신당천수량 변경(전체)_두릉1제 수량산출서_2. 구조도및 수량, 토적 산출서=하리율곡" xfId="2625"/>
    <cellStyle name="_신당천수량 변경(전체)_인계1공구 수량산출" xfId="2626"/>
    <cellStyle name="_신당천수량 변경(전체)_인계1공구 수량산출_1-토적집계-구룡" xfId="4526"/>
    <cellStyle name="_신당천수량 변경(전체)_인계1공구 수량산출_2. 구조도및 수량, 토적 산출서=하리율곡" xfId="2627"/>
    <cellStyle name="_신당천수량 변경(전체)_총자재집계표" xfId="2628"/>
    <cellStyle name="_신당천수량 변경(전체)_총자재집계표_1-토적집계-구룡" xfId="4527"/>
    <cellStyle name="_신당천수량 변경(전체)_총자재집계표_2. 구조도및 수량, 토적 산출서=하리율곡" xfId="2629"/>
    <cellStyle name="_신리1교-상부" xfId="3660"/>
    <cellStyle name="_신리1교-상부_Book2" xfId="3661"/>
    <cellStyle name="_신리1교-상부_x주요자재집계표" xfId="3662"/>
    <cellStyle name="_신리1교-상부_구조물주요자재(3공구)" xfId="3663"/>
    <cellStyle name="_신리1교-상부_구조물주요자재(3공구)_Book2" xfId="3664"/>
    <cellStyle name="_신리1교-상부_구조물주요자재(3공구)_x주요자재집계표" xfId="3665"/>
    <cellStyle name="_신리1교-상부_구조물주요자재(3공구)_주요자재집계표" xfId="3666"/>
    <cellStyle name="_신리1교-상부_구조물주요자재(3공구)_주요자재집계표(5-2)-0604" xfId="3667"/>
    <cellStyle name="_신리1교-상부_주요자재집계표" xfId="3668"/>
    <cellStyle name="_신리1교-상부_주요자재집계표(5-2)-0604" xfId="3669"/>
    <cellStyle name="_신리5교 상부" xfId="3670"/>
    <cellStyle name="_신리5교교대" xfId="3671"/>
    <cellStyle name="_신리5교교대토공" xfId="3672"/>
    <cellStyle name="_신리6교 상부" xfId="3673"/>
    <cellStyle name="_신촌-유곡(암거)" xfId="2630"/>
    <cellStyle name="_신촌-유곡(암거)_04 BOX집" xfId="2631"/>
    <cellStyle name="_신촌-유곡(암거)_04 BOX집_1-토적집계-구룡" xfId="4528"/>
    <cellStyle name="_신촌-유곡(암거)_04 BOX집_2. 구조도및 수량, 토적 산출서=하리율곡" xfId="2632"/>
    <cellStyle name="_신촌-유곡(암거)_04 BOX집_공작물치수조서-태란사지구" xfId="2633"/>
    <cellStyle name="_신촌-유곡(암거)_04 BOX집_구조도" xfId="2634"/>
    <cellStyle name="_신촌-유곡(암거)_04 BOX집_구조도_010년 구조도" xfId="4911"/>
    <cellStyle name="_신촌-유곡(암거)_04 BOX집_구조도_04 구조도" xfId="4912"/>
    <cellStyle name="_신촌-유곡(암거)_04 BOX집_구조도_계간수로" xfId="2635"/>
    <cellStyle name="_신촌-유곡(암거)_04 BOX집_구조도_구조도" xfId="2636"/>
    <cellStyle name="_신촌-유곡(암거)_04 BOX집_구조도_구조도(마대포함)" xfId="2637"/>
    <cellStyle name="_신촌-유곡(암거)_04 BOX집_구조도_구조도(배수관터파기 및 개거)" xfId="2638"/>
    <cellStyle name="_신촌-유곡(암거)_04 BOX집_구조도_구조도." xfId="2639"/>
    <cellStyle name="_신촌-유곡(암거)_04 BOX집_구조도_구조도.." xfId="2640"/>
    <cellStyle name="_신촌-유곡(암거)_04 BOX집_구조도_구조도..." xfId="2641"/>
    <cellStyle name="_신촌-유곡(암거)_04 BOX집_구조도_구조도_1" xfId="2642"/>
    <cellStyle name="_신촌-유곡(암거)_04 BOX집_구조도_구조도_a" xfId="2643"/>
    <cellStyle name="_신촌-유곡(암거)_04 BOX집_구조도_구조도_구조도" xfId="2644"/>
    <cellStyle name="_신촌-유곡(암거)_04 BOX집_구조도_구조도_구조도0" xfId="2645"/>
    <cellStyle name="_신촌-유곡(암거)_04 BOX집_구조도_구조도_변경" xfId="2646"/>
    <cellStyle name="_신촌-유곡(암거)_04 BOX집_구조도_구조도0" xfId="2647"/>
    <cellStyle name="_신촌-유곡(암거)_04 BOX집_구조도_구조도0_1" xfId="2648"/>
    <cellStyle name="_신촌-유곡(암거)_04 BOX집_구조도_구조도0_구조도0" xfId="2649"/>
    <cellStyle name="_신촌-유곡(암거)_04 BOX집_구조도_구조도2" xfId="2650"/>
    <cellStyle name="_신촌-유곡(암거)_04 BOX집_구조도_구조도22" xfId="2651"/>
    <cellStyle name="_신촌-유곡(암거)_04 BOX집_구조도_구조도-흙막이~" xfId="2652"/>
    <cellStyle name="_신촌-유곡(암거)_04 BOX집_구조도_구조물도" xfId="2653"/>
    <cellStyle name="_신촌-유곡(암거)_04 BOX집_구조도_댐구조도" xfId="2654"/>
    <cellStyle name="_신촌-유곡(암거)_04 BOX집_구조도_바닥막이구조" xfId="2655"/>
    <cellStyle name="_신촌-유곡(암거)_04 BOX집_구조도_바닥막이구조도" xfId="2656"/>
    <cellStyle name="_신촌-유곡(암거)_04 BOX집_구조도_보막이구조도" xfId="2657"/>
    <cellStyle name="_신촌-유곡(암거)_04 BOX집_구조도0" xfId="2658"/>
    <cellStyle name="_신촌-유곡(암거)_04 BOX집_구조도0_1" xfId="2659"/>
    <cellStyle name="_신촌-유곡(암거)_04 BOX집_구조도0_구조도" xfId="2660"/>
    <cellStyle name="_신촌-유곡(암거)_04 BOX집_구조도0_구조도_구조도0" xfId="2661"/>
    <cellStyle name="_신촌-유곡(암거)_04 BOX집_구조도0_구조도0" xfId="2662"/>
    <cellStyle name="_신촌-유곡(암거)_04 BOX집_구조도0_바닥막이구조" xfId="2663"/>
    <cellStyle name="_신촌-유곡(암거)_04 BOX집_구조도0_바닥막이구조도" xfId="2664"/>
    <cellStyle name="_신촌-유곡(암거)_04 BOX집_내역서2" xfId="2665"/>
    <cellStyle name="_신촌-유곡(암거)_04 BOX집_바닥막이구조" xfId="2666"/>
    <cellStyle name="_신촌-유곡(암거)_04 BOX집_설계내역(원본)" xfId="2667"/>
    <cellStyle name="_신촌-유곡(암거)_04 BOX집_설계내역(원본)_설계내역(구미정)" xfId="2668"/>
    <cellStyle name="_신촌-유곡(암거)_04 BOX집_설계내역(원본)_설계내역(원본)" xfId="2669"/>
    <cellStyle name="_신촌-유곡(암거)_1-토적집계-구룡" xfId="4529"/>
    <cellStyle name="_신촌-유곡(암거)_2. 구조도및 수량, 토적 산출서=하리율곡" xfId="2670"/>
    <cellStyle name="_신촌-유곡(암거)_공작물치수조서-태란사지구" xfId="2671"/>
    <cellStyle name="_신촌-유곡(암거)_구조도" xfId="2672"/>
    <cellStyle name="_신촌-유곡(암거)_구조도_010년 구조도" xfId="4913"/>
    <cellStyle name="_신촌-유곡(암거)_구조도_04 구조도" xfId="4914"/>
    <cellStyle name="_신촌-유곡(암거)_구조도_계간수로" xfId="2673"/>
    <cellStyle name="_신촌-유곡(암거)_구조도_구조도" xfId="2674"/>
    <cellStyle name="_신촌-유곡(암거)_구조도_구조도(마대포함)" xfId="2675"/>
    <cellStyle name="_신촌-유곡(암거)_구조도_구조도(배수관터파기 및 개거)" xfId="2676"/>
    <cellStyle name="_신촌-유곡(암거)_구조도_구조도." xfId="2677"/>
    <cellStyle name="_신촌-유곡(암거)_구조도_구조도.." xfId="2678"/>
    <cellStyle name="_신촌-유곡(암거)_구조도_구조도..." xfId="2679"/>
    <cellStyle name="_신촌-유곡(암거)_구조도_구조도_1" xfId="2680"/>
    <cellStyle name="_신촌-유곡(암거)_구조도_구조도_a" xfId="2681"/>
    <cellStyle name="_신촌-유곡(암거)_구조도_구조도_구조도" xfId="2682"/>
    <cellStyle name="_신촌-유곡(암거)_구조도_구조도_구조도0" xfId="2683"/>
    <cellStyle name="_신촌-유곡(암거)_구조도_구조도_변경" xfId="2684"/>
    <cellStyle name="_신촌-유곡(암거)_구조도_구조도0" xfId="2685"/>
    <cellStyle name="_신촌-유곡(암거)_구조도_구조도0_1" xfId="2686"/>
    <cellStyle name="_신촌-유곡(암거)_구조도_구조도0_구조도0" xfId="2687"/>
    <cellStyle name="_신촌-유곡(암거)_구조도_구조도2" xfId="2688"/>
    <cellStyle name="_신촌-유곡(암거)_구조도_구조도22" xfId="2689"/>
    <cellStyle name="_신촌-유곡(암거)_구조도_구조도-흙막이~" xfId="2690"/>
    <cellStyle name="_신촌-유곡(암거)_구조도_구조물도" xfId="2691"/>
    <cellStyle name="_신촌-유곡(암거)_구조도_댐구조도" xfId="2692"/>
    <cellStyle name="_신촌-유곡(암거)_구조도_바닥막이구조" xfId="2693"/>
    <cellStyle name="_신촌-유곡(암거)_구조도_바닥막이구조도" xfId="2694"/>
    <cellStyle name="_신촌-유곡(암거)_구조도_보막이구조도" xfId="2695"/>
    <cellStyle name="_신촌-유곡(암거)_구조도0" xfId="2696"/>
    <cellStyle name="_신촌-유곡(암거)_구조도0_1" xfId="2697"/>
    <cellStyle name="_신촌-유곡(암거)_구조도0_구조도" xfId="2698"/>
    <cellStyle name="_신촌-유곡(암거)_구조도0_구조도_구조도0" xfId="2699"/>
    <cellStyle name="_신촌-유곡(암거)_구조도0_구조도0" xfId="2700"/>
    <cellStyle name="_신촌-유곡(암거)_구조도0_바닥막이구조" xfId="2701"/>
    <cellStyle name="_신촌-유곡(암거)_구조도0_바닥막이구조도" xfId="2702"/>
    <cellStyle name="_신촌-유곡(암거)_내역서2" xfId="2703"/>
    <cellStyle name="_신촌-유곡(암거)_바닥막이구조" xfId="2704"/>
    <cellStyle name="_신촌-유곡(암거)_설계내역(원본)" xfId="2705"/>
    <cellStyle name="_신촌-유곡(암거)_설계내역(원본)_설계내역(구미정)" xfId="2706"/>
    <cellStyle name="_신촌-유곡(암거)_설계내역(원본)_설계내역(원본)" xfId="2707"/>
    <cellStyle name="_아랫선부대공" xfId="2708"/>
    <cellStyle name="_아랫선수량집계" xfId="2709"/>
    <cellStyle name="_아랫선수량집계_2임기도로" xfId="2710"/>
    <cellStyle name="_아랫선수량집계_2임기도로_두산3리1금회" xfId="2711"/>
    <cellStyle name="_아랫선수량집계_2임기도로_두산3리1금회_오현4리" xfId="2712"/>
    <cellStyle name="_아랫선수량집계_2임기도로_두산3리2지구-전체" xfId="2713"/>
    <cellStyle name="_아랫선수량집계_2임기도로_오현4리" xfId="2714"/>
    <cellStyle name="_아랫선수량집계_2임기도로_오현4리_오현4리" xfId="2715"/>
    <cellStyle name="_아랫선수량집계_2임기도로_오현4리11" xfId="2716"/>
    <cellStyle name="_아랫선수량집계_2임기도로_오현4리11_오현4리" xfId="2717"/>
    <cellStyle name="_아랫선수량집계_3임기도로" xfId="2718"/>
    <cellStyle name="_아랫선수량집계_3임기도로_두산3리1금회" xfId="2719"/>
    <cellStyle name="_아랫선수량집계_3임기도로_두산3리1금회_오현4리" xfId="2720"/>
    <cellStyle name="_아랫선수량집계_3임기도로_두산3리2지구-전체" xfId="2721"/>
    <cellStyle name="_아랫선수량집계_3임기도로_오현4리" xfId="2722"/>
    <cellStyle name="_아랫선수량집계_3임기도로_오현4리_오현4리" xfId="2723"/>
    <cellStyle name="_아랫선수량집계_3임기도로_오현4리11" xfId="2724"/>
    <cellStyle name="_아랫선수량집계_3임기도로_오현4리11_오현4리" xfId="2725"/>
    <cellStyle name="_아랫선수량집계_8연애골도로" xfId="2726"/>
    <cellStyle name="_아랫선수량집계_8연애골도로_11연애골도로" xfId="2727"/>
    <cellStyle name="_아랫선수량집계_8연애골도로_11연애골도로_오현4리" xfId="2728"/>
    <cellStyle name="_아랫선수량집계_8연애골도로_2임기도로" xfId="2729"/>
    <cellStyle name="_아랫선수량집계_8연애골도로_2임기도로_오현4리" xfId="2730"/>
    <cellStyle name="_아랫선수량집계_8연애골도로_두산3리1금회" xfId="2731"/>
    <cellStyle name="_아랫선수량집계_8연애골도로_두산3리1금회_오현4리" xfId="2732"/>
    <cellStyle name="_아랫선수량집계_8연애골도로_두산3리2지구-전체" xfId="2733"/>
    <cellStyle name="_아랫선수량집계_8연애골도로_오현4리" xfId="2734"/>
    <cellStyle name="_아랫선수량집계_8연애골도로_오현4리_오현4리" xfId="2735"/>
    <cellStyle name="_아랫선수량집계_8연애골도로_오현4리11" xfId="2736"/>
    <cellStyle name="_아랫선수량집계_8연애골도로_오현4리11_오현4리" xfId="2737"/>
    <cellStyle name="_아랫선수량집계_두산3리1금회" xfId="2738"/>
    <cellStyle name="_아랫선수량집계_두산3리1금회_오현4리" xfId="2739"/>
    <cellStyle name="_아랫선수량집계_두산3리2지구-전체" xfId="2740"/>
    <cellStyle name="_아랫선수량집계_수정라멘수량집계" xfId="2741"/>
    <cellStyle name="_아랫선수량집계_수정라멘수량집계_오현4리" xfId="2742"/>
    <cellStyle name="_아랫선수량집계_오현4리" xfId="2743"/>
    <cellStyle name="_아랫선수량집계_오현4리_오현4리" xfId="2744"/>
    <cellStyle name="_아랫선수량집계_오현4리11" xfId="2745"/>
    <cellStyle name="_아랫선수량집계_오현4리11_오현4리" xfId="2746"/>
    <cellStyle name="_암  거" xfId="2747"/>
    <cellStyle name="_암  거_1-토적집계-구룡" xfId="4530"/>
    <cellStyle name="_암  거_2. 구조도및 수량, 토적 산출서=하리율곡" xfId="2748"/>
    <cellStyle name="_암  거_두릉1제 수량산출서" xfId="2749"/>
    <cellStyle name="_암  거_두릉1제 수량산출서_1-토적집계-구룡" xfId="4531"/>
    <cellStyle name="_암  거_두릉1제 수량산출서_2. 구조도및 수량, 토적 산출서=하리율곡" xfId="2750"/>
    <cellStyle name="_암  거_인계1공구 수량산출" xfId="2751"/>
    <cellStyle name="_암  거_인계1공구 수량산출_1-토적집계-구룡" xfId="4532"/>
    <cellStyle name="_암  거_인계1공구 수량산출_2. 구조도및 수량, 토적 산출서=하리율곡" xfId="2752"/>
    <cellStyle name="_암  거_총자재집계표" xfId="2753"/>
    <cellStyle name="_암  거_총자재집계표_1-토적집계-구룡" xfId="4533"/>
    <cellStyle name="_암  거_총자재집계표_2. 구조도및 수량, 토적 산출서=하리율곡" xfId="2754"/>
    <cellStyle name="_암  거04" xfId="2755"/>
    <cellStyle name="_암  거04_1-토적집계-구룡" xfId="4534"/>
    <cellStyle name="_암  거04_2. 구조도및 수량, 토적 산출서=하리율곡" xfId="2756"/>
    <cellStyle name="_암  거04_두릉1제 수량산출서" xfId="2757"/>
    <cellStyle name="_암  거04_두릉1제 수량산출서_1-토적집계-구룡" xfId="4535"/>
    <cellStyle name="_암  거04_두릉1제 수량산출서_2. 구조도및 수량, 토적 산출서=하리율곡" xfId="2758"/>
    <cellStyle name="_암  거04_인계1공구 수량산출" xfId="2759"/>
    <cellStyle name="_암  거04_인계1공구 수량산출_1-토적집계-구룡" xfId="4536"/>
    <cellStyle name="_암  거04_인계1공구 수량산출_2. 구조도및 수량, 토적 산출서=하리율곡" xfId="2760"/>
    <cellStyle name="_암  거04_총자재집계표" xfId="2761"/>
    <cellStyle name="_암  거04_총자재집계표_1-토적집계-구룡" xfId="4537"/>
    <cellStyle name="_암  거04_총자재집계표_2. 구조도및 수량, 토적 산출서=하리율곡" xfId="2762"/>
    <cellStyle name="_암거수량" xfId="2763"/>
    <cellStyle name="_암거수량(2)" xfId="2764"/>
    <cellStyle name="_암거수량(2)_04 BOX집" xfId="2765"/>
    <cellStyle name="_암거수량(2)_04 BOX집_1-토적집계-구룡" xfId="4538"/>
    <cellStyle name="_암거수량(2)_04 BOX집_2. 구조도및 수량, 토적 산출서=하리율곡" xfId="2766"/>
    <cellStyle name="_암거수량(2)_04 BOX집_공작물치수조서-태란사지구" xfId="2767"/>
    <cellStyle name="_암거수량(2)_04 BOX집_구조도" xfId="2768"/>
    <cellStyle name="_암거수량(2)_04 BOX집_구조도_010년 구조도" xfId="4915"/>
    <cellStyle name="_암거수량(2)_04 BOX집_구조도_04 구조도" xfId="4916"/>
    <cellStyle name="_암거수량(2)_04 BOX집_구조도_계간수로" xfId="2769"/>
    <cellStyle name="_암거수량(2)_04 BOX집_구조도_구조도" xfId="2770"/>
    <cellStyle name="_암거수량(2)_04 BOX집_구조도_구조도(마대포함)" xfId="2771"/>
    <cellStyle name="_암거수량(2)_04 BOX집_구조도_구조도(배수관터파기 및 개거)" xfId="2772"/>
    <cellStyle name="_암거수량(2)_04 BOX집_구조도_구조도." xfId="2773"/>
    <cellStyle name="_암거수량(2)_04 BOX집_구조도_구조도.." xfId="2774"/>
    <cellStyle name="_암거수량(2)_04 BOX집_구조도_구조도..." xfId="2775"/>
    <cellStyle name="_암거수량(2)_04 BOX집_구조도_구조도_1" xfId="2776"/>
    <cellStyle name="_암거수량(2)_04 BOX집_구조도_구조도_a" xfId="2777"/>
    <cellStyle name="_암거수량(2)_04 BOX집_구조도_구조도_구조도" xfId="2778"/>
    <cellStyle name="_암거수량(2)_04 BOX집_구조도_구조도_구조도0" xfId="2779"/>
    <cellStyle name="_암거수량(2)_04 BOX집_구조도_구조도_변경" xfId="2780"/>
    <cellStyle name="_암거수량(2)_04 BOX집_구조도_구조도0" xfId="2781"/>
    <cellStyle name="_암거수량(2)_04 BOX집_구조도_구조도0_1" xfId="2782"/>
    <cellStyle name="_암거수량(2)_04 BOX집_구조도_구조도0_구조도0" xfId="2783"/>
    <cellStyle name="_암거수량(2)_04 BOX집_구조도_구조도2" xfId="2784"/>
    <cellStyle name="_암거수량(2)_04 BOX집_구조도_구조도22" xfId="2785"/>
    <cellStyle name="_암거수량(2)_04 BOX집_구조도_구조도-흙막이~" xfId="2786"/>
    <cellStyle name="_암거수량(2)_04 BOX집_구조도_구조물도" xfId="2787"/>
    <cellStyle name="_암거수량(2)_04 BOX집_구조도_댐구조도" xfId="2788"/>
    <cellStyle name="_암거수량(2)_04 BOX집_구조도_바닥막이구조" xfId="2789"/>
    <cellStyle name="_암거수량(2)_04 BOX집_구조도_바닥막이구조도" xfId="2790"/>
    <cellStyle name="_암거수량(2)_04 BOX집_구조도_보막이구조도" xfId="2791"/>
    <cellStyle name="_암거수량(2)_04 BOX집_구조도0" xfId="2792"/>
    <cellStyle name="_암거수량(2)_04 BOX집_구조도0_1" xfId="2793"/>
    <cellStyle name="_암거수량(2)_04 BOX집_구조도0_구조도" xfId="2794"/>
    <cellStyle name="_암거수량(2)_04 BOX집_구조도0_구조도_구조도0" xfId="2795"/>
    <cellStyle name="_암거수량(2)_04 BOX집_구조도0_구조도0" xfId="2796"/>
    <cellStyle name="_암거수량(2)_04 BOX집_구조도0_바닥막이구조" xfId="2797"/>
    <cellStyle name="_암거수량(2)_04 BOX집_구조도0_바닥막이구조도" xfId="2798"/>
    <cellStyle name="_암거수량(2)_04 BOX집_내역서2" xfId="2799"/>
    <cellStyle name="_암거수량(2)_04 BOX집_바닥막이구조" xfId="2800"/>
    <cellStyle name="_암거수량(2)_04 BOX집_설계내역(원본)" xfId="2801"/>
    <cellStyle name="_암거수량(2)_04 BOX집_설계내역(원본)_설계내역(구미정)" xfId="2802"/>
    <cellStyle name="_암거수량(2)_04 BOX집_설계내역(원본)_설계내역(원본)" xfId="2803"/>
    <cellStyle name="_암거수량(2)_1-토적집계-구룡" xfId="4539"/>
    <cellStyle name="_암거수량(2)_2. 구조도및 수량, 토적 산출서=하리율곡" xfId="2804"/>
    <cellStyle name="_암거수량(2)_공작물치수조서-태란사지구" xfId="2805"/>
    <cellStyle name="_암거수량(2)_구조도" xfId="2806"/>
    <cellStyle name="_암거수량(2)_구조도_010년 구조도" xfId="4917"/>
    <cellStyle name="_암거수량(2)_구조도_04 구조도" xfId="4918"/>
    <cellStyle name="_암거수량(2)_구조도_계간수로" xfId="2807"/>
    <cellStyle name="_암거수량(2)_구조도_구조도" xfId="2808"/>
    <cellStyle name="_암거수량(2)_구조도_구조도(마대포함)" xfId="2809"/>
    <cellStyle name="_암거수량(2)_구조도_구조도(배수관터파기 및 개거)" xfId="2810"/>
    <cellStyle name="_암거수량(2)_구조도_구조도." xfId="2811"/>
    <cellStyle name="_암거수량(2)_구조도_구조도.." xfId="2812"/>
    <cellStyle name="_암거수량(2)_구조도_구조도..." xfId="2813"/>
    <cellStyle name="_암거수량(2)_구조도_구조도_1" xfId="2814"/>
    <cellStyle name="_암거수량(2)_구조도_구조도_a" xfId="2815"/>
    <cellStyle name="_암거수량(2)_구조도_구조도_구조도" xfId="2816"/>
    <cellStyle name="_암거수량(2)_구조도_구조도_구조도0" xfId="2817"/>
    <cellStyle name="_암거수량(2)_구조도_구조도_변경" xfId="2818"/>
    <cellStyle name="_암거수량(2)_구조도_구조도0" xfId="2819"/>
    <cellStyle name="_암거수량(2)_구조도_구조도0_1" xfId="2820"/>
    <cellStyle name="_암거수량(2)_구조도_구조도0_구조도0" xfId="2821"/>
    <cellStyle name="_암거수량(2)_구조도_구조도2" xfId="2822"/>
    <cellStyle name="_암거수량(2)_구조도_구조도22" xfId="2823"/>
    <cellStyle name="_암거수량(2)_구조도_구조도-흙막이~" xfId="2824"/>
    <cellStyle name="_암거수량(2)_구조도_구조물도" xfId="2825"/>
    <cellStyle name="_암거수량(2)_구조도_댐구조도" xfId="2826"/>
    <cellStyle name="_암거수량(2)_구조도_바닥막이구조" xfId="2827"/>
    <cellStyle name="_암거수량(2)_구조도_바닥막이구조도" xfId="2828"/>
    <cellStyle name="_암거수량(2)_구조도_보막이구조도" xfId="2829"/>
    <cellStyle name="_암거수량(2)_구조도0" xfId="2830"/>
    <cellStyle name="_암거수량(2)_구조도0_1" xfId="2831"/>
    <cellStyle name="_암거수량(2)_구조도0_구조도" xfId="2832"/>
    <cellStyle name="_암거수량(2)_구조도0_구조도_구조도0" xfId="2833"/>
    <cellStyle name="_암거수량(2)_구조도0_구조도0" xfId="2834"/>
    <cellStyle name="_암거수량(2)_구조도0_바닥막이구조" xfId="2835"/>
    <cellStyle name="_암거수량(2)_구조도0_바닥막이구조도" xfId="2836"/>
    <cellStyle name="_암거수량(2)_내역서2" xfId="2837"/>
    <cellStyle name="_암거수량(2)_바닥막이구조" xfId="2838"/>
    <cellStyle name="_암거수량(2)_설계내역(원본)" xfId="2839"/>
    <cellStyle name="_암거수량(2)_설계내역(원본)_설계내역(구미정)" xfId="2840"/>
    <cellStyle name="_암거수량(2)_설계내역(원본)_설계내역(원본)" xfId="2841"/>
    <cellStyle name="_암거수량_04 BOX집" xfId="2842"/>
    <cellStyle name="_암거수량_04 BOX집_1-토적집계-구룡" xfId="4540"/>
    <cellStyle name="_암거수량_04 BOX집_2. 구조도및 수량, 토적 산출서=하리율곡" xfId="2843"/>
    <cellStyle name="_암거수량_04 BOX집_공작물치수조서-태란사지구" xfId="2844"/>
    <cellStyle name="_암거수량_04 BOX집_구조도" xfId="2845"/>
    <cellStyle name="_암거수량_04 BOX집_구조도_010년 구조도" xfId="4919"/>
    <cellStyle name="_암거수량_04 BOX집_구조도_04 구조도" xfId="4920"/>
    <cellStyle name="_암거수량_04 BOX집_구조도_계간수로" xfId="2846"/>
    <cellStyle name="_암거수량_04 BOX집_구조도_구조도" xfId="2847"/>
    <cellStyle name="_암거수량_04 BOX집_구조도_구조도(마대포함)" xfId="2848"/>
    <cellStyle name="_암거수량_04 BOX집_구조도_구조도(배수관터파기 및 개거)" xfId="2849"/>
    <cellStyle name="_암거수량_04 BOX집_구조도_구조도." xfId="2850"/>
    <cellStyle name="_암거수량_04 BOX집_구조도_구조도.." xfId="2851"/>
    <cellStyle name="_암거수량_04 BOX집_구조도_구조도..." xfId="2852"/>
    <cellStyle name="_암거수량_04 BOX집_구조도_구조도_1" xfId="2853"/>
    <cellStyle name="_암거수량_04 BOX집_구조도_구조도_a" xfId="2854"/>
    <cellStyle name="_암거수량_04 BOX집_구조도_구조도_구조도" xfId="2855"/>
    <cellStyle name="_암거수량_04 BOX집_구조도_구조도_구조도0" xfId="2856"/>
    <cellStyle name="_암거수량_04 BOX집_구조도_구조도_변경" xfId="2857"/>
    <cellStyle name="_암거수량_04 BOX집_구조도_구조도0" xfId="2858"/>
    <cellStyle name="_암거수량_04 BOX집_구조도_구조도0_1" xfId="2859"/>
    <cellStyle name="_암거수량_04 BOX집_구조도_구조도0_구조도0" xfId="2860"/>
    <cellStyle name="_암거수량_04 BOX집_구조도_구조도2" xfId="2861"/>
    <cellStyle name="_암거수량_04 BOX집_구조도_구조도22" xfId="2862"/>
    <cellStyle name="_암거수량_04 BOX집_구조도_구조도-흙막이~" xfId="2863"/>
    <cellStyle name="_암거수량_04 BOX집_구조도_구조물도" xfId="2864"/>
    <cellStyle name="_암거수량_04 BOX집_구조도_댐구조도" xfId="2865"/>
    <cellStyle name="_암거수량_04 BOX집_구조도_바닥막이구조" xfId="2866"/>
    <cellStyle name="_암거수량_04 BOX집_구조도_바닥막이구조도" xfId="2867"/>
    <cellStyle name="_암거수량_04 BOX집_구조도_보막이구조도" xfId="2868"/>
    <cellStyle name="_암거수량_04 BOX집_구조도0" xfId="2869"/>
    <cellStyle name="_암거수량_04 BOX집_구조도0_1" xfId="2870"/>
    <cellStyle name="_암거수량_04 BOX집_구조도0_구조도" xfId="2871"/>
    <cellStyle name="_암거수량_04 BOX집_구조도0_구조도_구조도0" xfId="2872"/>
    <cellStyle name="_암거수량_04 BOX집_구조도0_구조도0" xfId="2873"/>
    <cellStyle name="_암거수량_04 BOX집_구조도0_바닥막이구조" xfId="2874"/>
    <cellStyle name="_암거수량_04 BOX집_구조도0_바닥막이구조도" xfId="2875"/>
    <cellStyle name="_암거수량_04 BOX집_내역서2" xfId="2876"/>
    <cellStyle name="_암거수량_04 BOX집_바닥막이구조" xfId="2877"/>
    <cellStyle name="_암거수량_04 BOX집_설계내역(원본)" xfId="2878"/>
    <cellStyle name="_암거수량_04 BOX집_설계내역(원본)_설계내역(구미정)" xfId="2879"/>
    <cellStyle name="_암거수량_04 BOX집_설계내역(원본)_설계내역(원본)" xfId="2880"/>
    <cellStyle name="_암거수량_1-토적집계-구룡" xfId="4541"/>
    <cellStyle name="_암거수량_2. 구조도및 수량, 토적 산출서=하리율곡" xfId="2881"/>
    <cellStyle name="_암거수량_공작물치수조서-태란사지구" xfId="2882"/>
    <cellStyle name="_암거수량_구조도" xfId="2883"/>
    <cellStyle name="_암거수량_구조도_010년 구조도" xfId="4921"/>
    <cellStyle name="_암거수량_구조도_04 구조도" xfId="4922"/>
    <cellStyle name="_암거수량_구조도_계간수로" xfId="2884"/>
    <cellStyle name="_암거수량_구조도_구조도" xfId="2885"/>
    <cellStyle name="_암거수량_구조도_구조도(마대포함)" xfId="2886"/>
    <cellStyle name="_암거수량_구조도_구조도(배수관터파기 및 개거)" xfId="2887"/>
    <cellStyle name="_암거수량_구조도_구조도." xfId="2888"/>
    <cellStyle name="_암거수량_구조도_구조도.." xfId="2889"/>
    <cellStyle name="_암거수량_구조도_구조도..." xfId="2890"/>
    <cellStyle name="_암거수량_구조도_구조도_1" xfId="2891"/>
    <cellStyle name="_암거수량_구조도_구조도_a" xfId="2892"/>
    <cellStyle name="_암거수량_구조도_구조도_구조도" xfId="2893"/>
    <cellStyle name="_암거수량_구조도_구조도_구조도0" xfId="2894"/>
    <cellStyle name="_암거수량_구조도_구조도_변경" xfId="2895"/>
    <cellStyle name="_암거수량_구조도_구조도0" xfId="2896"/>
    <cellStyle name="_암거수량_구조도_구조도0_1" xfId="2897"/>
    <cellStyle name="_암거수량_구조도_구조도0_구조도0" xfId="2898"/>
    <cellStyle name="_암거수량_구조도_구조도2" xfId="2899"/>
    <cellStyle name="_암거수량_구조도_구조도22" xfId="2900"/>
    <cellStyle name="_암거수량_구조도_구조도-흙막이~" xfId="2901"/>
    <cellStyle name="_암거수량_구조도_구조물도" xfId="2902"/>
    <cellStyle name="_암거수량_구조도_댐구조도" xfId="2903"/>
    <cellStyle name="_암거수량_구조도_바닥막이구조" xfId="2904"/>
    <cellStyle name="_암거수량_구조도_바닥막이구조도" xfId="2905"/>
    <cellStyle name="_암거수량_구조도_보막이구조도" xfId="2906"/>
    <cellStyle name="_암거수량_구조도0" xfId="2907"/>
    <cellStyle name="_암거수량_구조도0_1" xfId="2908"/>
    <cellStyle name="_암거수량_구조도0_구조도" xfId="2909"/>
    <cellStyle name="_암거수량_구조도0_구조도_구조도0" xfId="2910"/>
    <cellStyle name="_암거수량_구조도0_구조도0" xfId="2911"/>
    <cellStyle name="_암거수량_구조도0_바닥막이구조" xfId="2912"/>
    <cellStyle name="_암거수량_구조도0_바닥막이구조도" xfId="2913"/>
    <cellStyle name="_암거수량_내역서2" xfId="2914"/>
    <cellStyle name="_암거수량_바닥막이구조" xfId="2915"/>
    <cellStyle name="_암거수량_설계내역(원본)" xfId="2916"/>
    <cellStyle name="_암거수량_설계내역(원본)_설계내역(구미정)" xfId="2917"/>
    <cellStyle name="_암거수량_설계내역(원본)_설계내역(원본)" xfId="2918"/>
    <cellStyle name="_야골,땅흙야메,돌흙야메" xfId="2919"/>
    <cellStyle name="_양식" xfId="2920"/>
    <cellStyle name="_양식_1" xfId="2921"/>
    <cellStyle name="_양식_2" xfId="2922"/>
    <cellStyle name="_연화지제(3공구) 수량" xfId="2923"/>
    <cellStyle name="_연화지제(3공구) 수량_1-토적집계-구룡" xfId="4542"/>
    <cellStyle name="_연화지제(3공구) 수량_2. 구조도및 수량, 토적 산출서=하리율곡" xfId="2924"/>
    <cellStyle name="_연화지제(3공구) 수량_두릉1제 수량산출서" xfId="2925"/>
    <cellStyle name="_연화지제(3공구) 수량_두릉1제 수량산출서_1-토적집계-구룡" xfId="4543"/>
    <cellStyle name="_연화지제(3공구) 수량_두릉1제 수량산출서_2. 구조도및 수량, 토적 산출서=하리율곡" xfId="2926"/>
    <cellStyle name="_연화지제(3공구) 수량_인계1공구 수량산출" xfId="2927"/>
    <cellStyle name="_연화지제(3공구) 수량_인계1공구 수량산출_1-토적집계-구룡" xfId="4544"/>
    <cellStyle name="_연화지제(3공구) 수량_인계1공구 수량산출_2. 구조도및 수량, 토적 산출서=하리율곡" xfId="2928"/>
    <cellStyle name="_연화지제(3공구) 수량_총자재집계표" xfId="2929"/>
    <cellStyle name="_연화지제(3공구) 수량_총자재집계표_1-토적집계-구룡" xfId="4545"/>
    <cellStyle name="_연화지제(3공구) 수량_총자재집계표_2. 구조도및 수량, 토적 산출서=하리율곡" xfId="2930"/>
    <cellStyle name="_옥계세월교수량(수정)" xfId="2931"/>
    <cellStyle name="_옥성 대원소하천(금회)" xfId="2932"/>
    <cellStyle name="_유첨3(서식)" xfId="2933"/>
    <cellStyle name="_유첨3(서식)_1" xfId="2934"/>
    <cellStyle name="_인계1공구 수량산출" xfId="2935"/>
    <cellStyle name="_인계1공구 수량산출_1-토적집계-구룡" xfId="4546"/>
    <cellStyle name="_인계1공구 수량산출_2. 구조도및 수량, 토적 산출서=하리율곡" xfId="2936"/>
    <cellStyle name="_전체분자재집계표" xfId="2937"/>
    <cellStyle name="_전체분자재집계표_1-토적집계-구룡" xfId="4547"/>
    <cellStyle name="_전체분자재집계표_2. 구조도및 수량, 토적 산출서=하리율곡" xfId="2938"/>
    <cellStyle name="_전체분자재집계표_금산제수량(전체최종)" xfId="2939"/>
    <cellStyle name="_전체분자재집계표_금산제수량(전체최종)_1-토적집계-구룡" xfId="4548"/>
    <cellStyle name="_전체분자재집계표_금산제수량(전체최종)_2. 구조도및 수량, 토적 산출서=하리율곡" xfId="2940"/>
    <cellStyle name="_전체분자재집계표_금산제수량(전체최종)_두릉1제 수량산출서" xfId="2941"/>
    <cellStyle name="_전체분자재집계표_금산제수량(전체최종)_두릉1제 수량산출서_1-토적집계-구룡" xfId="4549"/>
    <cellStyle name="_전체분자재집계표_금산제수량(전체최종)_두릉1제 수량산출서_2. 구조도및 수량, 토적 산출서=하리율곡" xfId="2942"/>
    <cellStyle name="_전체분자재집계표_금산제수량(전체최종)_인계1공구 수량산출" xfId="2943"/>
    <cellStyle name="_전체분자재집계표_금산제수량(전체최종)_인계1공구 수량산출_1-토적집계-구룡" xfId="4550"/>
    <cellStyle name="_전체분자재집계표_금산제수량(전체최종)_인계1공구 수량산출_2. 구조도및 수량, 토적 산출서=하리율곡" xfId="2944"/>
    <cellStyle name="_전체분자재집계표_금산제수량(전체최종)_총자재집계표" xfId="2945"/>
    <cellStyle name="_전체분자재집계표_금산제수량(전체최종)_총자재집계표_1-토적집계-구룡" xfId="4551"/>
    <cellStyle name="_전체분자재집계표_금산제수량(전체최종)_총자재집계표_2. 구조도및 수량, 토적 산출서=하리율곡" xfId="2946"/>
    <cellStyle name="_전체분자재집계표_두릉1제 수량산출서" xfId="2947"/>
    <cellStyle name="_전체분자재집계표_두릉1제 수량산출서_1-토적집계-구룡" xfId="4552"/>
    <cellStyle name="_전체분자재집계표_두릉1제 수량산출서_2. 구조도및 수량, 토적 산출서=하리율곡" xfId="2948"/>
    <cellStyle name="_전체분자재집계표_인계1공구 수량산출" xfId="2949"/>
    <cellStyle name="_전체분자재집계표_인계1공구 수량산출_1-토적집계-구룡" xfId="4553"/>
    <cellStyle name="_전체분자재집계표_인계1공구 수량산출_2. 구조도및 수량, 토적 산출서=하리율곡" xfId="2950"/>
    <cellStyle name="_전체분자재집계표_총자재집계표" xfId="2951"/>
    <cellStyle name="_전체분자재집계표_총자재집계표_1-토적집계-구룡" xfId="4554"/>
    <cellStyle name="_전체분자재집계표_총자재집계표_2. 구조도및 수량, 토적 산출서=하리율곡" xfId="2952"/>
    <cellStyle name="_조경4차" xfId="3674"/>
    <cellStyle name="_주요자재집계표(5-2)-0604" xfId="3675"/>
    <cellStyle name="_주응제수량(1공구)" xfId="2953"/>
    <cellStyle name="_주응제수량(2공구)" xfId="2954"/>
    <cellStyle name="_죽림1교-상부" xfId="3676"/>
    <cellStyle name="_죽림1교-상부_Book2" xfId="3677"/>
    <cellStyle name="_죽림1교-상부_x주요자재집계표" xfId="3678"/>
    <cellStyle name="_죽림1교-상부_구조물주요자재(3공구)" xfId="3679"/>
    <cellStyle name="_죽림1교-상부_구조물주요자재(3공구)_Book2" xfId="3680"/>
    <cellStyle name="_죽림1교-상부_구조물주요자재(3공구)_x주요자재집계표" xfId="3681"/>
    <cellStyle name="_죽림1교-상부_구조물주요자재(3공구)_주요자재집계표" xfId="3682"/>
    <cellStyle name="_죽림1교-상부_구조물주요자재(3공구)_주요자재집계표(5-2)-0604" xfId="3683"/>
    <cellStyle name="_죽림1교-상부_주요자재집계표" xfId="3684"/>
    <cellStyle name="_죽림1교-상부_주요자재집계표(5-2)-0604" xfId="3685"/>
    <cellStyle name="_죽림2교-상부" xfId="3686"/>
    <cellStyle name="_죽림2교-상부_Book2" xfId="3687"/>
    <cellStyle name="_죽림2교-상부_x주요자재집계표" xfId="3688"/>
    <cellStyle name="_죽림2교-상부_구조물주요자재(3공구)" xfId="3689"/>
    <cellStyle name="_죽림2교-상부_구조물주요자재(3공구)_Book2" xfId="3690"/>
    <cellStyle name="_죽림2교-상부_구조물주요자재(3공구)_x주요자재집계표" xfId="3691"/>
    <cellStyle name="_죽림2교-상부_구조물주요자재(3공구)_주요자재집계표" xfId="3692"/>
    <cellStyle name="_죽림2교-상부_구조물주요자재(3공구)_주요자재집계표(5-2)-0604" xfId="3693"/>
    <cellStyle name="_죽림2교-상부_주요자재집계표" xfId="3694"/>
    <cellStyle name="_죽림2교-상부_주요자재집계표(5-2)-0604" xfId="3695"/>
    <cellStyle name="_죽림2교-상부_죽림1교-상부" xfId="3696"/>
    <cellStyle name="_죽림2교-상부_죽림1교-상부_Book2" xfId="3697"/>
    <cellStyle name="_죽림2교-상부_죽림1교-상부_x주요자재집계표" xfId="3698"/>
    <cellStyle name="_죽림2교-상부_죽림1교-상부_구조물주요자재(3공구)" xfId="3699"/>
    <cellStyle name="_죽림2교-상부_죽림1교-상부_구조물주요자재(3공구)_Book2" xfId="3700"/>
    <cellStyle name="_죽림2교-상부_죽림1교-상부_구조물주요자재(3공구)_x주요자재집계표" xfId="3701"/>
    <cellStyle name="_죽림2교-상부_죽림1교-상부_구조물주요자재(3공구)_주요자재집계표" xfId="3702"/>
    <cellStyle name="_죽림2교-상부_죽림1교-상부_구조물주요자재(3공구)_주요자재집계표(5-2)-0604" xfId="3703"/>
    <cellStyle name="_죽림2교-상부_죽림1교-상부_주요자재집계표" xfId="3704"/>
    <cellStyle name="_죽림2교-상부_죽림1교-상부_주요자재집계표(5-2)-0604" xfId="3705"/>
    <cellStyle name="_죽림2교-상부-1" xfId="3706"/>
    <cellStyle name="_죽림2교-상부-1_Book2" xfId="3707"/>
    <cellStyle name="_죽림2교-상부-1_x주요자재집계표" xfId="3708"/>
    <cellStyle name="_죽림2교-상부-1_구조물주요자재(3공구)" xfId="3709"/>
    <cellStyle name="_죽림2교-상부-1_구조물주요자재(3공구)_Book2" xfId="3710"/>
    <cellStyle name="_죽림2교-상부-1_구조물주요자재(3공구)_x주요자재집계표" xfId="3711"/>
    <cellStyle name="_죽림2교-상부-1_구조물주요자재(3공구)_주요자재집계표" xfId="3712"/>
    <cellStyle name="_죽림2교-상부-1_구조물주요자재(3공구)_주요자재집계표(5-2)-0604" xfId="3713"/>
    <cellStyle name="_죽림2교-상부-1_주요자재집계표" xfId="3714"/>
    <cellStyle name="_죽림2교-상부-1_주요자재집계표(5-2)-0604" xfId="3715"/>
    <cellStyle name="_죽림2교-상부-1_죽림1교-상부" xfId="3716"/>
    <cellStyle name="_죽림2교-상부-1_죽림1교-상부_Book2" xfId="3717"/>
    <cellStyle name="_죽림2교-상부-1_죽림1교-상부_x주요자재집계표" xfId="3718"/>
    <cellStyle name="_죽림2교-상부-1_죽림1교-상부_구조물주요자재(3공구)" xfId="3719"/>
    <cellStyle name="_죽림2교-상부-1_죽림1교-상부_구조물주요자재(3공구)_Book2" xfId="3720"/>
    <cellStyle name="_죽림2교-상부-1_죽림1교-상부_구조물주요자재(3공구)_x주요자재집계표" xfId="3721"/>
    <cellStyle name="_죽림2교-상부-1_죽림1교-상부_구조물주요자재(3공구)_주요자재집계표" xfId="3722"/>
    <cellStyle name="_죽림2교-상부-1_죽림1교-상부_구조물주요자재(3공구)_주요자재집계표(5-2)-0604" xfId="3723"/>
    <cellStyle name="_죽림2교-상부-1_죽림1교-상부_주요자재집계표" xfId="3724"/>
    <cellStyle name="_죽림2교-상부-1_죽림1교-상부_주요자재집계표(5-2)-0604" xfId="3725"/>
    <cellStyle name="_지정과제1분기실적(확정990408)" xfId="2955"/>
    <cellStyle name="_지정과제1분기실적(확정990408)_1" xfId="2956"/>
    <cellStyle name="_지정과제2차심의list" xfId="2957"/>
    <cellStyle name="_지정과제2차심의list_1" xfId="2958"/>
    <cellStyle name="_지정과제2차심의list_2" xfId="2959"/>
    <cellStyle name="_지정과제2차심의결과" xfId="2960"/>
    <cellStyle name="_지정과제2차심의결과(금액조정후최종)" xfId="2961"/>
    <cellStyle name="_지정과제2차심의결과(금액조정후최종)_1" xfId="2962"/>
    <cellStyle name="_지정과제2차심의결과(금액조정후최종)_1_경영개선실적보고(전주공장)" xfId="2963"/>
    <cellStyle name="_지정과제2차심의결과(금액조정후최종)_1_별첨1_2" xfId="2964"/>
    <cellStyle name="_지정과제2차심의결과(금액조정후최종)_1_제안과제집계표(공장전체)" xfId="2965"/>
    <cellStyle name="_지정과제2차심의결과(금액조정후최종)_경영개선실적보고(전주공장)" xfId="2966"/>
    <cellStyle name="_지정과제2차심의결과(금액조정후최종)_별첨1_2" xfId="2967"/>
    <cellStyle name="_지정과제2차심의결과(금액조정후최종)_제안과제집계표(공장전체)" xfId="2968"/>
    <cellStyle name="_지정과제2차심의결과_1" xfId="2969"/>
    <cellStyle name="_집중관리(981231)" xfId="2970"/>
    <cellStyle name="_집중관리(981231)_1" xfId="2971"/>
    <cellStyle name="_집중관리(지정과제및 양식)" xfId="2972"/>
    <cellStyle name="_집중관리(지정과제및 양식)_1" xfId="2973"/>
    <cellStyle name="_총자재집계표" xfId="2974"/>
    <cellStyle name="_총자재집계표_1-토적집계-구룡" xfId="4555"/>
    <cellStyle name="_총자재집계표_2. 구조도및 수량, 토적 산출서=하리율곡" xfId="2975"/>
    <cellStyle name="_추곡" xfId="3726"/>
    <cellStyle name="_추곡_내역서-최종0223" xfId="3727"/>
    <cellStyle name="_추곡_내역서-최종0223_예정공정표및설계설명서" xfId="3728"/>
    <cellStyle name="_추곡_내역서-최종0223_예정공정표및설계설명서_(마전)예정공정표및설계설명서" xfId="3729"/>
    <cellStyle name="_추곡_내역서-최종0223_예정공정표및설계설명서_1.설계 예산서" xfId="3730"/>
    <cellStyle name="_추곡_예정공정표및설계설명서" xfId="3731"/>
    <cellStyle name="_추곡_예정공정표및설계설명서_(마전)예정공정표및설계설명서" xfId="3732"/>
    <cellStyle name="_추곡_예정공정표및설계설명서_1.설계 예산서" xfId="3733"/>
    <cellStyle name="_추곡_율동자연공원내 화장실 보수 및 도색공사" xfId="3734"/>
    <cellStyle name="_추곡_율동자연공원내 화장실 보수 및 도색공사_내역서-최종0223" xfId="3735"/>
    <cellStyle name="_추곡_율동자연공원내 화장실 보수 및 도색공사_내역서-최종0223_예정공정표및설계설명서" xfId="3736"/>
    <cellStyle name="_추곡_율동자연공원내 화장실 보수 및 도색공사_내역서-최종0223_예정공정표및설계설명서_(마전)예정공정표및설계설명서" xfId="3737"/>
    <cellStyle name="_추곡_율동자연공원내 화장실 보수 및 도색공사_내역서-최종0223_예정공정표및설계설명서_1.설계 예산서" xfId="3738"/>
    <cellStyle name="_추곡_율동자연공원내 화장실 보수 및 도색공사_예정공정표및설계설명서" xfId="3739"/>
    <cellStyle name="_추곡_율동자연공원내 화장실 보수 및 도색공사_예정공정표및설계설명서_(마전)예정공정표및설계설명서" xfId="3740"/>
    <cellStyle name="_추곡_율동자연공원내 화장실 보수 및 도색공사_예정공정표및설계설명서_1.설계 예산서" xfId="3741"/>
    <cellStyle name="_추곡_율동자연공원내 휴게편의점 도색작업-할증-천정면적추가" xfId="3742"/>
    <cellStyle name="_추곡_율동자연공원내 휴게편의점 도색작업-할증-천정면적추가_내역서-최종0223" xfId="3743"/>
    <cellStyle name="_추곡_율동자연공원내 휴게편의점 도색작업-할증-천정면적추가_내역서-최종0223_예정공정표및설계설명서" xfId="3744"/>
    <cellStyle name="_추곡_율동자연공원내 휴게편의점 도색작업-할증-천정면적추가_내역서-최종0223_예정공정표및설계설명서_(마전)예정공정표및설계설명서" xfId="3745"/>
    <cellStyle name="_추곡_율동자연공원내 휴게편의점 도색작업-할증-천정면적추가_내역서-최종0223_예정공정표및설계설명서_1.설계 예산서" xfId="3746"/>
    <cellStyle name="_추곡_율동자연공원내 휴게편의점 도색작업-할증-천정면적추가_예정공정표및설계설명서" xfId="3747"/>
    <cellStyle name="_추곡_율동자연공원내 휴게편의점 도색작업-할증-천정면적추가_예정공정표및설계설명서_(마전)예정공정표및설계설명서" xfId="3748"/>
    <cellStyle name="_추곡_율동자연공원내 휴게편의점 도색작업-할증-천정면적추가_예정공정표및설계설명서_1.설계 예산서" xfId="3749"/>
    <cellStyle name="_추곡_추곡" xfId="3750"/>
    <cellStyle name="_추곡_추곡_내역서-최종0223" xfId="3751"/>
    <cellStyle name="_추곡_추곡_내역서-최종0223_예정공정표및설계설명서" xfId="3752"/>
    <cellStyle name="_추곡_추곡_내역서-최종0223_예정공정표및설계설명서_(마전)예정공정표및설계설명서" xfId="3753"/>
    <cellStyle name="_추곡_추곡_내역서-최종0223_예정공정표및설계설명서_1.설계 예산서" xfId="3754"/>
    <cellStyle name="_추곡_추곡_예정공정표및설계설명서" xfId="3755"/>
    <cellStyle name="_추곡_추곡_예정공정표및설계설명서_(마전)예정공정표및설계설명서" xfId="3756"/>
    <cellStyle name="_추곡_추곡_예정공정표및설계설명서_1.설계 예산서" xfId="3757"/>
    <cellStyle name="_추곡_추곡_율동자연공원내 화장실 보수 및 도색공사" xfId="3758"/>
    <cellStyle name="_추곡_추곡_율동자연공원내 화장실 보수 및 도색공사_내역서-최종0223" xfId="3759"/>
    <cellStyle name="_추곡_추곡_율동자연공원내 화장실 보수 및 도색공사_내역서-최종0223_예정공정표및설계설명서" xfId="3760"/>
    <cellStyle name="_추곡_추곡_율동자연공원내 화장실 보수 및 도색공사_내역서-최종0223_예정공정표및설계설명서_(마전)예정공정표및설계설명서" xfId="3761"/>
    <cellStyle name="_추곡_추곡_율동자연공원내 화장실 보수 및 도색공사_내역서-최종0223_예정공정표및설계설명서_1.설계 예산서" xfId="3762"/>
    <cellStyle name="_추곡_추곡_율동자연공원내 화장실 보수 및 도색공사_예정공정표및설계설명서" xfId="3763"/>
    <cellStyle name="_추곡_추곡_율동자연공원내 화장실 보수 및 도색공사_예정공정표및설계설명서_(마전)예정공정표및설계설명서" xfId="3764"/>
    <cellStyle name="_추곡_추곡_율동자연공원내 화장실 보수 및 도색공사_예정공정표및설계설명서_1.설계 예산서" xfId="3765"/>
    <cellStyle name="_추곡_추곡_율동자연공원내 휴게편의점 도색작업-할증-천정면적추가" xfId="3766"/>
    <cellStyle name="_추곡_추곡_율동자연공원내 휴게편의점 도색작업-할증-천정면적추가_내역서-최종0223" xfId="3767"/>
    <cellStyle name="_추곡_추곡_율동자연공원내 휴게편의점 도색작업-할증-천정면적추가_내역서-최종0223_예정공정표및설계설명서" xfId="3768"/>
    <cellStyle name="_추곡_추곡_율동자연공원내 휴게편의점 도색작업-할증-천정면적추가_내역서-최종0223_예정공정표및설계설명서_(마전)예정공정표및설계설명서" xfId="3769"/>
    <cellStyle name="_추곡_추곡_율동자연공원내 휴게편의점 도색작업-할증-천정면적추가_내역서-최종0223_예정공정표및설계설명서_1.설계 예산서" xfId="3770"/>
    <cellStyle name="_추곡_추곡_율동자연공원내 휴게편의점 도색작업-할증-천정면적추가_예정공정표및설계설명서" xfId="3771"/>
    <cellStyle name="_추곡_추곡_율동자연공원내 휴게편의점 도색작업-할증-천정면적추가_예정공정표및설계설명서_(마전)예정공정표및설계설명서" xfId="3772"/>
    <cellStyle name="_추곡_추곡_율동자연공원내 휴게편의점 도색작업-할증-천정면적추가_예정공정표및설계설명서_1.설계 예산서" xfId="3773"/>
    <cellStyle name="_측  구" xfId="2976"/>
    <cellStyle name="_측  구_1-토적집계-구룡" xfId="4556"/>
    <cellStyle name="_측  구_2. 구조도및 수량, 토적 산출서=하리율곡" xfId="2977"/>
    <cellStyle name="_측  구_두릉1제 수량산출서" xfId="2978"/>
    <cellStyle name="_측  구_두릉1제 수량산출서_1-토적집계-구룡" xfId="4557"/>
    <cellStyle name="_측  구_두릉1제 수량산출서_2. 구조도및 수량, 토적 산출서=하리율곡" xfId="2979"/>
    <cellStyle name="_측  구_인계1공구 수량산출" xfId="2980"/>
    <cellStyle name="_측  구_인계1공구 수량산출_1-토적집계-구룡" xfId="4558"/>
    <cellStyle name="_측  구_인계1공구 수량산출_2. 구조도및 수량, 토적 산출서=하리율곡" xfId="2981"/>
    <cellStyle name="_측  구_총자재집계표" xfId="2982"/>
    <cellStyle name="_측  구_총자재집계표_1-토적집계-구룡" xfId="4559"/>
    <cellStyle name="_측  구_총자재집계표_2. 구조도및 수량, 토적 산출서=하리율곡" xfId="2983"/>
    <cellStyle name="_측구공" xfId="2984"/>
    <cellStyle name="_측구공_1-토적집계-구룡" xfId="4560"/>
    <cellStyle name="_측구공_2. 구조도및 수량, 토적 산출서=하리율곡" xfId="2985"/>
    <cellStyle name="_측구공_금산제수량(전체최종)" xfId="2986"/>
    <cellStyle name="_측구공_금산제수량(전체최종)_1-토적집계-구룡" xfId="4561"/>
    <cellStyle name="_측구공_금산제수량(전체최종)_2. 구조도및 수량, 토적 산출서=하리율곡" xfId="2987"/>
    <cellStyle name="_측구공_금산제수량(전체최종)_두릉1제 수량산출서" xfId="2988"/>
    <cellStyle name="_측구공_금산제수량(전체최종)_두릉1제 수량산출서_1-토적집계-구룡" xfId="4562"/>
    <cellStyle name="_측구공_금산제수량(전체최종)_두릉1제 수량산출서_2. 구조도및 수량, 토적 산출서=하리율곡" xfId="2989"/>
    <cellStyle name="_측구공_금산제수량(전체최종)_인계1공구 수량산출" xfId="2990"/>
    <cellStyle name="_측구공_금산제수량(전체최종)_인계1공구 수량산출_1-토적집계-구룡" xfId="4563"/>
    <cellStyle name="_측구공_금산제수량(전체최종)_인계1공구 수량산출_2. 구조도및 수량, 토적 산출서=하리율곡" xfId="2991"/>
    <cellStyle name="_측구공_금산제수량(전체최종)_총자재집계표" xfId="2992"/>
    <cellStyle name="_측구공_금산제수량(전체최종)_총자재집계표_1-토적집계-구룡" xfId="4564"/>
    <cellStyle name="_측구공_금산제수량(전체최종)_총자재집계표_2. 구조도및 수량, 토적 산출서=하리율곡" xfId="2993"/>
    <cellStyle name="_측구공_두릉1제 수량산출서" xfId="2994"/>
    <cellStyle name="_측구공_두릉1제 수량산출서_1-토적집계-구룡" xfId="4565"/>
    <cellStyle name="_측구공_두릉1제 수량산출서_2. 구조도및 수량, 토적 산출서=하리율곡" xfId="2995"/>
    <cellStyle name="_측구공_인계1공구 수량산출" xfId="2996"/>
    <cellStyle name="_측구공_인계1공구 수량산출_1-토적집계-구룡" xfId="4566"/>
    <cellStyle name="_측구공_인계1공구 수량산출_2. 구조도및 수량, 토적 산출서=하리율곡" xfId="2997"/>
    <cellStyle name="_측구공_총자재집계표" xfId="2998"/>
    <cellStyle name="_측구공_총자재집계표_1-토적집계-구룡" xfId="4567"/>
    <cellStyle name="_측구공_총자재집계표_2. 구조도및 수량, 토적 산출서=하리율곡" xfId="2999"/>
    <cellStyle name="_토공" xfId="3000"/>
    <cellStyle name="_토공_1-토적집계-구룡" xfId="4568"/>
    <cellStyle name="_토공_2. 구조도및 수량, 토적 산출서=하리율곡" xfId="3001"/>
    <cellStyle name="_토공_금산제수량(전체최종)" xfId="3002"/>
    <cellStyle name="_토공_금산제수량(전체최종)_1-토적집계-구룡" xfId="4569"/>
    <cellStyle name="_토공_금산제수량(전체최종)_2. 구조도및 수량, 토적 산출서=하리율곡" xfId="3003"/>
    <cellStyle name="_토공_금산제수량(전체최종)_두릉1제 수량산출서" xfId="3004"/>
    <cellStyle name="_토공_금산제수량(전체최종)_두릉1제 수량산출서_1-토적집계-구룡" xfId="4570"/>
    <cellStyle name="_토공_금산제수량(전체최종)_두릉1제 수량산출서_2. 구조도및 수량, 토적 산출서=하리율곡" xfId="3005"/>
    <cellStyle name="_토공_금산제수량(전체최종)_인계1공구 수량산출" xfId="3006"/>
    <cellStyle name="_토공_금산제수량(전체최종)_인계1공구 수량산출_1-토적집계-구룡" xfId="4571"/>
    <cellStyle name="_토공_금산제수량(전체최종)_인계1공구 수량산출_2. 구조도및 수량, 토적 산출서=하리율곡" xfId="3007"/>
    <cellStyle name="_토공_금산제수량(전체최종)_총자재집계표" xfId="3008"/>
    <cellStyle name="_토공_금산제수량(전체최종)_총자재집계표_1-토적집계-구룡" xfId="4572"/>
    <cellStyle name="_토공_금산제수량(전체최종)_총자재집계표_2. 구조도및 수량, 토적 산출서=하리율곡" xfId="3009"/>
    <cellStyle name="_토공_두릉1제 수량산출서" xfId="3010"/>
    <cellStyle name="_토공_두릉1제 수량산출서_1-토적집계-구룡" xfId="4573"/>
    <cellStyle name="_토공_두릉1제 수량산출서_2. 구조도및 수량, 토적 산출서=하리율곡" xfId="3011"/>
    <cellStyle name="_토공_인계1공구 수량산출" xfId="3012"/>
    <cellStyle name="_토공_인계1공구 수량산출_1-토적집계-구룡" xfId="4574"/>
    <cellStyle name="_토공_인계1공구 수량산출_2. 구조도및 수량, 토적 산출서=하리율곡" xfId="3013"/>
    <cellStyle name="_토공_총자재집계표" xfId="3014"/>
    <cellStyle name="_토공_총자재집계표_1-토적집계-구룡" xfId="4575"/>
    <cellStyle name="_토공_총자재집계표_2. 구조도및 수량, 토적 산출서=하리율곡" xfId="3015"/>
    <cellStyle name="_토적(산동 백현)" xfId="3774"/>
    <cellStyle name="_토적-2.08" xfId="3775"/>
    <cellStyle name="_토적계산서" xfId="3776"/>
    <cellStyle name="_파식" xfId="3016"/>
    <cellStyle name="_폐기물처리(포장)" xfId="3017"/>
    <cellStyle name="_포장난간(껜잡석)" xfId="3018"/>
    <cellStyle name="_표준구조도" xfId="3019"/>
    <cellStyle name="_표준구조도1" xfId="3020"/>
    <cellStyle name="_표지" xfId="3021"/>
    <cellStyle name="_표지석" xfId="3022"/>
    <cellStyle name="_한천(1공구)수량산출서" xfId="3023"/>
    <cellStyle name="_한천(1공구)수량산출서_1-토적집계-구룡" xfId="4576"/>
    <cellStyle name="_한천(1공구)수량산출서_2. 구조도및 수량, 토적 산출서=하리율곡" xfId="3024"/>
    <cellStyle name="_한천(1공구)수량산출서_두릉1제 수량산출서" xfId="3025"/>
    <cellStyle name="_한천(1공구)수량산출서_두릉1제 수량산출서_1-토적집계-구룡" xfId="4577"/>
    <cellStyle name="_한천(1공구)수량산출서_두릉1제 수량산출서_2. 구조도및 수량, 토적 산출서=하리율곡" xfId="3026"/>
    <cellStyle name="_한천(1공구)수량산출서_인계1공구 수량산출" xfId="3027"/>
    <cellStyle name="_한천(1공구)수량산출서_인계1공구 수량산출_1-토적집계-구룡" xfId="4578"/>
    <cellStyle name="_한천(1공구)수량산출서_인계1공구 수량산출_2. 구조도및 수량, 토적 산출서=하리율곡" xfId="3028"/>
    <cellStyle name="_한천(1공구)수량산출서_총자재집계표" xfId="3029"/>
    <cellStyle name="_한천(1공구)수량산출서_총자재집계표_1-토적집계-구룡" xfId="4579"/>
    <cellStyle name="_한천(1공구)수량산출서_총자재집계표_2. 구조도및 수량, 토적 산출서=하리율곡" xfId="3030"/>
    <cellStyle name="_호안블럭" xfId="3031"/>
    <cellStyle name="_호안블럭_1-토적집계-구룡" xfId="4580"/>
    <cellStyle name="_호안블럭_2. 구조도및 수량, 토적 산출서=하리율곡" xfId="3032"/>
    <cellStyle name="_호안블럭_두릉1제 수량산출서" xfId="3033"/>
    <cellStyle name="_호안블럭_두릉1제 수량산출서_1-토적집계-구룡" xfId="4581"/>
    <cellStyle name="_호안블럭_두릉1제 수량산출서_2. 구조도및 수량, 토적 산출서=하리율곡" xfId="3034"/>
    <cellStyle name="_호안블럭_인계1공구 수량산출" xfId="3035"/>
    <cellStyle name="_호안블럭_인계1공구 수량산출_1-토적집계-구룡" xfId="4582"/>
    <cellStyle name="_호안블럭_인계1공구 수량산출_2. 구조도및 수량, 토적 산출서=하리율곡" xfId="3036"/>
    <cellStyle name="_호안블럭_총자재집계표" xfId="3037"/>
    <cellStyle name="_호안블럭_총자재집계표_1-토적집계-구룡" xfId="4583"/>
    <cellStyle name="_호안블럭_총자재집계표_2. 구조도및 수량, 토적 산출서=하리율곡" xfId="3038"/>
    <cellStyle name="_회성동 소공원 조성공사(1)-시청" xfId="3777"/>
    <cellStyle name="_횡배수관" xfId="3039"/>
    <cellStyle name="_횡배수관_1-토적집계-구룡" xfId="4584"/>
    <cellStyle name="_횡배수관_2. 구조도및 수량, 토적 산출서=하리율곡" xfId="3040"/>
    <cellStyle name="_횡배수관_금산제수량(전체최종)" xfId="3041"/>
    <cellStyle name="_횡배수관_금산제수량(전체최종)_1-토적집계-구룡" xfId="4585"/>
    <cellStyle name="_횡배수관_금산제수량(전체최종)_2. 구조도및 수량, 토적 산출서=하리율곡" xfId="3042"/>
    <cellStyle name="_횡배수관_금산제수량(전체최종)_두릉1제 수량산출서" xfId="3043"/>
    <cellStyle name="_횡배수관_금산제수량(전체최종)_두릉1제 수량산출서_1-토적집계-구룡" xfId="4586"/>
    <cellStyle name="_횡배수관_금산제수량(전체최종)_두릉1제 수량산출서_2. 구조도및 수량, 토적 산출서=하리율곡" xfId="3044"/>
    <cellStyle name="_횡배수관_금산제수량(전체최종)_인계1공구 수량산출" xfId="3045"/>
    <cellStyle name="_횡배수관_금산제수량(전체최종)_인계1공구 수량산출_1-토적집계-구룡" xfId="4587"/>
    <cellStyle name="_횡배수관_금산제수량(전체최종)_인계1공구 수량산출_2. 구조도및 수량, 토적 산출서=하리율곡" xfId="3046"/>
    <cellStyle name="_횡배수관_금산제수량(전체최종)_총자재집계표" xfId="3047"/>
    <cellStyle name="_횡배수관_금산제수량(전체최종)_총자재집계표_1-토적집계-구룡" xfId="4588"/>
    <cellStyle name="_횡배수관_금산제수량(전체최종)_총자재집계표_2. 구조도및 수량, 토적 산출서=하리율곡" xfId="3048"/>
    <cellStyle name="_횡배수관_두릉1제 수량산출서" xfId="3049"/>
    <cellStyle name="_횡배수관_두릉1제 수량산출서_1-토적집계-구룡" xfId="4589"/>
    <cellStyle name="_횡배수관_두릉1제 수량산출서_2. 구조도및 수량, 토적 산출서=하리율곡" xfId="3050"/>
    <cellStyle name="_횡배수관_인계1공구 수량산출" xfId="3051"/>
    <cellStyle name="_횡배수관_인계1공구 수량산출_1-토적집계-구룡" xfId="4590"/>
    <cellStyle name="_횡배수관_인계1공구 수량산출_2. 구조도및 수량, 토적 산출서=하리율곡" xfId="3052"/>
    <cellStyle name="_횡배수관_총자재집계표" xfId="3053"/>
    <cellStyle name="_횡배수관_총자재집계표_1-토적집계-구룡" xfId="4591"/>
    <cellStyle name="_횡배수관_총자재집계표_2. 구조도및 수량, 토적 산출서=하리율곡" xfId="3054"/>
    <cellStyle name="_횡배수관02 " xfId="3055"/>
    <cellStyle name="_흥기세천수량" xfId="3056"/>
    <cellStyle name="’E‰Y [0.00]_laroux" xfId="3057"/>
    <cellStyle name="’E‰Y_laroux" xfId="3058"/>
    <cellStyle name="¤@?e_TEST-1 " xfId="3778"/>
    <cellStyle name="+,-,0" xfId="3779"/>
    <cellStyle name="△ []" xfId="3780"/>
    <cellStyle name="△ [0]" xfId="3781"/>
    <cellStyle name="0" xfId="3782"/>
    <cellStyle name="0.0" xfId="3783"/>
    <cellStyle name="0.00" xfId="3784"/>
    <cellStyle name="00" xfId="3785"/>
    <cellStyle name="1" xfId="3786"/>
    <cellStyle name="1_(마전)예정공정표및설계설명서" xfId="3787"/>
    <cellStyle name="1_1.설계 예산서" xfId="3788"/>
    <cellStyle name="1_22bl3lot수량산출" xfId="3789"/>
    <cellStyle name="1_22수량산출서(총괄)" xfId="3790"/>
    <cellStyle name="1_laroux" xfId="3791"/>
    <cellStyle name="1_laroux_ATC-YOON1" xfId="3792"/>
    <cellStyle name="1_total" xfId="3793"/>
    <cellStyle name="1_total_구로리총괄내역" xfId="3794"/>
    <cellStyle name="1_total_구로리총괄내역_구로리설계예산서1029" xfId="3795"/>
    <cellStyle name="1_total_구로리총괄내역_구로리설계예산서1029_예정공정표및설계설명서" xfId="3796"/>
    <cellStyle name="1_total_구로리총괄내역_구로리설계예산서1029_예정공정표및설계설명서_(마전)예정공정표및설계설명서" xfId="3797"/>
    <cellStyle name="1_total_구로리총괄내역_구로리설계예산서1029_예정공정표및설계설명서_1.설계 예산서" xfId="3798"/>
    <cellStyle name="1_total_구로리총괄내역_구로리설계예산서1118준공" xfId="3799"/>
    <cellStyle name="1_total_구로리총괄내역_구로리설계예산서1118준공_예정공정표및설계설명서" xfId="3800"/>
    <cellStyle name="1_total_구로리총괄내역_구로리설계예산서1118준공_예정공정표및설계설명서_(마전)예정공정표및설계설명서" xfId="3801"/>
    <cellStyle name="1_total_구로리총괄내역_구로리설계예산서1118준공_예정공정표및설계설명서_1.설계 예산서" xfId="3802"/>
    <cellStyle name="1_total_구로리총괄내역_구로리설계예산서조경" xfId="3803"/>
    <cellStyle name="1_total_구로리총괄내역_구로리설계예산서조경_예정공정표및설계설명서" xfId="3804"/>
    <cellStyle name="1_total_구로리총괄내역_구로리설계예산서조경_예정공정표및설계설명서_(마전)예정공정표및설계설명서" xfId="3805"/>
    <cellStyle name="1_total_구로리총괄내역_구로리설계예산서조경_예정공정표및설계설명서_1.설계 예산서" xfId="3806"/>
    <cellStyle name="1_total_구로리총괄내역_구로리어린이공원예산서(조경)1125" xfId="3807"/>
    <cellStyle name="1_total_구로리총괄내역_구로리어린이공원예산서(조경)1125_예정공정표및설계설명서" xfId="3808"/>
    <cellStyle name="1_total_구로리총괄내역_구로리어린이공원예산서(조경)1125_예정공정표및설계설명서_(마전)예정공정표및설계설명서" xfId="3809"/>
    <cellStyle name="1_total_구로리총괄내역_구로리어린이공원예산서(조경)1125_예정공정표및설계설명서_1.설계 예산서" xfId="3810"/>
    <cellStyle name="1_total_구로리총괄내역_내역서" xfId="3811"/>
    <cellStyle name="1_total_구로리총괄내역_내역서_예정공정표및설계설명서" xfId="3812"/>
    <cellStyle name="1_total_구로리총괄내역_내역서_예정공정표및설계설명서_(마전)예정공정표및설계설명서" xfId="3813"/>
    <cellStyle name="1_total_구로리총괄내역_내역서_예정공정표및설계설명서_1.설계 예산서" xfId="3814"/>
    <cellStyle name="1_total_구로리총괄내역_노임단가표" xfId="3815"/>
    <cellStyle name="1_total_구로리총괄내역_노임단가표_예정공정표및설계설명서" xfId="3816"/>
    <cellStyle name="1_total_구로리총괄내역_노임단가표_예정공정표및설계설명서_(마전)예정공정표및설계설명서" xfId="3817"/>
    <cellStyle name="1_total_구로리총괄내역_노임단가표_예정공정표및설계설명서_1.설계 예산서" xfId="3818"/>
    <cellStyle name="1_total_구로리총괄내역_배밭계약내역" xfId="3819"/>
    <cellStyle name="1_total_구로리총괄내역_설계내역서" xfId="3820"/>
    <cellStyle name="1_total_구로리총괄내역_수도권매립지" xfId="3821"/>
    <cellStyle name="1_total_구로리총괄내역_수도권매립지_예정공정표및설계설명서" xfId="3822"/>
    <cellStyle name="1_total_구로리총괄내역_수도권매립지_예정공정표및설계설명서_(마전)예정공정표및설계설명서" xfId="3823"/>
    <cellStyle name="1_total_구로리총괄내역_수도권매립지_예정공정표및설계설명서_1.설계 예산서" xfId="3824"/>
    <cellStyle name="1_total_구로리총괄내역_수도권매립지1004(발주용)" xfId="3825"/>
    <cellStyle name="1_total_구로리총괄내역_수도권매립지1004(발주용)_예정공정표및설계설명서" xfId="3826"/>
    <cellStyle name="1_total_구로리총괄내역_수도권매립지1004(발주용)_예정공정표및설계설명서_(마전)예정공정표및설계설명서" xfId="3827"/>
    <cellStyle name="1_total_구로리총괄내역_수도권매립지1004(발주용)_예정공정표및설계설명서_1.설계 예산서" xfId="3828"/>
    <cellStyle name="1_total_구로리총괄내역_예정공정표및설계설명서" xfId="3829"/>
    <cellStyle name="1_total_구로리총괄내역_예정공정표및설계설명서_(마전)예정공정표및설계설명서" xfId="3830"/>
    <cellStyle name="1_total_구로리총괄내역_예정공정표및설계설명서_1.설계 예산서" xfId="3831"/>
    <cellStyle name="1_total_구로리총괄내역_일신건영설계예산서(0211)" xfId="3832"/>
    <cellStyle name="1_total_구로리총괄내역_일신건영설계예산서(0211)_예정공정표및설계설명서" xfId="3833"/>
    <cellStyle name="1_total_구로리총괄내역_일신건영설계예산서(0211)_예정공정표및설계설명서_(마전)예정공정표및설계설명서" xfId="3834"/>
    <cellStyle name="1_total_구로리총괄내역_일신건영설계예산서(0211)_예정공정표및설계설명서_1.설계 예산서" xfId="3835"/>
    <cellStyle name="1_total_구로리총괄내역_일위대가" xfId="3836"/>
    <cellStyle name="1_total_구로리총괄내역_일위대가_예정공정표및설계설명서" xfId="3837"/>
    <cellStyle name="1_total_구로리총괄내역_일위대가_예정공정표및설계설명서_(마전)예정공정표및설계설명서" xfId="3838"/>
    <cellStyle name="1_total_구로리총괄내역_일위대가_예정공정표및설계설명서_1.설계 예산서" xfId="3839"/>
    <cellStyle name="1_total_구로리총괄내역_자재단가표" xfId="3840"/>
    <cellStyle name="1_total_구로리총괄내역_자재단가표_예정공정표및설계설명서" xfId="3841"/>
    <cellStyle name="1_total_구로리총괄내역_자재단가표_예정공정표및설계설명서_(마전)예정공정표및설계설명서" xfId="3842"/>
    <cellStyle name="1_total_구로리총괄내역_자재단가표_예정공정표및설계설명서_1.설계 예산서" xfId="3843"/>
    <cellStyle name="1_total_구로리총괄내역_장안초등학교내역0814" xfId="3844"/>
    <cellStyle name="1_total_구로리총괄내역_장안초등학교내역0814_예정공정표및설계설명서" xfId="3845"/>
    <cellStyle name="1_total_구로리총괄내역_장안초등학교내역0814_예정공정표및설계설명서_(마전)예정공정표및설계설명서" xfId="3846"/>
    <cellStyle name="1_total_구로리총괄내역_장안초등학교내역0814_예정공정표및설계설명서_1.설계 예산서" xfId="3847"/>
    <cellStyle name="1_total_배밭계약내역" xfId="3848"/>
    <cellStyle name="1_total_설계내역서" xfId="3849"/>
    <cellStyle name="1_total_예정공정표및설계설명서" xfId="3850"/>
    <cellStyle name="1_total_예정공정표및설계설명서_(마전)예정공정표및설계설명서" xfId="3851"/>
    <cellStyle name="1_total_예정공정표및설계설명서_1.설계 예산서" xfId="3852"/>
    <cellStyle name="1_total_총괄내역0518" xfId="3853"/>
    <cellStyle name="1_total_총괄내역0518_구로리설계예산서1029" xfId="3854"/>
    <cellStyle name="1_total_총괄내역0518_구로리설계예산서1029_예정공정표및설계설명서" xfId="3855"/>
    <cellStyle name="1_total_총괄내역0518_구로리설계예산서1029_예정공정표및설계설명서_(마전)예정공정표및설계설명서" xfId="3856"/>
    <cellStyle name="1_total_총괄내역0518_구로리설계예산서1029_예정공정표및설계설명서_1.설계 예산서" xfId="3857"/>
    <cellStyle name="1_total_총괄내역0518_구로리설계예산서1118준공" xfId="3858"/>
    <cellStyle name="1_total_총괄내역0518_구로리설계예산서1118준공_예정공정표및설계설명서" xfId="3859"/>
    <cellStyle name="1_total_총괄내역0518_구로리설계예산서1118준공_예정공정표및설계설명서_(마전)예정공정표및설계설명서" xfId="3860"/>
    <cellStyle name="1_total_총괄내역0518_구로리설계예산서1118준공_예정공정표및설계설명서_1.설계 예산서" xfId="3861"/>
    <cellStyle name="1_total_총괄내역0518_구로리설계예산서조경" xfId="3862"/>
    <cellStyle name="1_total_총괄내역0518_구로리설계예산서조경_예정공정표및설계설명서" xfId="3863"/>
    <cellStyle name="1_total_총괄내역0518_구로리설계예산서조경_예정공정표및설계설명서_(마전)예정공정표및설계설명서" xfId="3864"/>
    <cellStyle name="1_total_총괄내역0518_구로리설계예산서조경_예정공정표및설계설명서_1.설계 예산서" xfId="3865"/>
    <cellStyle name="1_total_총괄내역0518_구로리어린이공원예산서(조경)1125" xfId="3866"/>
    <cellStyle name="1_total_총괄내역0518_구로리어린이공원예산서(조경)1125_예정공정표및설계설명서" xfId="3867"/>
    <cellStyle name="1_total_총괄내역0518_구로리어린이공원예산서(조경)1125_예정공정표및설계설명서_(마전)예정공정표및설계설명서" xfId="3868"/>
    <cellStyle name="1_total_총괄내역0518_구로리어린이공원예산서(조경)1125_예정공정표및설계설명서_1.설계 예산서" xfId="3869"/>
    <cellStyle name="1_total_총괄내역0518_내역서" xfId="3870"/>
    <cellStyle name="1_total_총괄내역0518_내역서_예정공정표및설계설명서" xfId="3871"/>
    <cellStyle name="1_total_총괄내역0518_내역서_예정공정표및설계설명서_(마전)예정공정표및설계설명서" xfId="3872"/>
    <cellStyle name="1_total_총괄내역0518_내역서_예정공정표및설계설명서_1.설계 예산서" xfId="3873"/>
    <cellStyle name="1_total_총괄내역0518_노임단가표" xfId="3874"/>
    <cellStyle name="1_total_총괄내역0518_노임단가표_예정공정표및설계설명서" xfId="3875"/>
    <cellStyle name="1_total_총괄내역0518_노임단가표_예정공정표및설계설명서_(마전)예정공정표및설계설명서" xfId="3876"/>
    <cellStyle name="1_total_총괄내역0518_노임단가표_예정공정표및설계설명서_1.설계 예산서" xfId="3877"/>
    <cellStyle name="1_total_총괄내역0518_배밭계약내역" xfId="3878"/>
    <cellStyle name="1_total_총괄내역0518_설계내역서" xfId="3879"/>
    <cellStyle name="1_total_총괄내역0518_수도권매립지" xfId="3880"/>
    <cellStyle name="1_total_총괄내역0518_수도권매립지_예정공정표및설계설명서" xfId="3881"/>
    <cellStyle name="1_total_총괄내역0518_수도권매립지_예정공정표및설계설명서_(마전)예정공정표및설계설명서" xfId="3882"/>
    <cellStyle name="1_total_총괄내역0518_수도권매립지_예정공정표및설계설명서_1.설계 예산서" xfId="3883"/>
    <cellStyle name="1_total_총괄내역0518_수도권매립지1004(발주용)" xfId="3884"/>
    <cellStyle name="1_total_총괄내역0518_수도권매립지1004(발주용)_예정공정표및설계설명서" xfId="3885"/>
    <cellStyle name="1_total_총괄내역0518_수도권매립지1004(발주용)_예정공정표및설계설명서_(마전)예정공정표및설계설명서" xfId="3886"/>
    <cellStyle name="1_total_총괄내역0518_수도권매립지1004(발주용)_예정공정표및설계설명서_1.설계 예산서" xfId="3887"/>
    <cellStyle name="1_total_총괄내역0518_예정공정표및설계설명서" xfId="3888"/>
    <cellStyle name="1_total_총괄내역0518_예정공정표및설계설명서_(마전)예정공정표및설계설명서" xfId="3889"/>
    <cellStyle name="1_total_총괄내역0518_예정공정표및설계설명서_1.설계 예산서" xfId="3890"/>
    <cellStyle name="1_total_총괄내역0518_일신건영설계예산서(0211)" xfId="3891"/>
    <cellStyle name="1_total_총괄내역0518_일신건영설계예산서(0211)_예정공정표및설계설명서" xfId="3892"/>
    <cellStyle name="1_total_총괄내역0518_일신건영설계예산서(0211)_예정공정표및설계설명서_(마전)예정공정표및설계설명서" xfId="3893"/>
    <cellStyle name="1_total_총괄내역0518_일신건영설계예산서(0211)_예정공정표및설계설명서_1.설계 예산서" xfId="3894"/>
    <cellStyle name="1_total_총괄내역0518_일위대가" xfId="3895"/>
    <cellStyle name="1_total_총괄내역0518_일위대가_예정공정표및설계설명서" xfId="3896"/>
    <cellStyle name="1_total_총괄내역0518_일위대가_예정공정표및설계설명서_(마전)예정공정표및설계설명서" xfId="3897"/>
    <cellStyle name="1_total_총괄내역0518_일위대가_예정공정표및설계설명서_1.설계 예산서" xfId="3898"/>
    <cellStyle name="1_total_총괄내역0518_자재단가표" xfId="3899"/>
    <cellStyle name="1_total_총괄내역0518_자재단가표_예정공정표및설계설명서" xfId="3900"/>
    <cellStyle name="1_total_총괄내역0518_자재단가표_예정공정표및설계설명서_(마전)예정공정표및설계설명서" xfId="3901"/>
    <cellStyle name="1_total_총괄내역0518_자재단가표_예정공정표및설계설명서_1.설계 예산서" xfId="3902"/>
    <cellStyle name="1_total_총괄내역0518_장안초등학교내역0814" xfId="3903"/>
    <cellStyle name="1_total_총괄내역0518_장안초등학교내역0814_예정공정표및설계설명서" xfId="3904"/>
    <cellStyle name="1_total_총괄내역0518_장안초등학교내역0814_예정공정표및설계설명서_(마전)예정공정표및설계설명서" xfId="3905"/>
    <cellStyle name="1_total_총괄내역0518_장안초등학교내역0814_예정공정표및설계설명서_1.설계 예산서" xfId="3906"/>
    <cellStyle name="1_tree" xfId="3907"/>
    <cellStyle name="1_tree_구로리총괄내역" xfId="3908"/>
    <cellStyle name="1_tree_구로리총괄내역_구로리설계예산서1029" xfId="3909"/>
    <cellStyle name="1_tree_구로리총괄내역_구로리설계예산서1029_예정공정표및설계설명서" xfId="3910"/>
    <cellStyle name="1_tree_구로리총괄내역_구로리설계예산서1029_예정공정표및설계설명서_(마전)예정공정표및설계설명서" xfId="3911"/>
    <cellStyle name="1_tree_구로리총괄내역_구로리설계예산서1029_예정공정표및설계설명서_1.설계 예산서" xfId="3912"/>
    <cellStyle name="1_tree_구로리총괄내역_구로리설계예산서1118준공" xfId="3913"/>
    <cellStyle name="1_tree_구로리총괄내역_구로리설계예산서1118준공_예정공정표및설계설명서" xfId="3914"/>
    <cellStyle name="1_tree_구로리총괄내역_구로리설계예산서1118준공_예정공정표및설계설명서_(마전)예정공정표및설계설명서" xfId="3915"/>
    <cellStyle name="1_tree_구로리총괄내역_구로리설계예산서1118준공_예정공정표및설계설명서_1.설계 예산서" xfId="3916"/>
    <cellStyle name="1_tree_구로리총괄내역_구로리설계예산서조경" xfId="3917"/>
    <cellStyle name="1_tree_구로리총괄내역_구로리설계예산서조경_예정공정표및설계설명서" xfId="3918"/>
    <cellStyle name="1_tree_구로리총괄내역_구로리설계예산서조경_예정공정표및설계설명서_(마전)예정공정표및설계설명서" xfId="3919"/>
    <cellStyle name="1_tree_구로리총괄내역_구로리설계예산서조경_예정공정표및설계설명서_1.설계 예산서" xfId="3920"/>
    <cellStyle name="1_tree_구로리총괄내역_구로리어린이공원예산서(조경)1125" xfId="3921"/>
    <cellStyle name="1_tree_구로리총괄내역_구로리어린이공원예산서(조경)1125_예정공정표및설계설명서" xfId="3922"/>
    <cellStyle name="1_tree_구로리총괄내역_구로리어린이공원예산서(조경)1125_예정공정표및설계설명서_(마전)예정공정표및설계설명서" xfId="3923"/>
    <cellStyle name="1_tree_구로리총괄내역_구로리어린이공원예산서(조경)1125_예정공정표및설계설명서_1.설계 예산서" xfId="3924"/>
    <cellStyle name="1_tree_구로리총괄내역_내역서" xfId="3925"/>
    <cellStyle name="1_tree_구로리총괄내역_내역서_예정공정표및설계설명서" xfId="3926"/>
    <cellStyle name="1_tree_구로리총괄내역_내역서_예정공정표및설계설명서_(마전)예정공정표및설계설명서" xfId="3927"/>
    <cellStyle name="1_tree_구로리총괄내역_내역서_예정공정표및설계설명서_1.설계 예산서" xfId="3928"/>
    <cellStyle name="1_tree_구로리총괄내역_노임단가표" xfId="3929"/>
    <cellStyle name="1_tree_구로리총괄내역_노임단가표_예정공정표및설계설명서" xfId="3930"/>
    <cellStyle name="1_tree_구로리총괄내역_노임단가표_예정공정표및설계설명서_(마전)예정공정표및설계설명서" xfId="3931"/>
    <cellStyle name="1_tree_구로리총괄내역_노임단가표_예정공정표및설계설명서_1.설계 예산서" xfId="3932"/>
    <cellStyle name="1_tree_구로리총괄내역_배밭계약내역" xfId="3933"/>
    <cellStyle name="1_tree_구로리총괄내역_설계내역서" xfId="3934"/>
    <cellStyle name="1_tree_구로리총괄내역_수도권매립지" xfId="3935"/>
    <cellStyle name="1_tree_구로리총괄내역_수도권매립지_예정공정표및설계설명서" xfId="3936"/>
    <cellStyle name="1_tree_구로리총괄내역_수도권매립지_예정공정표및설계설명서_(마전)예정공정표및설계설명서" xfId="3937"/>
    <cellStyle name="1_tree_구로리총괄내역_수도권매립지_예정공정표및설계설명서_1.설계 예산서" xfId="3938"/>
    <cellStyle name="1_tree_구로리총괄내역_수도권매립지1004(발주용)" xfId="3939"/>
    <cellStyle name="1_tree_구로리총괄내역_수도권매립지1004(발주용)_예정공정표및설계설명서" xfId="3940"/>
    <cellStyle name="1_tree_구로리총괄내역_수도권매립지1004(발주용)_예정공정표및설계설명서_(마전)예정공정표및설계설명서" xfId="3941"/>
    <cellStyle name="1_tree_구로리총괄내역_수도권매립지1004(발주용)_예정공정표및설계설명서_1.설계 예산서" xfId="3942"/>
    <cellStyle name="1_tree_구로리총괄내역_예정공정표및설계설명서" xfId="3943"/>
    <cellStyle name="1_tree_구로리총괄내역_예정공정표및설계설명서_(마전)예정공정표및설계설명서" xfId="3944"/>
    <cellStyle name="1_tree_구로리총괄내역_예정공정표및설계설명서_1.설계 예산서" xfId="3945"/>
    <cellStyle name="1_tree_구로리총괄내역_일신건영설계예산서(0211)" xfId="3946"/>
    <cellStyle name="1_tree_구로리총괄내역_일신건영설계예산서(0211)_예정공정표및설계설명서" xfId="3947"/>
    <cellStyle name="1_tree_구로리총괄내역_일신건영설계예산서(0211)_예정공정표및설계설명서_(마전)예정공정표및설계설명서" xfId="3948"/>
    <cellStyle name="1_tree_구로리총괄내역_일신건영설계예산서(0211)_예정공정표및설계설명서_1.설계 예산서" xfId="3949"/>
    <cellStyle name="1_tree_구로리총괄내역_일위대가" xfId="3950"/>
    <cellStyle name="1_tree_구로리총괄내역_일위대가_예정공정표및설계설명서" xfId="3951"/>
    <cellStyle name="1_tree_구로리총괄내역_일위대가_예정공정표및설계설명서_(마전)예정공정표및설계설명서" xfId="3952"/>
    <cellStyle name="1_tree_구로리총괄내역_일위대가_예정공정표및설계설명서_1.설계 예산서" xfId="3953"/>
    <cellStyle name="1_tree_구로리총괄내역_자재단가표" xfId="3954"/>
    <cellStyle name="1_tree_구로리총괄내역_자재단가표_예정공정표및설계설명서" xfId="3955"/>
    <cellStyle name="1_tree_구로리총괄내역_자재단가표_예정공정표및설계설명서_(마전)예정공정표및설계설명서" xfId="3956"/>
    <cellStyle name="1_tree_구로리총괄내역_자재단가표_예정공정표및설계설명서_1.설계 예산서" xfId="3957"/>
    <cellStyle name="1_tree_구로리총괄내역_장안초등학교내역0814" xfId="3958"/>
    <cellStyle name="1_tree_구로리총괄내역_장안초등학교내역0814_예정공정표및설계설명서" xfId="3959"/>
    <cellStyle name="1_tree_구로리총괄내역_장안초등학교내역0814_예정공정표및설계설명서_(마전)예정공정표및설계설명서" xfId="3960"/>
    <cellStyle name="1_tree_구로리총괄내역_장안초등학교내역0814_예정공정표및설계설명서_1.설계 예산서" xfId="3961"/>
    <cellStyle name="1_tree_배밭계약내역" xfId="3962"/>
    <cellStyle name="1_tree_설계내역서" xfId="3963"/>
    <cellStyle name="1_tree_수량산출" xfId="3964"/>
    <cellStyle name="1_tree_수량산출_구로리총괄내역" xfId="3965"/>
    <cellStyle name="1_tree_수량산출_구로리총괄내역_구로리설계예산서1029" xfId="3966"/>
    <cellStyle name="1_tree_수량산출_구로리총괄내역_구로리설계예산서1029_예정공정표및설계설명서" xfId="3967"/>
    <cellStyle name="1_tree_수량산출_구로리총괄내역_구로리설계예산서1029_예정공정표및설계설명서_(마전)예정공정표및설계설명서" xfId="3968"/>
    <cellStyle name="1_tree_수량산출_구로리총괄내역_구로리설계예산서1029_예정공정표및설계설명서_1.설계 예산서" xfId="3969"/>
    <cellStyle name="1_tree_수량산출_구로리총괄내역_구로리설계예산서1118준공" xfId="3970"/>
    <cellStyle name="1_tree_수량산출_구로리총괄내역_구로리설계예산서1118준공_예정공정표및설계설명서" xfId="3971"/>
    <cellStyle name="1_tree_수량산출_구로리총괄내역_구로리설계예산서1118준공_예정공정표및설계설명서_(마전)예정공정표및설계설명서" xfId="3972"/>
    <cellStyle name="1_tree_수량산출_구로리총괄내역_구로리설계예산서1118준공_예정공정표및설계설명서_1.설계 예산서" xfId="3973"/>
    <cellStyle name="1_tree_수량산출_구로리총괄내역_구로리설계예산서조경" xfId="3974"/>
    <cellStyle name="1_tree_수량산출_구로리총괄내역_구로리설계예산서조경_예정공정표및설계설명서" xfId="3975"/>
    <cellStyle name="1_tree_수량산출_구로리총괄내역_구로리설계예산서조경_예정공정표및설계설명서_(마전)예정공정표및설계설명서" xfId="3976"/>
    <cellStyle name="1_tree_수량산출_구로리총괄내역_구로리설계예산서조경_예정공정표및설계설명서_1.설계 예산서" xfId="3977"/>
    <cellStyle name="1_tree_수량산출_구로리총괄내역_구로리어린이공원예산서(조경)1125" xfId="3978"/>
    <cellStyle name="1_tree_수량산출_구로리총괄내역_구로리어린이공원예산서(조경)1125_예정공정표및설계설명서" xfId="3979"/>
    <cellStyle name="1_tree_수량산출_구로리총괄내역_구로리어린이공원예산서(조경)1125_예정공정표및설계설명서_(마전)예정공정표및설계설명서" xfId="3980"/>
    <cellStyle name="1_tree_수량산출_구로리총괄내역_구로리어린이공원예산서(조경)1125_예정공정표및설계설명서_1.설계 예산서" xfId="3981"/>
    <cellStyle name="1_tree_수량산출_구로리총괄내역_내역서" xfId="3982"/>
    <cellStyle name="1_tree_수량산출_구로리총괄내역_내역서_예정공정표및설계설명서" xfId="3983"/>
    <cellStyle name="1_tree_수량산출_구로리총괄내역_내역서_예정공정표및설계설명서_(마전)예정공정표및설계설명서" xfId="3984"/>
    <cellStyle name="1_tree_수량산출_구로리총괄내역_내역서_예정공정표및설계설명서_1.설계 예산서" xfId="3985"/>
    <cellStyle name="1_tree_수량산출_구로리총괄내역_노임단가표" xfId="3986"/>
    <cellStyle name="1_tree_수량산출_구로리총괄내역_노임단가표_예정공정표및설계설명서" xfId="3987"/>
    <cellStyle name="1_tree_수량산출_구로리총괄내역_노임단가표_예정공정표및설계설명서_(마전)예정공정표및설계설명서" xfId="3988"/>
    <cellStyle name="1_tree_수량산출_구로리총괄내역_노임단가표_예정공정표및설계설명서_1.설계 예산서" xfId="3989"/>
    <cellStyle name="1_tree_수량산출_구로리총괄내역_배밭계약내역" xfId="3990"/>
    <cellStyle name="1_tree_수량산출_구로리총괄내역_설계내역서" xfId="3991"/>
    <cellStyle name="1_tree_수량산출_구로리총괄내역_수도권매립지" xfId="3992"/>
    <cellStyle name="1_tree_수량산출_구로리총괄내역_수도권매립지_예정공정표및설계설명서" xfId="3993"/>
    <cellStyle name="1_tree_수량산출_구로리총괄내역_수도권매립지_예정공정표및설계설명서_(마전)예정공정표및설계설명서" xfId="3994"/>
    <cellStyle name="1_tree_수량산출_구로리총괄내역_수도권매립지_예정공정표및설계설명서_1.설계 예산서" xfId="3995"/>
    <cellStyle name="1_tree_수량산출_구로리총괄내역_수도권매립지1004(발주용)" xfId="3996"/>
    <cellStyle name="1_tree_수량산출_구로리총괄내역_수도권매립지1004(발주용)_예정공정표및설계설명서" xfId="3997"/>
    <cellStyle name="1_tree_수량산출_구로리총괄내역_수도권매립지1004(발주용)_예정공정표및설계설명서_(마전)예정공정표및설계설명서" xfId="3998"/>
    <cellStyle name="1_tree_수량산출_구로리총괄내역_수도권매립지1004(발주용)_예정공정표및설계설명서_1.설계 예산서" xfId="3999"/>
    <cellStyle name="1_tree_수량산출_구로리총괄내역_예정공정표및설계설명서" xfId="4000"/>
    <cellStyle name="1_tree_수량산출_구로리총괄내역_예정공정표및설계설명서_(마전)예정공정표및설계설명서" xfId="4001"/>
    <cellStyle name="1_tree_수량산출_구로리총괄내역_예정공정표및설계설명서_1.설계 예산서" xfId="4002"/>
    <cellStyle name="1_tree_수량산출_구로리총괄내역_일신건영설계예산서(0211)" xfId="4003"/>
    <cellStyle name="1_tree_수량산출_구로리총괄내역_일신건영설계예산서(0211)_예정공정표및설계설명서" xfId="4004"/>
    <cellStyle name="1_tree_수량산출_구로리총괄내역_일신건영설계예산서(0211)_예정공정표및설계설명서_(마전)예정공정표및설계설명서" xfId="4005"/>
    <cellStyle name="1_tree_수량산출_구로리총괄내역_일신건영설계예산서(0211)_예정공정표및설계설명서_1.설계 예산서" xfId="4006"/>
    <cellStyle name="1_tree_수량산출_구로리총괄내역_일위대가" xfId="4007"/>
    <cellStyle name="1_tree_수량산출_구로리총괄내역_일위대가_예정공정표및설계설명서" xfId="4008"/>
    <cellStyle name="1_tree_수량산출_구로리총괄내역_일위대가_예정공정표및설계설명서_(마전)예정공정표및설계설명서" xfId="4009"/>
    <cellStyle name="1_tree_수량산출_구로리총괄내역_일위대가_예정공정표및설계설명서_1.설계 예산서" xfId="4010"/>
    <cellStyle name="1_tree_수량산출_구로리총괄내역_자재단가표" xfId="4011"/>
    <cellStyle name="1_tree_수량산출_구로리총괄내역_자재단가표_예정공정표및설계설명서" xfId="4012"/>
    <cellStyle name="1_tree_수량산출_구로리총괄내역_자재단가표_예정공정표및설계설명서_(마전)예정공정표및설계설명서" xfId="4013"/>
    <cellStyle name="1_tree_수량산출_구로리총괄내역_자재단가표_예정공정표및설계설명서_1.설계 예산서" xfId="4014"/>
    <cellStyle name="1_tree_수량산출_구로리총괄내역_장안초등학교내역0814" xfId="4015"/>
    <cellStyle name="1_tree_수량산출_구로리총괄내역_장안초등학교내역0814_예정공정표및설계설명서" xfId="4016"/>
    <cellStyle name="1_tree_수량산출_구로리총괄내역_장안초등학교내역0814_예정공정표및설계설명서_(마전)예정공정표및설계설명서" xfId="4017"/>
    <cellStyle name="1_tree_수량산출_구로리총괄내역_장안초등학교내역0814_예정공정표및설계설명서_1.설계 예산서" xfId="4018"/>
    <cellStyle name="1_tree_수량산출_배밭계약내역" xfId="4019"/>
    <cellStyle name="1_tree_수량산출_설계내역서" xfId="4020"/>
    <cellStyle name="1_tree_수량산출_예정공정표및설계설명서" xfId="4021"/>
    <cellStyle name="1_tree_수량산출_예정공정표및설계설명서_(마전)예정공정표및설계설명서" xfId="4022"/>
    <cellStyle name="1_tree_수량산출_예정공정표및설계설명서_1.설계 예산서" xfId="4023"/>
    <cellStyle name="1_tree_수량산출_총괄내역0518" xfId="4024"/>
    <cellStyle name="1_tree_수량산출_총괄내역0518_구로리설계예산서1029" xfId="4025"/>
    <cellStyle name="1_tree_수량산출_총괄내역0518_구로리설계예산서1029_예정공정표및설계설명서" xfId="4026"/>
    <cellStyle name="1_tree_수량산출_총괄내역0518_구로리설계예산서1029_예정공정표및설계설명서_(마전)예정공정표및설계설명서" xfId="4027"/>
    <cellStyle name="1_tree_수량산출_총괄내역0518_구로리설계예산서1029_예정공정표및설계설명서_1.설계 예산서" xfId="4028"/>
    <cellStyle name="1_tree_수량산출_총괄내역0518_구로리설계예산서1118준공" xfId="4029"/>
    <cellStyle name="1_tree_수량산출_총괄내역0518_구로리설계예산서1118준공_예정공정표및설계설명서" xfId="4030"/>
    <cellStyle name="1_tree_수량산출_총괄내역0518_구로리설계예산서1118준공_예정공정표및설계설명서_(마전)예정공정표및설계설명서" xfId="4031"/>
    <cellStyle name="1_tree_수량산출_총괄내역0518_구로리설계예산서1118준공_예정공정표및설계설명서_1.설계 예산서" xfId="4032"/>
    <cellStyle name="1_tree_수량산출_총괄내역0518_구로리설계예산서조경" xfId="4033"/>
    <cellStyle name="1_tree_수량산출_총괄내역0518_구로리설계예산서조경_예정공정표및설계설명서" xfId="4034"/>
    <cellStyle name="1_tree_수량산출_총괄내역0518_구로리설계예산서조경_예정공정표및설계설명서_(마전)예정공정표및설계설명서" xfId="4035"/>
    <cellStyle name="1_tree_수량산출_총괄내역0518_구로리설계예산서조경_예정공정표및설계설명서_1.설계 예산서" xfId="4036"/>
    <cellStyle name="1_tree_수량산출_총괄내역0518_구로리어린이공원예산서(조경)1125" xfId="4037"/>
    <cellStyle name="1_tree_수량산출_총괄내역0518_구로리어린이공원예산서(조경)1125_예정공정표및설계설명서" xfId="4038"/>
    <cellStyle name="1_tree_수량산출_총괄내역0518_구로리어린이공원예산서(조경)1125_예정공정표및설계설명서_(마전)예정공정표및설계설명서" xfId="4039"/>
    <cellStyle name="1_tree_수량산출_총괄내역0518_구로리어린이공원예산서(조경)1125_예정공정표및설계설명서_1.설계 예산서" xfId="4040"/>
    <cellStyle name="1_tree_수량산출_총괄내역0518_내역서" xfId="4041"/>
    <cellStyle name="1_tree_수량산출_총괄내역0518_내역서_예정공정표및설계설명서" xfId="4042"/>
    <cellStyle name="1_tree_수량산출_총괄내역0518_내역서_예정공정표및설계설명서_(마전)예정공정표및설계설명서" xfId="4043"/>
    <cellStyle name="1_tree_수량산출_총괄내역0518_내역서_예정공정표및설계설명서_1.설계 예산서" xfId="4044"/>
    <cellStyle name="1_tree_수량산출_총괄내역0518_노임단가표" xfId="4045"/>
    <cellStyle name="1_tree_수량산출_총괄내역0518_노임단가표_예정공정표및설계설명서" xfId="4046"/>
    <cellStyle name="1_tree_수량산출_총괄내역0518_노임단가표_예정공정표및설계설명서_(마전)예정공정표및설계설명서" xfId="4047"/>
    <cellStyle name="1_tree_수량산출_총괄내역0518_노임단가표_예정공정표및설계설명서_1.설계 예산서" xfId="4048"/>
    <cellStyle name="1_tree_수량산출_총괄내역0518_배밭계약내역" xfId="4049"/>
    <cellStyle name="1_tree_수량산출_총괄내역0518_설계내역서" xfId="4050"/>
    <cellStyle name="1_tree_수량산출_총괄내역0518_수도권매립지" xfId="4051"/>
    <cellStyle name="1_tree_수량산출_총괄내역0518_수도권매립지_예정공정표및설계설명서" xfId="4052"/>
    <cellStyle name="1_tree_수량산출_총괄내역0518_수도권매립지_예정공정표및설계설명서_(마전)예정공정표및설계설명서" xfId="4053"/>
    <cellStyle name="1_tree_수량산출_총괄내역0518_수도권매립지_예정공정표및설계설명서_1.설계 예산서" xfId="4054"/>
    <cellStyle name="1_tree_수량산출_총괄내역0518_수도권매립지1004(발주용)" xfId="4055"/>
    <cellStyle name="1_tree_수량산출_총괄내역0518_수도권매립지1004(발주용)_예정공정표및설계설명서" xfId="4056"/>
    <cellStyle name="1_tree_수량산출_총괄내역0518_수도권매립지1004(발주용)_예정공정표및설계설명서_(마전)예정공정표및설계설명서" xfId="4057"/>
    <cellStyle name="1_tree_수량산출_총괄내역0518_수도권매립지1004(발주용)_예정공정표및설계설명서_1.설계 예산서" xfId="4058"/>
    <cellStyle name="1_tree_수량산출_총괄내역0518_예정공정표및설계설명서" xfId="4059"/>
    <cellStyle name="1_tree_수량산출_총괄내역0518_예정공정표및설계설명서_(마전)예정공정표및설계설명서" xfId="4060"/>
    <cellStyle name="1_tree_수량산출_총괄내역0518_예정공정표및설계설명서_1.설계 예산서" xfId="4061"/>
    <cellStyle name="1_tree_수량산출_총괄내역0518_일신건영설계예산서(0211)" xfId="4062"/>
    <cellStyle name="1_tree_수량산출_총괄내역0518_일신건영설계예산서(0211)_예정공정표및설계설명서" xfId="4063"/>
    <cellStyle name="1_tree_수량산출_총괄내역0518_일신건영설계예산서(0211)_예정공정표및설계설명서_(마전)예정공정표및설계설명서" xfId="4064"/>
    <cellStyle name="1_tree_수량산출_총괄내역0518_일신건영설계예산서(0211)_예정공정표및설계설명서_1.설계 예산서" xfId="4065"/>
    <cellStyle name="1_tree_수량산출_총괄내역0518_일위대가" xfId="4066"/>
    <cellStyle name="1_tree_수량산출_총괄내역0518_일위대가_예정공정표및설계설명서" xfId="4067"/>
    <cellStyle name="1_tree_수량산출_총괄내역0518_일위대가_예정공정표및설계설명서_(마전)예정공정표및설계설명서" xfId="4068"/>
    <cellStyle name="1_tree_수량산출_총괄내역0518_일위대가_예정공정표및설계설명서_1.설계 예산서" xfId="4069"/>
    <cellStyle name="1_tree_수량산출_총괄내역0518_자재단가표" xfId="4070"/>
    <cellStyle name="1_tree_수량산출_총괄내역0518_자재단가표_예정공정표및설계설명서" xfId="4071"/>
    <cellStyle name="1_tree_수량산출_총괄내역0518_자재단가표_예정공정표및설계설명서_(마전)예정공정표및설계설명서" xfId="4072"/>
    <cellStyle name="1_tree_수량산출_총괄내역0518_자재단가표_예정공정표및설계설명서_1.설계 예산서" xfId="4073"/>
    <cellStyle name="1_tree_수량산출_총괄내역0518_장안초등학교내역0814" xfId="4074"/>
    <cellStyle name="1_tree_수량산출_총괄내역0518_장안초등학교내역0814_예정공정표및설계설명서" xfId="4075"/>
    <cellStyle name="1_tree_수량산출_총괄내역0518_장안초등학교내역0814_예정공정표및설계설명서_(마전)예정공정표및설계설명서" xfId="4076"/>
    <cellStyle name="1_tree_수량산출_총괄내역0518_장안초등학교내역0814_예정공정표및설계설명서_1.설계 예산서" xfId="4077"/>
    <cellStyle name="1_tree_예정공정표및설계설명서" xfId="4078"/>
    <cellStyle name="1_tree_예정공정표및설계설명서_(마전)예정공정표및설계설명서" xfId="4079"/>
    <cellStyle name="1_tree_예정공정표및설계설명서_1.설계 예산서" xfId="4080"/>
    <cellStyle name="1_tree_총괄내역0518" xfId="4081"/>
    <cellStyle name="1_tree_총괄내역0518_구로리설계예산서1029" xfId="4082"/>
    <cellStyle name="1_tree_총괄내역0518_구로리설계예산서1029_예정공정표및설계설명서" xfId="4083"/>
    <cellStyle name="1_tree_총괄내역0518_구로리설계예산서1029_예정공정표및설계설명서_(마전)예정공정표및설계설명서" xfId="4084"/>
    <cellStyle name="1_tree_총괄내역0518_구로리설계예산서1029_예정공정표및설계설명서_1.설계 예산서" xfId="4085"/>
    <cellStyle name="1_tree_총괄내역0518_구로리설계예산서1118준공" xfId="4086"/>
    <cellStyle name="1_tree_총괄내역0518_구로리설계예산서1118준공_예정공정표및설계설명서" xfId="4087"/>
    <cellStyle name="1_tree_총괄내역0518_구로리설계예산서1118준공_예정공정표및설계설명서_(마전)예정공정표및설계설명서" xfId="4088"/>
    <cellStyle name="1_tree_총괄내역0518_구로리설계예산서1118준공_예정공정표및설계설명서_1.설계 예산서" xfId="4089"/>
    <cellStyle name="1_tree_총괄내역0518_구로리설계예산서조경" xfId="4090"/>
    <cellStyle name="1_tree_총괄내역0518_구로리설계예산서조경_예정공정표및설계설명서" xfId="4091"/>
    <cellStyle name="1_tree_총괄내역0518_구로리설계예산서조경_예정공정표및설계설명서_(마전)예정공정표및설계설명서" xfId="4092"/>
    <cellStyle name="1_tree_총괄내역0518_구로리설계예산서조경_예정공정표및설계설명서_1.설계 예산서" xfId="4093"/>
    <cellStyle name="1_tree_총괄내역0518_구로리어린이공원예산서(조경)1125" xfId="4094"/>
    <cellStyle name="1_tree_총괄내역0518_구로리어린이공원예산서(조경)1125_예정공정표및설계설명서" xfId="4095"/>
    <cellStyle name="1_tree_총괄내역0518_구로리어린이공원예산서(조경)1125_예정공정표및설계설명서_(마전)예정공정표및설계설명서" xfId="4096"/>
    <cellStyle name="1_tree_총괄내역0518_구로리어린이공원예산서(조경)1125_예정공정표및설계설명서_1.설계 예산서" xfId="4097"/>
    <cellStyle name="1_tree_총괄내역0518_내역서" xfId="4098"/>
    <cellStyle name="1_tree_총괄내역0518_내역서_예정공정표및설계설명서" xfId="4099"/>
    <cellStyle name="1_tree_총괄내역0518_내역서_예정공정표및설계설명서_(마전)예정공정표및설계설명서" xfId="4100"/>
    <cellStyle name="1_tree_총괄내역0518_내역서_예정공정표및설계설명서_1.설계 예산서" xfId="4101"/>
    <cellStyle name="1_tree_총괄내역0518_노임단가표" xfId="4102"/>
    <cellStyle name="1_tree_총괄내역0518_노임단가표_예정공정표및설계설명서" xfId="4103"/>
    <cellStyle name="1_tree_총괄내역0518_노임단가표_예정공정표및설계설명서_(마전)예정공정표및설계설명서" xfId="4104"/>
    <cellStyle name="1_tree_총괄내역0518_노임단가표_예정공정표및설계설명서_1.설계 예산서" xfId="4105"/>
    <cellStyle name="1_tree_총괄내역0518_배밭계약내역" xfId="4106"/>
    <cellStyle name="1_tree_총괄내역0518_설계내역서" xfId="4107"/>
    <cellStyle name="1_tree_총괄내역0518_수도권매립지" xfId="4108"/>
    <cellStyle name="1_tree_총괄내역0518_수도권매립지_예정공정표및설계설명서" xfId="4109"/>
    <cellStyle name="1_tree_총괄내역0518_수도권매립지_예정공정표및설계설명서_(마전)예정공정표및설계설명서" xfId="4110"/>
    <cellStyle name="1_tree_총괄내역0518_수도권매립지_예정공정표및설계설명서_1.설계 예산서" xfId="4111"/>
    <cellStyle name="1_tree_총괄내역0518_수도권매립지1004(발주용)" xfId="4112"/>
    <cellStyle name="1_tree_총괄내역0518_수도권매립지1004(발주용)_예정공정표및설계설명서" xfId="4113"/>
    <cellStyle name="1_tree_총괄내역0518_수도권매립지1004(발주용)_예정공정표및설계설명서_(마전)예정공정표및설계설명서" xfId="4114"/>
    <cellStyle name="1_tree_총괄내역0518_수도권매립지1004(발주용)_예정공정표및설계설명서_1.설계 예산서" xfId="4115"/>
    <cellStyle name="1_tree_총괄내역0518_예정공정표및설계설명서" xfId="4116"/>
    <cellStyle name="1_tree_총괄내역0518_예정공정표및설계설명서_(마전)예정공정표및설계설명서" xfId="4117"/>
    <cellStyle name="1_tree_총괄내역0518_예정공정표및설계설명서_1.설계 예산서" xfId="4118"/>
    <cellStyle name="1_tree_총괄내역0518_일신건영설계예산서(0211)" xfId="4119"/>
    <cellStyle name="1_tree_총괄내역0518_일신건영설계예산서(0211)_예정공정표및설계설명서" xfId="4120"/>
    <cellStyle name="1_tree_총괄내역0518_일신건영설계예산서(0211)_예정공정표및설계설명서_(마전)예정공정표및설계설명서" xfId="4121"/>
    <cellStyle name="1_tree_총괄내역0518_일신건영설계예산서(0211)_예정공정표및설계설명서_1.설계 예산서" xfId="4122"/>
    <cellStyle name="1_tree_총괄내역0518_일위대가" xfId="4123"/>
    <cellStyle name="1_tree_총괄내역0518_일위대가_예정공정표및설계설명서" xfId="4124"/>
    <cellStyle name="1_tree_총괄내역0518_일위대가_예정공정표및설계설명서_(마전)예정공정표및설계설명서" xfId="4125"/>
    <cellStyle name="1_tree_총괄내역0518_일위대가_예정공정표및설계설명서_1.설계 예산서" xfId="4126"/>
    <cellStyle name="1_tree_총괄내역0518_자재단가표" xfId="4127"/>
    <cellStyle name="1_tree_총괄내역0518_자재단가표_예정공정표및설계설명서" xfId="4128"/>
    <cellStyle name="1_tree_총괄내역0518_자재단가표_예정공정표및설계설명서_(마전)예정공정표및설계설명서" xfId="4129"/>
    <cellStyle name="1_tree_총괄내역0518_자재단가표_예정공정표및설계설명서_1.설계 예산서" xfId="4130"/>
    <cellStyle name="1_tree_총괄내역0518_장안초등학교내역0814" xfId="4131"/>
    <cellStyle name="1_tree_총괄내역0518_장안초등학교내역0814_예정공정표및설계설명서" xfId="4132"/>
    <cellStyle name="1_tree_총괄내역0518_장안초등학교내역0814_예정공정표및설계설명서_(마전)예정공정표및설계설명서" xfId="4133"/>
    <cellStyle name="1_tree_총괄내역0518_장안초등학교내역0814_예정공정표및설계설명서_1.설계 예산서" xfId="4134"/>
    <cellStyle name="1_갈마산 계단데크시스템(총괄)-내역서" xfId="4135"/>
    <cellStyle name="1_단가조사표" xfId="4136"/>
    <cellStyle name="1_단가조사표_1011소각" xfId="4137"/>
    <cellStyle name="1_단가조사표_1113교~1" xfId="4138"/>
    <cellStyle name="1_단가조사표_121내역" xfId="4139"/>
    <cellStyle name="1_단가조사표_객토량" xfId="4140"/>
    <cellStyle name="1_단가조사표_교통센~1" xfId="4141"/>
    <cellStyle name="1_단가조사표_교통센터412" xfId="4142"/>
    <cellStyle name="1_단가조사표_교통수" xfId="4143"/>
    <cellStyle name="1_단가조사표_교통수량산출서" xfId="4144"/>
    <cellStyle name="1_단가조사표_구조물대가 (2)" xfId="4145"/>
    <cellStyle name="1_단가조사표_내역서 (2)" xfId="4146"/>
    <cellStyle name="1_단가조사표_대전관저지구" xfId="4147"/>
    <cellStyle name="1_단가조사표_동측지~1" xfId="4148"/>
    <cellStyle name="1_단가조사표_동측지원422" xfId="4149"/>
    <cellStyle name="1_단가조사표_동측지원512" xfId="4150"/>
    <cellStyle name="1_단가조사표_동측지원524" xfId="4151"/>
    <cellStyle name="1_단가조사표_부대422" xfId="4152"/>
    <cellStyle name="1_단가조사표_부대시설" xfId="4153"/>
    <cellStyle name="1_단가조사표_소각수~1" xfId="4154"/>
    <cellStyle name="1_단가조사표_소각수내역서" xfId="4155"/>
    <cellStyle name="1_단가조사표_소각수목2" xfId="4156"/>
    <cellStyle name="1_단가조사표_수량산출서 (2)" xfId="4157"/>
    <cellStyle name="1_단가조사표_엑스포~1" xfId="4158"/>
    <cellStyle name="1_단가조사표_엑스포한빛1" xfId="4159"/>
    <cellStyle name="1_단가조사표_여객터미널331" xfId="4160"/>
    <cellStyle name="1_단가조사표_여객터미널513" xfId="4161"/>
    <cellStyle name="1_단가조사표_여객터미널629" xfId="4162"/>
    <cellStyle name="1_단가조사표_외곽도로616" xfId="4163"/>
    <cellStyle name="1_단가조사표_용인죽전수량" xfId="4164"/>
    <cellStyle name="1_단가조사표_원가계~1" xfId="4165"/>
    <cellStyle name="1_단가조사표_유기질" xfId="4166"/>
    <cellStyle name="1_단가조사표_자재조서 (2)" xfId="4167"/>
    <cellStyle name="1_단가조사표_총괄내역" xfId="4168"/>
    <cellStyle name="1_단가조사표_총괄내역 (2)" xfId="4169"/>
    <cellStyle name="1_단가조사표_터미널도로403" xfId="4170"/>
    <cellStyle name="1_단가조사표_터미널도로429" xfId="4171"/>
    <cellStyle name="1_단가조사표_포장일위" xfId="4172"/>
    <cellStyle name="1_예정공정표및설계설명서" xfId="4173"/>
    <cellStyle name="1_의림지내역서(금회분)" xfId="4174"/>
    <cellStyle name="11" xfId="4175"/>
    <cellStyle name="111" xfId="3059"/>
    <cellStyle name="2" xfId="3060"/>
    <cellStyle name="2)" xfId="4176"/>
    <cellStyle name="2_02.구조물산출근거-청도청도안인" xfId="4177"/>
    <cellStyle name="2_03.구조물산출근거-영주이산두월" xfId="4178"/>
    <cellStyle name="2_2.수량산출-1(토적)" xfId="4179"/>
    <cellStyle name="2_laroux" xfId="4180"/>
    <cellStyle name="2_laroux_ATC-YOON1" xfId="4181"/>
    <cellStyle name="2_공정표" xfId="3061"/>
    <cellStyle name="2_구조도" xfId="4182"/>
    <cellStyle name="2_단가조사표" xfId="4183"/>
    <cellStyle name="2_단가조사표_1011소각" xfId="4184"/>
    <cellStyle name="2_단가조사표_1113교~1" xfId="4185"/>
    <cellStyle name="2_단가조사표_121내역" xfId="4186"/>
    <cellStyle name="2_단가조사표_객토량" xfId="4187"/>
    <cellStyle name="2_단가조사표_교통센~1" xfId="4188"/>
    <cellStyle name="2_단가조사표_교통센터412" xfId="4189"/>
    <cellStyle name="2_단가조사표_교통수" xfId="4190"/>
    <cellStyle name="2_단가조사표_교통수량산출서" xfId="4191"/>
    <cellStyle name="2_단가조사표_구조물대가 (2)" xfId="4192"/>
    <cellStyle name="2_단가조사표_내역서 (2)" xfId="4193"/>
    <cellStyle name="2_단가조사표_대전관저지구" xfId="4194"/>
    <cellStyle name="2_단가조사표_동측지~1" xfId="4195"/>
    <cellStyle name="2_단가조사표_동측지원422" xfId="4196"/>
    <cellStyle name="2_단가조사표_동측지원512" xfId="4197"/>
    <cellStyle name="2_단가조사표_동측지원524" xfId="4198"/>
    <cellStyle name="2_단가조사표_부대422" xfId="4199"/>
    <cellStyle name="2_단가조사표_부대시설" xfId="4200"/>
    <cellStyle name="2_단가조사표_소각수~1" xfId="4201"/>
    <cellStyle name="2_단가조사표_소각수내역서" xfId="4202"/>
    <cellStyle name="2_단가조사표_소각수목2" xfId="4203"/>
    <cellStyle name="2_단가조사표_수량산출서 (2)" xfId="4204"/>
    <cellStyle name="2_단가조사표_엑스포~1" xfId="4205"/>
    <cellStyle name="2_단가조사표_엑스포한빛1" xfId="4206"/>
    <cellStyle name="2_단가조사표_여객터미널331" xfId="4207"/>
    <cellStyle name="2_단가조사표_여객터미널513" xfId="4208"/>
    <cellStyle name="2_단가조사표_여객터미널629" xfId="4209"/>
    <cellStyle name="2_단가조사표_외곽도로616" xfId="4210"/>
    <cellStyle name="2_단가조사표_용인죽전수량" xfId="4211"/>
    <cellStyle name="2_단가조사표_원가계~1" xfId="4212"/>
    <cellStyle name="2_단가조사표_유기질" xfId="4213"/>
    <cellStyle name="2_단가조사표_자재조서 (2)" xfId="4214"/>
    <cellStyle name="2_단가조사표_총괄내역" xfId="4215"/>
    <cellStyle name="2_단가조사표_총괄내역 (2)" xfId="4216"/>
    <cellStyle name="2_단가조사표_터미널도로403" xfId="4217"/>
    <cellStyle name="2_단가조사표_터미널도로429" xfId="4218"/>
    <cellStyle name="2_단가조사표_포장일위" xfId="4219"/>
    <cellStyle name="2_설계서(변경)" xfId="3062"/>
    <cellStyle name="2_수량산출서-2011년도분-생활환경개선" xfId="4220"/>
    <cellStyle name="2_수량집계-앞산등산로" xfId="4221"/>
    <cellStyle name="2_자재.제출용" xfId="3063"/>
    <cellStyle name="20% - 강조색1 2" xfId="3064"/>
    <cellStyle name="20% - 강조색1 2 2" xfId="4592"/>
    <cellStyle name="20% - 강조색1 3" xfId="4593"/>
    <cellStyle name="20% - 강조색1 4" xfId="4594"/>
    <cellStyle name="20% - 강조색1 5" xfId="4595"/>
    <cellStyle name="20% - 강조색2 2" xfId="3065"/>
    <cellStyle name="20% - 강조색2 2 2" xfId="4596"/>
    <cellStyle name="20% - 강조색2 3" xfId="4597"/>
    <cellStyle name="20% - 강조색2 4" xfId="4598"/>
    <cellStyle name="20% - 강조색2 5" xfId="4599"/>
    <cellStyle name="20% - 강조색3 2" xfId="3066"/>
    <cellStyle name="20% - 강조색3 2 2" xfId="4600"/>
    <cellStyle name="20% - 강조색3 3" xfId="4601"/>
    <cellStyle name="20% - 강조색3 4" xfId="4602"/>
    <cellStyle name="20% - 강조색3 5" xfId="4603"/>
    <cellStyle name="20% - 강조색4 2" xfId="3067"/>
    <cellStyle name="20% - 강조색4 2 2" xfId="4604"/>
    <cellStyle name="20% - 강조색4 3" xfId="4605"/>
    <cellStyle name="20% - 강조색4 4" xfId="4606"/>
    <cellStyle name="20% - 강조색4 5" xfId="4607"/>
    <cellStyle name="20% - 강조색5 2" xfId="3068"/>
    <cellStyle name="20% - 강조색5 3" xfId="4608"/>
    <cellStyle name="20% - 강조색5 4" xfId="4609"/>
    <cellStyle name="20% - 강조색5 5" xfId="4610"/>
    <cellStyle name="20% - 강조색6 2" xfId="3069"/>
    <cellStyle name="20% - 강조색6 2 2" xfId="4611"/>
    <cellStyle name="20% - 강조색6 3" xfId="4612"/>
    <cellStyle name="20% - 강조색6 4" xfId="4613"/>
    <cellStyle name="20% - 강조색6 5" xfId="4614"/>
    <cellStyle name="2자리" xfId="4222"/>
    <cellStyle name="40% - 강조색1 2" xfId="3070"/>
    <cellStyle name="40% - 강조색1 2 2" xfId="4615"/>
    <cellStyle name="40% - 강조색1 3" xfId="4616"/>
    <cellStyle name="40% - 강조색1 4" xfId="4617"/>
    <cellStyle name="40% - 강조색1 5" xfId="4618"/>
    <cellStyle name="40% - 강조색2 2" xfId="3071"/>
    <cellStyle name="40% - 강조색2 3" xfId="4619"/>
    <cellStyle name="40% - 강조색2 4" xfId="4620"/>
    <cellStyle name="40% - 강조색2 5" xfId="4621"/>
    <cellStyle name="40% - 강조색3 2" xfId="3072"/>
    <cellStyle name="40% - 강조색3 2 2" xfId="4622"/>
    <cellStyle name="40% - 강조색3 3" xfId="4623"/>
    <cellStyle name="40% - 강조색3 4" xfId="4624"/>
    <cellStyle name="40% - 강조색3 5" xfId="4625"/>
    <cellStyle name="40% - 강조색4 2" xfId="3073"/>
    <cellStyle name="40% - 강조색4 2 2" xfId="4626"/>
    <cellStyle name="40% - 강조색4 3" xfId="4627"/>
    <cellStyle name="40% - 강조색4 4" xfId="4628"/>
    <cellStyle name="40% - 강조색4 5" xfId="4629"/>
    <cellStyle name="40% - 강조색5 2" xfId="3074"/>
    <cellStyle name="40% - 강조색5 2 2" xfId="4630"/>
    <cellStyle name="40% - 강조색5 3" xfId="4631"/>
    <cellStyle name="40% - 강조색5 4" xfId="4632"/>
    <cellStyle name="40% - 강조색5 5" xfId="4633"/>
    <cellStyle name="40% - 강조색6 2" xfId="3075"/>
    <cellStyle name="40% - 강조색6 2 2" xfId="4634"/>
    <cellStyle name="40% - 강조색6 3" xfId="4635"/>
    <cellStyle name="40% - 강조색6 4" xfId="4636"/>
    <cellStyle name="40% - 강조색6 5" xfId="4637"/>
    <cellStyle name="60" xfId="3076"/>
    <cellStyle name="60% - 강조색1 2" xfId="3077"/>
    <cellStyle name="60% - 강조색1 2 2" xfId="4638"/>
    <cellStyle name="60% - 강조색1 3" xfId="4639"/>
    <cellStyle name="60% - 강조색1 4" xfId="4640"/>
    <cellStyle name="60% - 강조색1 5" xfId="4641"/>
    <cellStyle name="60% - 강조색2 2" xfId="3078"/>
    <cellStyle name="60% - 강조색2 2 2" xfId="4642"/>
    <cellStyle name="60% - 강조색2 3" xfId="4643"/>
    <cellStyle name="60% - 강조색2 4" xfId="4644"/>
    <cellStyle name="60% - 강조색2 5" xfId="4645"/>
    <cellStyle name="60% - 강조색3 2" xfId="3079"/>
    <cellStyle name="60% - 강조색3 2 2" xfId="4646"/>
    <cellStyle name="60% - 강조색3 3" xfId="4647"/>
    <cellStyle name="60% - 강조색3 4" xfId="4648"/>
    <cellStyle name="60% - 강조색3 5" xfId="4649"/>
    <cellStyle name="60% - 강조색4 2" xfId="3080"/>
    <cellStyle name="60% - 강조색4 2 2" xfId="4650"/>
    <cellStyle name="60% - 강조색4 3" xfId="4651"/>
    <cellStyle name="60% - 강조색4 4" xfId="4652"/>
    <cellStyle name="60% - 강조색4 5" xfId="4653"/>
    <cellStyle name="60% - 강조색5 2" xfId="3081"/>
    <cellStyle name="60% - 강조색5 2 2" xfId="4654"/>
    <cellStyle name="60% - 강조색5 3" xfId="4655"/>
    <cellStyle name="60% - 강조색5 4" xfId="4656"/>
    <cellStyle name="60% - 강조색5 5" xfId="4657"/>
    <cellStyle name="60% - 강조색6 2" xfId="3082"/>
    <cellStyle name="60% - 강조색6 2 2" xfId="4658"/>
    <cellStyle name="60% - 강조색6 3" xfId="4659"/>
    <cellStyle name="60% - 강조색6 4" xfId="4660"/>
    <cellStyle name="60% - 강조색6 5" xfId="4661"/>
    <cellStyle name="A¨­￠￢￠O [0]_INQUIRY ￠?￥i¨u¡AAⓒ￢Aⓒª " xfId="4223"/>
    <cellStyle name="A¨­￠￢￠O_INQUIRY ￠?￥i¨u¡AAⓒ￢Aⓒª " xfId="4224"/>
    <cellStyle name="AeE­ [0]_ 2ÆAAþº° " xfId="4225"/>
    <cellStyle name="ÅëÈ­ [0]_»óºÎ¼ö·®Áý°è " xfId="3083"/>
    <cellStyle name="AeE­ [0]_2000¼OER " xfId="3084"/>
    <cellStyle name="ÅëÈ­ [0]_Sheet1" xfId="4226"/>
    <cellStyle name="AeE­_ 2ÆAAþº° " xfId="4227"/>
    <cellStyle name="ÅëÈ­_»óºÎ¼ö·®Áý°è " xfId="3085"/>
    <cellStyle name="AeE­_2000¼OER " xfId="3086"/>
    <cellStyle name="ÅëÈ­_Sheet1" xfId="4228"/>
    <cellStyle name="AeE¡ⓒ [0]_INQUIRY ￠?￥i¨u¡AAⓒ￢Aⓒª " xfId="4229"/>
    <cellStyle name="AeE¡ⓒ_INQUIRY ￠?￥i¨u¡AAⓒ￢Aⓒª " xfId="4230"/>
    <cellStyle name="ALIGNMENT" xfId="3087"/>
    <cellStyle name="AÞ¸¶ [0]_ 2ÆAAþº° " xfId="4231"/>
    <cellStyle name="ÄÞ¸¶ [0]_»óºÎ¼ö·®Áý°è " xfId="3088"/>
    <cellStyle name="AÞ¸¶ [0]_2000¼OER " xfId="3089"/>
    <cellStyle name="ÄÞ¸¶ [0]_Sheet1" xfId="4232"/>
    <cellStyle name="AÞ¸¶_ 2ÆAAþº° " xfId="4233"/>
    <cellStyle name="ÄÞ¸¶_»óºÎ¼ö·®Áý°è " xfId="3090"/>
    <cellStyle name="AÞ¸¶_2000¼OER " xfId="3091"/>
    <cellStyle name="ÄÞ¸¶_Sheet1" xfId="4234"/>
    <cellStyle name="Background" xfId="4235"/>
    <cellStyle name="body" xfId="4236"/>
    <cellStyle name="BoldHdr" xfId="4237"/>
    <cellStyle name="C¡IA¨ª_¡ic¨u¡A¨￢I¨￢¡Æ AN¡Æe " xfId="4238"/>
    <cellStyle name="C￥AØ_ 2ÆAAþº° " xfId="4239"/>
    <cellStyle name="Ç¥ÁØ_»óºÎ¼ö·®Áý°è " xfId="3092"/>
    <cellStyle name="C￥AØ_½½·¡ºeA¶±UAy°e " xfId="4240"/>
    <cellStyle name="Ç¥ÁØ_½½·¡ºêÃ¶±ÙÁý°è " xfId="4241"/>
    <cellStyle name="C￥AØ_2000¼OER " xfId="3093"/>
    <cellStyle name="Ç¥ÁØ_Ç°¼À(ÁöÀÔ) " xfId="4242"/>
    <cellStyle name="C￥AØ_PERSONAL" xfId="4923"/>
    <cellStyle name="Calc Currency (0)" xfId="3094"/>
    <cellStyle name="category" xfId="3095"/>
    <cellStyle name="ColHdr" xfId="4243"/>
    <cellStyle name="Column Headings" xfId="4244"/>
    <cellStyle name="Comma" xfId="3096"/>
    <cellStyle name="Comma [0]" xfId="3097"/>
    <cellStyle name="comma zerodec" xfId="3098"/>
    <cellStyle name="Comma_ SG&amp;A Bridge " xfId="3099"/>
    <cellStyle name="Comma0" xfId="3100"/>
    <cellStyle name="Company Info" xfId="4245"/>
    <cellStyle name="Contents Heading 1" xfId="4246"/>
    <cellStyle name="Contents Heading 2" xfId="4247"/>
    <cellStyle name="Contents Heading 3" xfId="4248"/>
    <cellStyle name="Copied" xfId="3101"/>
    <cellStyle name="CoverHeadline1" xfId="4249"/>
    <cellStyle name="Curr" xfId="4250"/>
    <cellStyle name="Curren?_x0012_퐀_x0017_?" xfId="4251"/>
    <cellStyle name="Currency" xfId="3102"/>
    <cellStyle name="Currency [0]" xfId="3103"/>
    <cellStyle name="Currency [0] 2" xfId="3104"/>
    <cellStyle name="Currency [0]_ SG&amp;A Bridge " xfId="3105"/>
    <cellStyle name="Currency_ SG&amp;A Bridge " xfId="3106"/>
    <cellStyle name="Currency0" xfId="3107"/>
    <cellStyle name="Currency1" xfId="3108"/>
    <cellStyle name="Data" xfId="4252"/>
    <cellStyle name="Date" xfId="3109"/>
    <cellStyle name="Dezimal [0]_Compiling Utility Macros" xfId="3110"/>
    <cellStyle name="Dezimal_Compiling Utility Macros" xfId="3111"/>
    <cellStyle name="Display" xfId="4253"/>
    <cellStyle name="Display Price" xfId="4254"/>
    <cellStyle name="Dollar (zero dec)" xfId="3112"/>
    <cellStyle name="EA" xfId="4255"/>
    <cellStyle name="Entered" xfId="3113"/>
    <cellStyle name="Euro" xfId="3114"/>
    <cellStyle name="Euro 2" xfId="3115"/>
    <cellStyle name="Euro_구조도" xfId="4662"/>
    <cellStyle name="F2" xfId="3116"/>
    <cellStyle name="F2 2" xfId="3117"/>
    <cellStyle name="F2 2 2" xfId="3118"/>
    <cellStyle name="F2 3" xfId="3119"/>
    <cellStyle name="F2_구조도" xfId="4663"/>
    <cellStyle name="F3" xfId="3120"/>
    <cellStyle name="F3 2" xfId="3121"/>
    <cellStyle name="F3 2 2" xfId="3122"/>
    <cellStyle name="F3 3" xfId="3123"/>
    <cellStyle name="F3_구조도" xfId="4664"/>
    <cellStyle name="F4" xfId="3124"/>
    <cellStyle name="F5" xfId="3125"/>
    <cellStyle name="F5 2" xfId="3126"/>
    <cellStyle name="F5 2 2" xfId="3127"/>
    <cellStyle name="F5 3" xfId="3128"/>
    <cellStyle name="F5_구조도" xfId="4665"/>
    <cellStyle name="F6" xfId="3129"/>
    <cellStyle name="F6 2" xfId="3130"/>
    <cellStyle name="F6 2 2" xfId="3131"/>
    <cellStyle name="F6 3" xfId="3132"/>
    <cellStyle name="F6_구조도" xfId="4666"/>
    <cellStyle name="F7" xfId="3133"/>
    <cellStyle name="F7 2" xfId="3134"/>
    <cellStyle name="F7 2 2" xfId="3135"/>
    <cellStyle name="F7 3" xfId="3136"/>
    <cellStyle name="F7_구조도" xfId="4667"/>
    <cellStyle name="F8" xfId="3137"/>
    <cellStyle name="FinePrint" xfId="4256"/>
    <cellStyle name="Fixed" xfId="3138"/>
    <cellStyle name="Followed Hyperlink" xfId="4257"/>
    <cellStyle name="Grey" xfId="3139"/>
    <cellStyle name="H1" xfId="4258"/>
    <cellStyle name="H2" xfId="4259"/>
    <cellStyle name="head" xfId="4260"/>
    <cellStyle name="head 1" xfId="4261"/>
    <cellStyle name="head 1-1" xfId="4262"/>
    <cellStyle name="HEADER" xfId="3140"/>
    <cellStyle name="Header1" xfId="3141"/>
    <cellStyle name="Header2" xfId="3142"/>
    <cellStyle name="Heading" xfId="4263"/>
    <cellStyle name="Heading 1" xfId="3143"/>
    <cellStyle name="Heading 2" xfId="3144"/>
    <cellStyle name="Heading 3" xfId="4264"/>
    <cellStyle name="Heading1" xfId="3145"/>
    <cellStyle name="Heading2" xfId="3146"/>
    <cellStyle name="Heading2Divider" xfId="4265"/>
    <cellStyle name="Helv8_PFD4.XLS" xfId="4266"/>
    <cellStyle name="Hyperlink" xfId="4267"/>
    <cellStyle name="Input" xfId="4268"/>
    <cellStyle name="Input [yellow]" xfId="3147"/>
    <cellStyle name="Input Price" xfId="4269"/>
    <cellStyle name="Input Quantity" xfId="4270"/>
    <cellStyle name="Input Single Cell" xfId="4271"/>
    <cellStyle name="InputBodyCurr" xfId="4272"/>
    <cellStyle name="InputBodyDate" xfId="4273"/>
    <cellStyle name="InputBodyText" xfId="4274"/>
    <cellStyle name="InputColor" xfId="4275"/>
    <cellStyle name="Item" xfId="4276"/>
    <cellStyle name="Item Input" xfId="4277"/>
    <cellStyle name="kg" xfId="4278"/>
    <cellStyle name="loo" xfId="4279"/>
    <cellStyle name="M" xfId="4280"/>
    <cellStyle name="M2" xfId="4281"/>
    <cellStyle name="M3" xfId="4282"/>
    <cellStyle name="Midtitle" xfId="4283"/>
    <cellStyle name="Milliers [0]_Arabian Spec" xfId="3148"/>
    <cellStyle name="Milliers_Arabian Spec" xfId="3149"/>
    <cellStyle name="Model" xfId="3150"/>
    <cellStyle name="Mon?aire [0]_Arabian Spec" xfId="3151"/>
    <cellStyle name="Mon?aire_Arabian Spec" xfId="3152"/>
    <cellStyle name="no dec" xfId="4284"/>
    <cellStyle name="Normal - Style1" xfId="3153"/>
    <cellStyle name="Normal - 유형1" xfId="4285"/>
    <cellStyle name="Normal_ SG&amp;A Bridge" xfId="3154"/>
    <cellStyle name="Œ…?æ맖?e [0.00]_laroux" xfId="3155"/>
    <cellStyle name="Œ…?æ맖?e_laroux" xfId="3156"/>
    <cellStyle name="oh" xfId="3157"/>
    <cellStyle name="Output Single Cell" xfId="4286"/>
    <cellStyle name="Package Size" xfId="4287"/>
    <cellStyle name="Percent" xfId="3158"/>
    <cellStyle name="Percent [2]" xfId="3159"/>
    <cellStyle name="Percent_(마전)예정공정표및설계설명서" xfId="4288"/>
    <cellStyle name="Print Heading" xfId="4289"/>
    <cellStyle name="Recipe" xfId="4290"/>
    <cellStyle name="Recipe Heading" xfId="4291"/>
    <cellStyle name="Revenue" xfId="4292"/>
    <cellStyle name="RevList" xfId="3160"/>
    <cellStyle name="RptTitle" xfId="4293"/>
    <cellStyle name="sh" xfId="4294"/>
    <cellStyle name="ssh" xfId="4295"/>
    <cellStyle name="Standard_Anpassen der Amortisation" xfId="3161"/>
    <cellStyle name="subhead" xfId="3162"/>
    <cellStyle name="SubHeading" xfId="4296"/>
    <cellStyle name="Subtotal" xfId="3163"/>
    <cellStyle name="Subtotal 1" xfId="4297"/>
    <cellStyle name="Suggested Quantity" xfId="4298"/>
    <cellStyle name="testtitle" xfId="4299"/>
    <cellStyle name="Title" xfId="4300"/>
    <cellStyle name="title [1]" xfId="3164"/>
    <cellStyle name="title [2]" xfId="3165"/>
    <cellStyle name="Title_예정공정표및설계설명서" xfId="4301"/>
    <cellStyle name="Total" xfId="3166"/>
    <cellStyle name="TotalCurr" xfId="4302"/>
    <cellStyle name="TotalHdr" xfId="4303"/>
    <cellStyle name="UM" xfId="3167"/>
    <cellStyle name="W?rung [0]_Compiling Utility Macros" xfId="3168"/>
    <cellStyle name="W?rung_Compiling Utility Macros" xfId="3169"/>
    <cellStyle name="xhm" xfId="4304"/>
    <cellStyle name="가운데" xfId="4305"/>
    <cellStyle name="강조색1 2" xfId="3170"/>
    <cellStyle name="강조색1 2 2" xfId="4668"/>
    <cellStyle name="강조색1 3" xfId="4669"/>
    <cellStyle name="강조색1 4" xfId="4670"/>
    <cellStyle name="강조색1 5" xfId="4671"/>
    <cellStyle name="강조색2 2" xfId="3171"/>
    <cellStyle name="강조색2 2 2" xfId="4672"/>
    <cellStyle name="강조색2 3" xfId="4673"/>
    <cellStyle name="강조색2 4" xfId="4674"/>
    <cellStyle name="강조색2 5" xfId="4675"/>
    <cellStyle name="강조색3 2" xfId="3172"/>
    <cellStyle name="강조색3 2 2" xfId="4676"/>
    <cellStyle name="강조색3 3" xfId="4677"/>
    <cellStyle name="강조색3 4" xfId="4678"/>
    <cellStyle name="강조색3 5" xfId="4679"/>
    <cellStyle name="강조색4 2" xfId="3173"/>
    <cellStyle name="강조색4 2 2" xfId="4680"/>
    <cellStyle name="강조색4 3" xfId="4681"/>
    <cellStyle name="강조색4 4" xfId="4682"/>
    <cellStyle name="강조색4 5" xfId="4683"/>
    <cellStyle name="강조색5 2" xfId="3174"/>
    <cellStyle name="강조색5 3" xfId="4684"/>
    <cellStyle name="강조색5 4" xfId="4685"/>
    <cellStyle name="강조색5 5" xfId="4686"/>
    <cellStyle name="강조색6 2" xfId="3175"/>
    <cellStyle name="강조색6 2 2" xfId="4687"/>
    <cellStyle name="강조색6 3" xfId="4688"/>
    <cellStyle name="강조색6 4" xfId="4689"/>
    <cellStyle name="강조색6 5" xfId="4690"/>
    <cellStyle name="경고문 2" xfId="3176"/>
    <cellStyle name="경고문 3" xfId="4691"/>
    <cellStyle name="경고문 4" xfId="4692"/>
    <cellStyle name="경고문 5" xfId="4693"/>
    <cellStyle name="계산 2" xfId="3177"/>
    <cellStyle name="계산 2 2" xfId="4694"/>
    <cellStyle name="계산 3" xfId="4695"/>
    <cellStyle name="계산 4" xfId="4696"/>
    <cellStyle name="계산 5" xfId="4697"/>
    <cellStyle name="고정소숫점" xfId="3178"/>
    <cellStyle name="고정출력1" xfId="3179"/>
    <cellStyle name="고정출력2" xfId="3180"/>
    <cellStyle name="공사원가계산서(조경)" xfId="4306"/>
    <cellStyle name="공종" xfId="4307"/>
    <cellStyle name="기계" xfId="4308"/>
    <cellStyle name="나쁨 2" xfId="3181"/>
    <cellStyle name="나쁨 2 2" xfId="4698"/>
    <cellStyle name="나쁨 3" xfId="4699"/>
    <cellStyle name="나쁨 4" xfId="4700"/>
    <cellStyle name="나쁨 5" xfId="4701"/>
    <cellStyle name="날짜" xfId="3182"/>
    <cellStyle name="내역서" xfId="3183"/>
    <cellStyle name="네모제목" xfId="3184"/>
    <cellStyle name="단위" xfId="4309"/>
    <cellStyle name="달러" xfId="3185"/>
    <cellStyle name="뒤에 오는 하이퍼링크" xfId="4310"/>
    <cellStyle name="똿떓죶Ø괻 [0.00]_PRODUCT DETAIL Q1" xfId="4311"/>
    <cellStyle name="똿떓죶Ø괻_PRODUCT DETAIL Q1" xfId="4312"/>
    <cellStyle name="똿뗦먛귟 [0.00]_laroux" xfId="4313"/>
    <cellStyle name="똿뗦먛귟_laroux" xfId="4314"/>
    <cellStyle name="마이너스키" xfId="4315"/>
    <cellStyle name="메모 2" xfId="3186"/>
    <cellStyle name="메모 2 2" xfId="4702"/>
    <cellStyle name="메모 3" xfId="4703"/>
    <cellStyle name="메모 4" xfId="4704"/>
    <cellStyle name="메모 5" xfId="4705"/>
    <cellStyle name="묮뎋 [0.00]_PRODUCT DETAIL Q1" xfId="4316"/>
    <cellStyle name="묮뎋_PRODUCT DETAIL Q1" xfId="4317"/>
    <cellStyle name="믅됞 [0.00]_laroux" xfId="4318"/>
    <cellStyle name="믅됞_laroux" xfId="4319"/>
    <cellStyle name="배분" xfId="4320"/>
    <cellStyle name="백" xfId="4321"/>
    <cellStyle name="백_22bl3lot수량산출" xfId="4322"/>
    <cellStyle name="백_22수량산출서(총괄)" xfId="4323"/>
    <cellStyle name="백분율 [△1]" xfId="4324"/>
    <cellStyle name="백분율 [△2]" xfId="4325"/>
    <cellStyle name="백분율 [0]" xfId="3187"/>
    <cellStyle name="백분율 [0] 10" xfId="3188"/>
    <cellStyle name="백분율 [0] 2" xfId="3189"/>
    <cellStyle name="백분율 [0] 3" xfId="3190"/>
    <cellStyle name="백분율 [0] 4" xfId="3191"/>
    <cellStyle name="백분율 [0] 5" xfId="3192"/>
    <cellStyle name="백분율 [0] 6" xfId="3193"/>
    <cellStyle name="백분율 [0] 7" xfId="3194"/>
    <cellStyle name="백분율 [0] 8" xfId="3195"/>
    <cellStyle name="백분율 [0] 9" xfId="3196"/>
    <cellStyle name="백분율 [2]" xfId="3197"/>
    <cellStyle name="백분율 [2] 10" xfId="3198"/>
    <cellStyle name="백분율 [2] 2" xfId="3199"/>
    <cellStyle name="백분율 [2] 3" xfId="3200"/>
    <cellStyle name="백분율 [2] 4" xfId="3201"/>
    <cellStyle name="백분율 [2] 5" xfId="3202"/>
    <cellStyle name="백분율 [2] 6" xfId="3203"/>
    <cellStyle name="백분율 [2] 7" xfId="3204"/>
    <cellStyle name="백분율 [2] 8" xfId="3205"/>
    <cellStyle name="백분율 [2] 9" xfId="3206"/>
    <cellStyle name="백분율 2" xfId="3207"/>
    <cellStyle name="백분율 2 2" xfId="3208"/>
    <cellStyle name="백분율 2 2 2" xfId="4706"/>
    <cellStyle name="백분율 2 3" xfId="3209"/>
    <cellStyle name="백분율 3" xfId="3210"/>
    <cellStyle name="백분율 3 2" xfId="3211"/>
    <cellStyle name="백분율 3 3" xfId="4791"/>
    <cellStyle name="백분율 4" xfId="3212"/>
    <cellStyle name="백분율 5" xfId="3213"/>
    <cellStyle name="백분율 6" xfId="3214"/>
    <cellStyle name="백분율［△1］" xfId="4326"/>
    <cellStyle name="백분율［△2］" xfId="4327"/>
    <cellStyle name="보통 2" xfId="3215"/>
    <cellStyle name="보통 2 2" xfId="4707"/>
    <cellStyle name="보통 3" xfId="4708"/>
    <cellStyle name="보통 4" xfId="4709"/>
    <cellStyle name="보통 5" xfId="4710"/>
    <cellStyle name="凤준" xfId="3216"/>
    <cellStyle name="분수" xfId="4328"/>
    <cellStyle name="뷭?" xfId="4329"/>
    <cellStyle name="빨간색" xfId="4330"/>
    <cellStyle name="선택영역" xfId="4331"/>
    <cellStyle name="선택영역 가운데" xfId="4332"/>
    <cellStyle name="선택영역_토공수량" xfId="4333"/>
    <cellStyle name="선택영역의 가운데" xfId="4334"/>
    <cellStyle name="선택영역의 가운데로" xfId="4335"/>
    <cellStyle name="선택영영" xfId="4336"/>
    <cellStyle name="설계서" xfId="4337"/>
    <cellStyle name="설명 텍스트 2" xfId="3217"/>
    <cellStyle name="설명 텍스트 3" xfId="4711"/>
    <cellStyle name="설명 텍스트 4" xfId="4712"/>
    <cellStyle name="설명 텍스트 5" xfId="4713"/>
    <cellStyle name="셀 확인 2" xfId="3218"/>
    <cellStyle name="셀 확인 3" xfId="4714"/>
    <cellStyle name="셀 확인 4" xfId="4715"/>
    <cellStyle name="셀 확인 5" xfId="4716"/>
    <cellStyle name="소숫점0" xfId="4338"/>
    <cellStyle name="소숫점3" xfId="4339"/>
    <cellStyle name="수량1" xfId="4340"/>
    <cellStyle name="수목명" xfId="4341"/>
    <cellStyle name="숨김" xfId="4342"/>
    <cellStyle name="숫자" xfId="4343"/>
    <cellStyle name="숫자(R)" xfId="3219"/>
    <cellStyle name="숫자_구조물산출근거" xfId="4344"/>
    <cellStyle name="숫자1" xfId="4345"/>
    <cellStyle name="숫자3" xfId="4346"/>
    <cellStyle name="숫자3R" xfId="4347"/>
    <cellStyle name="숫자3자리" xfId="4348"/>
    <cellStyle name="쉼표 [0] 10" xfId="4717"/>
    <cellStyle name="쉼표 [0] 10 2" xfId="4718"/>
    <cellStyle name="쉼표 [0] 10 3" xfId="4719"/>
    <cellStyle name="쉼표 [0] 11 2" xfId="4720"/>
    <cellStyle name="쉼표 [0] 11 3" xfId="4721"/>
    <cellStyle name="쉼표 [0] 12 2" xfId="4722"/>
    <cellStyle name="쉼표 [0] 12 3" xfId="4723"/>
    <cellStyle name="쉼표 [0] 12 4" xfId="4724"/>
    <cellStyle name="쉼표 [0] 12 5" xfId="4725"/>
    <cellStyle name="쉼표 [0] 12 6" xfId="4726"/>
    <cellStyle name="쉼표 [0] 12 7" xfId="4727"/>
    <cellStyle name="쉼표 [0] 12 8" xfId="4728"/>
    <cellStyle name="쉼표 [0] 13 2" xfId="4729"/>
    <cellStyle name="쉼표 [0] 2" xfId="3220"/>
    <cellStyle name="쉼표 [0] 2 10" xfId="4730"/>
    <cellStyle name="쉼표 [0] 2 11" xfId="4731"/>
    <cellStyle name="쉼표 [0] 2 2" xfId="3221"/>
    <cellStyle name="쉼표 [0] 2 2 2" xfId="3222"/>
    <cellStyle name="쉼표 [0] 2 2 2 2" xfId="3223"/>
    <cellStyle name="쉼표 [0] 2 2 3" xfId="3224"/>
    <cellStyle name="쉼표 [0] 2 3" xfId="3225"/>
    <cellStyle name="쉼표 [0] 2 4" xfId="3226"/>
    <cellStyle name="쉼표 [0] 2 5" xfId="3227"/>
    <cellStyle name="쉼표 [0] 2 5 2" xfId="3228"/>
    <cellStyle name="쉼표 [0] 2 6" xfId="3229"/>
    <cellStyle name="쉼표 [0] 2 7" xfId="3230"/>
    <cellStyle name="쉼표 [0] 2 8" xfId="4732"/>
    <cellStyle name="쉼표 [0] 2 9" xfId="4733"/>
    <cellStyle name="쉼표 [0] 2_3.구조도=구룡" xfId="3231"/>
    <cellStyle name="쉼표 [0] 23" xfId="4734"/>
    <cellStyle name="쉼표 [0] 3" xfId="3232"/>
    <cellStyle name="쉼표 [0] 3 2" xfId="3233"/>
    <cellStyle name="쉼표 [0] 3 2 2" xfId="3234"/>
    <cellStyle name="쉼표 [0] 3 3" xfId="3235"/>
    <cellStyle name="쉼표 [0] 3_지번별공종별설계조서(둔동리)" xfId="4735"/>
    <cellStyle name="쉼표 [0] 4" xfId="3236"/>
    <cellStyle name="쉼표 [0] 4 2" xfId="3237"/>
    <cellStyle name="쉼표 [0] 4 3" xfId="4924"/>
    <cellStyle name="쉼표 [0] 5" xfId="3238"/>
    <cellStyle name="쉼표 [0] 5 2" xfId="3239"/>
    <cellStyle name="쉼표 [0] 5 3" xfId="4736"/>
    <cellStyle name="쉼표 [0] 5 4" xfId="4737"/>
    <cellStyle name="쉼표 [0] 6" xfId="3240"/>
    <cellStyle name="쉼표 [0] 6 2" xfId="3241"/>
    <cellStyle name="쉼표 [0] 6 2 2" xfId="3242"/>
    <cellStyle name="쉼표 [0] 6 2 3" xfId="3316"/>
    <cellStyle name="쉼표 [0] 6 2 4" xfId="3317"/>
    <cellStyle name="쉼표 [0] 6 2 5" xfId="3318"/>
    <cellStyle name="쉼표 [0] 6 2 6" xfId="4925"/>
    <cellStyle name="쉼표 [0] 6 3" xfId="3243"/>
    <cellStyle name="쉼표 [0] 6 4" xfId="3244"/>
    <cellStyle name="쉼표 [0] 7" xfId="3245"/>
    <cellStyle name="쉼표 [0] 7 2" xfId="4738"/>
    <cellStyle name="쉼표 [0] 8" xfId="3246"/>
    <cellStyle name="쉼표 [0] 9 2" xfId="4739"/>
    <cellStyle name="쉼표 [0] 9 3" xfId="4740"/>
    <cellStyle name="쉼표 [0] 9 3 2" xfId="4741"/>
    <cellStyle name="쉼표 [0] 9 3 2 2" xfId="4742"/>
    <cellStyle name="쉼표 [0] 9 3 2 3" xfId="4743"/>
    <cellStyle name="쉼표 [0] 9 3 3" xfId="4744"/>
    <cellStyle name="쉼표 [0] 9 3 4" xfId="4745"/>
    <cellStyle name="쉼표 [0] 9 3 5" xfId="4746"/>
    <cellStyle name="쉼표 [0] 9 4" xfId="4747"/>
    <cellStyle name="쉼표 [0] 9 5" xfId="4748"/>
    <cellStyle name="쉼표 [0]_수로공" xfId="4937"/>
    <cellStyle name="스타일 1" xfId="3247"/>
    <cellStyle name="스타일 2" xfId="3248"/>
    <cellStyle name="스타일 3" xfId="3249"/>
    <cellStyle name="스타일 4" xfId="3250"/>
    <cellStyle name="안건회계법인" xfId="4349"/>
    <cellStyle name="연결된 셀 2" xfId="3251"/>
    <cellStyle name="연결된 셀 2 2" xfId="4749"/>
    <cellStyle name="연결된 셀 3" xfId="4750"/>
    <cellStyle name="연결된 셀 4" xfId="4751"/>
    <cellStyle name="연결된 셀 5" xfId="4752"/>
    <cellStyle name="열어본 하이퍼링크" xfId="3252"/>
    <cellStyle name="왼쪽2" xfId="3253"/>
    <cellStyle name="요약 2" xfId="3254"/>
    <cellStyle name="요약 2 2" xfId="4753"/>
    <cellStyle name="요약 3" xfId="4754"/>
    <cellStyle name="요약 4" xfId="4755"/>
    <cellStyle name="요약 5" xfId="4756"/>
    <cellStyle name="원" xfId="4350"/>
    <cellStyle name="원_수량산출서&amp;집계표" xfId="4351"/>
    <cellStyle name="원_용배수로" xfId="4352"/>
    <cellStyle name="원_용배수로토적" xfId="4353"/>
    <cellStyle name="일반" xfId="4354"/>
    <cellStyle name="일위대가" xfId="3255"/>
    <cellStyle name="입력 2" xfId="3256"/>
    <cellStyle name="입력 2 2" xfId="4757"/>
    <cellStyle name="입력 3" xfId="4758"/>
    <cellStyle name="입력 4" xfId="4759"/>
    <cellStyle name="입력 5" xfId="4760"/>
    <cellStyle name="자리수" xfId="3257"/>
    <cellStyle name="자리수0" xfId="3258"/>
    <cellStyle name="정기수 - 유형1" xfId="4355"/>
    <cellStyle name="제목 1 2" xfId="3259"/>
    <cellStyle name="제목 1 2 2" xfId="4761"/>
    <cellStyle name="제목 1 3" xfId="4762"/>
    <cellStyle name="제목 1 4" xfId="4763"/>
    <cellStyle name="제목 1 5" xfId="4764"/>
    <cellStyle name="제목 2 2" xfId="3260"/>
    <cellStyle name="제목 2 2 2" xfId="4765"/>
    <cellStyle name="제목 2 3" xfId="4766"/>
    <cellStyle name="제목 2 4" xfId="4767"/>
    <cellStyle name="제목 2 5" xfId="4768"/>
    <cellStyle name="제목 3 2" xfId="3261"/>
    <cellStyle name="제목 3 2 2" xfId="4769"/>
    <cellStyle name="제목 3 3" xfId="4770"/>
    <cellStyle name="제목 3 4" xfId="4771"/>
    <cellStyle name="제목 3 5" xfId="4772"/>
    <cellStyle name="제목 4 2" xfId="3262"/>
    <cellStyle name="제목 4 2 2" xfId="4773"/>
    <cellStyle name="제목 4 3" xfId="4774"/>
    <cellStyle name="제목 4 4" xfId="4775"/>
    <cellStyle name="제목 4 5" xfId="4776"/>
    <cellStyle name="제목 5" xfId="3263"/>
    <cellStyle name="제목 5 2" xfId="4777"/>
    <cellStyle name="제목 6" xfId="4778"/>
    <cellStyle name="제목 7" xfId="4779"/>
    <cellStyle name="제목 8" xfId="4780"/>
    <cellStyle name="제목1" xfId="4356"/>
    <cellStyle name="제목2" xfId="4357"/>
    <cellStyle name="좋음 2" xfId="3264"/>
    <cellStyle name="좋음 2 2" xfId="4781"/>
    <cellStyle name="좋음 3" xfId="4782"/>
    <cellStyle name="좋음 4" xfId="4783"/>
    <cellStyle name="좋음 5" xfId="4784"/>
    <cellStyle name="지정되지 않음" xfId="3265"/>
    <cellStyle name="출력 2" xfId="3266"/>
    <cellStyle name="출력 2 2" xfId="4785"/>
    <cellStyle name="출력 3" xfId="4786"/>
    <cellStyle name="출력 4" xfId="4787"/>
    <cellStyle name="출력 5" xfId="4788"/>
    <cellStyle name="콤" xfId="4358"/>
    <cellStyle name="콤마 [" xfId="4359"/>
    <cellStyle name="콤마 [#]" xfId="4360"/>
    <cellStyle name="콤마 []" xfId="4361"/>
    <cellStyle name="콤마 [0]" xfId="3267"/>
    <cellStyle name="콤마 [1]" xfId="4362"/>
    <cellStyle name="콤마 [2]" xfId="3268"/>
    <cellStyle name="콤마 [2] 10" xfId="3269"/>
    <cellStyle name="콤마 [2] 11" xfId="3270"/>
    <cellStyle name="콤마 [2] 2" xfId="3271"/>
    <cellStyle name="콤마 [2] 3" xfId="3272"/>
    <cellStyle name="콤마 [2] 4" xfId="3273"/>
    <cellStyle name="콤마 [2] 5" xfId="3274"/>
    <cellStyle name="콤마 [2] 6" xfId="3275"/>
    <cellStyle name="콤마 [2] 7" xfId="3276"/>
    <cellStyle name="콤마 [2] 8" xfId="3277"/>
    <cellStyle name="콤마 [2] 9" xfId="3278"/>
    <cellStyle name="콤마 [2]_구조도" xfId="4789"/>
    <cellStyle name="콤마 [3]" xfId="4363"/>
    <cellStyle name="콤마 [금액]" xfId="4364"/>
    <cellStyle name="콤마 [소수]" xfId="4365"/>
    <cellStyle name="콤마 [수량]" xfId="4366"/>
    <cellStyle name="콤마 1" xfId="4367"/>
    <cellStyle name="콤마(1)" xfId="3279"/>
    <cellStyle name="콤마[ ]" xfId="4368"/>
    <cellStyle name="콤마[*]" xfId="4369"/>
    <cellStyle name="콤마[.]" xfId="4370"/>
    <cellStyle name="콤마[0]" xfId="4371"/>
    <cellStyle name="콤마_  종  합  " xfId="4372"/>
    <cellStyle name="통" xfId="4373"/>
    <cellStyle name="통화 [" xfId="4374"/>
    <cellStyle name="퍼센트" xfId="3280"/>
    <cellStyle name="표" xfId="4375"/>
    <cellStyle name="표(가는선,가운데,중앙)" xfId="4376"/>
    <cellStyle name="표(가는선,왼쪽,중앙)" xfId="4377"/>
    <cellStyle name="표(세로쓰기)" xfId="4378"/>
    <cellStyle name="표준" xfId="0" builtinId="0"/>
    <cellStyle name="표준 10" xfId="3281"/>
    <cellStyle name="표준 10 2" xfId="4926"/>
    <cellStyle name="표준 11" xfId="3282"/>
    <cellStyle name="표준 12" xfId="3283"/>
    <cellStyle name="표준 12 2" xfId="3284"/>
    <cellStyle name="표준 13" xfId="3285"/>
    <cellStyle name="표준 14" xfId="3286"/>
    <cellStyle name="표준 15" xfId="3287"/>
    <cellStyle name="표준 16" xfId="3288"/>
    <cellStyle name="표준 17" xfId="3289"/>
    <cellStyle name="표준 18" xfId="3315"/>
    <cellStyle name="표준 19" xfId="4927"/>
    <cellStyle name="표준 2" xfId="3290"/>
    <cellStyle name="표준 2 2" xfId="3291"/>
    <cellStyle name="표준 2 2 2" xfId="3292"/>
    <cellStyle name="표준 2 2 3" xfId="3293"/>
    <cellStyle name="표준 2 3" xfId="3294"/>
    <cellStyle name="표준 2 4" xfId="3295"/>
    <cellStyle name="표준 2 5" xfId="3314"/>
    <cellStyle name="표준 2_(확인)구조도(영주문수적동)" xfId="4928"/>
    <cellStyle name="표준 20" xfId="4935"/>
    <cellStyle name="표준 3" xfId="3296"/>
    <cellStyle name="표준 3 2" xfId="3297"/>
    <cellStyle name="표준 3 3" xfId="4790"/>
    <cellStyle name="표준 3 4" xfId="4929"/>
    <cellStyle name="표준 3_(확인)구조도(영주문수적동)" xfId="4930"/>
    <cellStyle name="표준 4" xfId="3298"/>
    <cellStyle name="표준 4 2" xfId="3299"/>
    <cellStyle name="표준 4 3" xfId="3300"/>
    <cellStyle name="표준 4 4" xfId="4379"/>
    <cellStyle name="표준 5" xfId="3301"/>
    <cellStyle name="표준 5 2" xfId="4380"/>
    <cellStyle name="표준 6" xfId="3302"/>
    <cellStyle name="표준 6 2" xfId="3303"/>
    <cellStyle name="표준 6 3" xfId="3304"/>
    <cellStyle name="표준 7" xfId="3305"/>
    <cellStyle name="표준 8" xfId="3306"/>
    <cellStyle name="표준 8 2" xfId="3307"/>
    <cellStyle name="표준 8 3" xfId="4931"/>
    <cellStyle name="표준 9" xfId="3308"/>
    <cellStyle name="표준 9 2" xfId="3309"/>
    <cellStyle name="표준 9 3" xfId="4932"/>
    <cellStyle name="標準_Akia(F）-8" xfId="3310"/>
    <cellStyle name="표준_구조도및계산표" xfId="4939"/>
    <cellStyle name="표준_구조도완료" xfId="4938"/>
    <cellStyle name="표준_돌붙임" xfId="4940"/>
    <cellStyle name="표준_사방구조도 2" xfId="4933"/>
    <cellStyle name="표준_수로공" xfId="4936"/>
    <cellStyle name="표준_수로공 2" xfId="4934"/>
    <cellStyle name="표준1" xfId="4381"/>
    <cellStyle name="표준2" xfId="4382"/>
    <cellStyle name="합산" xfId="3311"/>
    <cellStyle name="화폐기호" xfId="3312"/>
    <cellStyle name="화폐기호0" xfId="33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7</xdr:row>
      <xdr:rowOff>9525</xdr:rowOff>
    </xdr:from>
    <xdr:to>
      <xdr:col>11</xdr:col>
      <xdr:colOff>276225</xdr:colOff>
      <xdr:row>15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581525" y="1247775"/>
          <a:ext cx="0" cy="135255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7</xdr:row>
      <xdr:rowOff>0</xdr:rowOff>
    </xdr:from>
    <xdr:to>
      <xdr:col>21</xdr:col>
      <xdr:colOff>19050</xdr:colOff>
      <xdr:row>16</xdr:row>
      <xdr:rowOff>0</xdr:rowOff>
    </xdr:to>
    <xdr:sp macro="" textlink="">
      <xdr:nvSpPr>
        <xdr:cNvPr id="3" name="Freeform 2"/>
        <xdr:cNvSpPr>
          <a:spLocks/>
        </xdr:cNvSpPr>
      </xdr:nvSpPr>
      <xdr:spPr bwMode="auto">
        <a:xfrm>
          <a:off x="6324600" y="1238250"/>
          <a:ext cx="781050" cy="1371600"/>
        </a:xfrm>
        <a:custGeom>
          <a:avLst/>
          <a:gdLst>
            <a:gd name="T0" fmla="*/ 2147483646 w 97"/>
            <a:gd name="T1" fmla="*/ 0 h 144"/>
            <a:gd name="T2" fmla="*/ 2147483646 w 97"/>
            <a:gd name="T3" fmla="*/ 0 h 144"/>
            <a:gd name="T4" fmla="*/ 2147483646 w 97"/>
            <a:gd name="T5" fmla="*/ 2147483646 h 144"/>
            <a:gd name="T6" fmla="*/ 0 w 97"/>
            <a:gd name="T7" fmla="*/ 2147483646 h 144"/>
            <a:gd name="T8" fmla="*/ 2147483646 w 97"/>
            <a:gd name="T9" fmla="*/ 0 h 14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7"/>
            <a:gd name="T16" fmla="*/ 0 h 144"/>
            <a:gd name="T17" fmla="*/ 97 w 97"/>
            <a:gd name="T18" fmla="*/ 144 h 14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7" h="144">
              <a:moveTo>
                <a:pt x="39" y="0"/>
              </a:moveTo>
              <a:lnTo>
                <a:pt x="97" y="0"/>
              </a:lnTo>
              <a:lnTo>
                <a:pt x="97" y="144"/>
              </a:lnTo>
              <a:lnTo>
                <a:pt x="0" y="144"/>
              </a:lnTo>
              <a:lnTo>
                <a:pt x="39" y="0"/>
              </a:ln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11</xdr:row>
      <xdr:rowOff>66675</xdr:rowOff>
    </xdr:from>
    <xdr:to>
      <xdr:col>18</xdr:col>
      <xdr:colOff>285750</xdr:colOff>
      <xdr:row>11</xdr:row>
      <xdr:rowOff>123825</xdr:rowOff>
    </xdr:to>
    <xdr:sp macro="" textlink="">
      <xdr:nvSpPr>
        <xdr:cNvPr id="4" name="Freeform 3"/>
        <xdr:cNvSpPr>
          <a:spLocks/>
        </xdr:cNvSpPr>
      </xdr:nvSpPr>
      <xdr:spPr bwMode="auto">
        <a:xfrm flipV="1">
          <a:off x="6838950" y="19145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47625</xdr:colOff>
      <xdr:row>11</xdr:row>
      <xdr:rowOff>28575</xdr:rowOff>
    </xdr:from>
    <xdr:to>
      <xdr:col>18</xdr:col>
      <xdr:colOff>161925</xdr:colOff>
      <xdr:row>11</xdr:row>
      <xdr:rowOff>133350</xdr:rowOff>
    </xdr:to>
    <xdr:sp macro="" textlink="">
      <xdr:nvSpPr>
        <xdr:cNvPr id="5" name="Freeform 4"/>
        <xdr:cNvSpPr>
          <a:spLocks/>
        </xdr:cNvSpPr>
      </xdr:nvSpPr>
      <xdr:spPr bwMode="auto">
        <a:xfrm flipV="1">
          <a:off x="6667500" y="18764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171450</xdr:colOff>
      <xdr:row>15</xdr:row>
      <xdr:rowOff>19050</xdr:rowOff>
    </xdr:from>
    <xdr:to>
      <xdr:col>18</xdr:col>
      <xdr:colOff>238125</xdr:colOff>
      <xdr:row>15</xdr:row>
      <xdr:rowOff>57150</xdr:rowOff>
    </xdr:to>
    <xdr:sp macro="" textlink="">
      <xdr:nvSpPr>
        <xdr:cNvPr id="6" name="Freeform 5"/>
        <xdr:cNvSpPr>
          <a:spLocks/>
        </xdr:cNvSpPr>
      </xdr:nvSpPr>
      <xdr:spPr bwMode="auto">
        <a:xfrm flipV="1">
          <a:off x="6791325" y="2476500"/>
          <a:ext cx="66675" cy="3810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9</xdr:row>
      <xdr:rowOff>114300</xdr:rowOff>
    </xdr:from>
    <xdr:to>
      <xdr:col>19</xdr:col>
      <xdr:colOff>66675</xdr:colOff>
      <xdr:row>10</xdr:row>
      <xdr:rowOff>28575</xdr:rowOff>
    </xdr:to>
    <xdr:sp macro="" textlink="">
      <xdr:nvSpPr>
        <xdr:cNvPr id="7" name="Freeform 6"/>
        <xdr:cNvSpPr>
          <a:spLocks/>
        </xdr:cNvSpPr>
      </xdr:nvSpPr>
      <xdr:spPr bwMode="auto">
        <a:xfrm flipH="1" flipV="1">
          <a:off x="6981825" y="1657350"/>
          <a:ext cx="19050" cy="666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66675</xdr:colOff>
      <xdr:row>10</xdr:row>
      <xdr:rowOff>47625</xdr:rowOff>
    </xdr:from>
    <xdr:to>
      <xdr:col>19</xdr:col>
      <xdr:colOff>133350</xdr:colOff>
      <xdr:row>10</xdr:row>
      <xdr:rowOff>104775</xdr:rowOff>
    </xdr:to>
    <xdr:sp macro="" textlink="">
      <xdr:nvSpPr>
        <xdr:cNvPr id="8" name="Freeform 7"/>
        <xdr:cNvSpPr>
          <a:spLocks/>
        </xdr:cNvSpPr>
      </xdr:nvSpPr>
      <xdr:spPr bwMode="auto">
        <a:xfrm flipV="1">
          <a:off x="7000875" y="17430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</xdr:colOff>
      <xdr:row>8</xdr:row>
      <xdr:rowOff>104775</xdr:rowOff>
    </xdr:from>
    <xdr:to>
      <xdr:col>19</xdr:col>
      <xdr:colOff>85725</xdr:colOff>
      <xdr:row>9</xdr:row>
      <xdr:rowOff>9525</xdr:rowOff>
    </xdr:to>
    <xdr:sp macro="" textlink="">
      <xdr:nvSpPr>
        <xdr:cNvPr id="9" name="Freeform 8"/>
        <xdr:cNvSpPr>
          <a:spLocks/>
        </xdr:cNvSpPr>
      </xdr:nvSpPr>
      <xdr:spPr bwMode="auto">
        <a:xfrm flipV="1">
          <a:off x="6953250" y="14954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95250</xdr:colOff>
      <xdr:row>9</xdr:row>
      <xdr:rowOff>85725</xdr:rowOff>
    </xdr:from>
    <xdr:to>
      <xdr:col>18</xdr:col>
      <xdr:colOff>209550</xdr:colOff>
      <xdr:row>10</xdr:row>
      <xdr:rowOff>38100</xdr:rowOff>
    </xdr:to>
    <xdr:sp macro="" textlink="">
      <xdr:nvSpPr>
        <xdr:cNvPr id="10" name="Freeform 9"/>
        <xdr:cNvSpPr>
          <a:spLocks/>
        </xdr:cNvSpPr>
      </xdr:nvSpPr>
      <xdr:spPr bwMode="auto">
        <a:xfrm flipV="1">
          <a:off x="6715125" y="162877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12</xdr:row>
      <xdr:rowOff>95250</xdr:rowOff>
    </xdr:from>
    <xdr:to>
      <xdr:col>18</xdr:col>
      <xdr:colOff>114300</xdr:colOff>
      <xdr:row>13</xdr:row>
      <xdr:rowOff>47625</xdr:rowOff>
    </xdr:to>
    <xdr:sp macro="" textlink="">
      <xdr:nvSpPr>
        <xdr:cNvPr id="11" name="Freeform 10"/>
        <xdr:cNvSpPr>
          <a:spLocks/>
        </xdr:cNvSpPr>
      </xdr:nvSpPr>
      <xdr:spPr bwMode="auto">
        <a:xfrm flipV="1">
          <a:off x="6619875" y="209550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295275</xdr:colOff>
      <xdr:row>14</xdr:row>
      <xdr:rowOff>0</xdr:rowOff>
    </xdr:from>
    <xdr:to>
      <xdr:col>19</xdr:col>
      <xdr:colOff>47625</xdr:colOff>
      <xdr:row>14</xdr:row>
      <xdr:rowOff>57150</xdr:rowOff>
    </xdr:to>
    <xdr:sp macro="" textlink="">
      <xdr:nvSpPr>
        <xdr:cNvPr id="12" name="Freeform 11"/>
        <xdr:cNvSpPr>
          <a:spLocks/>
        </xdr:cNvSpPr>
      </xdr:nvSpPr>
      <xdr:spPr bwMode="auto">
        <a:xfrm flipV="1">
          <a:off x="6915150" y="23050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266700</xdr:colOff>
      <xdr:row>14</xdr:row>
      <xdr:rowOff>28575</xdr:rowOff>
    </xdr:from>
    <xdr:to>
      <xdr:col>18</xdr:col>
      <xdr:colOff>66675</xdr:colOff>
      <xdr:row>14</xdr:row>
      <xdr:rowOff>133350</xdr:rowOff>
    </xdr:to>
    <xdr:sp macro="" textlink="">
      <xdr:nvSpPr>
        <xdr:cNvPr id="13" name="Freeform 12"/>
        <xdr:cNvSpPr>
          <a:spLocks/>
        </xdr:cNvSpPr>
      </xdr:nvSpPr>
      <xdr:spPr bwMode="auto">
        <a:xfrm flipV="1">
          <a:off x="6572250" y="23336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285750</xdr:colOff>
      <xdr:row>12</xdr:row>
      <xdr:rowOff>28575</xdr:rowOff>
    </xdr:from>
    <xdr:to>
      <xdr:col>19</xdr:col>
      <xdr:colOff>19050</xdr:colOff>
      <xdr:row>12</xdr:row>
      <xdr:rowOff>76200</xdr:rowOff>
    </xdr:to>
    <xdr:sp macro="" textlink="">
      <xdr:nvSpPr>
        <xdr:cNvPr id="14" name="Freeform 13"/>
        <xdr:cNvSpPr>
          <a:spLocks/>
        </xdr:cNvSpPr>
      </xdr:nvSpPr>
      <xdr:spPr bwMode="auto">
        <a:xfrm flipV="1">
          <a:off x="6905625" y="2028825"/>
          <a:ext cx="47625" cy="4762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161925</xdr:colOff>
      <xdr:row>8</xdr:row>
      <xdr:rowOff>28575</xdr:rowOff>
    </xdr:from>
    <xdr:to>
      <xdr:col>18</xdr:col>
      <xdr:colOff>276225</xdr:colOff>
      <xdr:row>8</xdr:row>
      <xdr:rowOff>133350</xdr:rowOff>
    </xdr:to>
    <xdr:sp macro="" textlink="">
      <xdr:nvSpPr>
        <xdr:cNvPr id="15" name="Freeform 14"/>
        <xdr:cNvSpPr>
          <a:spLocks/>
        </xdr:cNvSpPr>
      </xdr:nvSpPr>
      <xdr:spPr bwMode="auto">
        <a:xfrm flipV="1">
          <a:off x="6781800" y="14192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200025</xdr:colOff>
      <xdr:row>13</xdr:row>
      <xdr:rowOff>66675</xdr:rowOff>
    </xdr:from>
    <xdr:to>
      <xdr:col>18</xdr:col>
      <xdr:colOff>257175</xdr:colOff>
      <xdr:row>13</xdr:row>
      <xdr:rowOff>114300</xdr:rowOff>
    </xdr:to>
    <xdr:sp macro="" textlink="">
      <xdr:nvSpPr>
        <xdr:cNvPr id="16" name="Freeform 15"/>
        <xdr:cNvSpPr>
          <a:spLocks/>
        </xdr:cNvSpPr>
      </xdr:nvSpPr>
      <xdr:spPr bwMode="auto">
        <a:xfrm flipV="1">
          <a:off x="6819900" y="2219325"/>
          <a:ext cx="57150" cy="4762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14</xdr:row>
      <xdr:rowOff>66675</xdr:rowOff>
    </xdr:from>
    <xdr:to>
      <xdr:col>19</xdr:col>
      <xdr:colOff>19050</xdr:colOff>
      <xdr:row>14</xdr:row>
      <xdr:rowOff>123825</xdr:rowOff>
    </xdr:to>
    <xdr:sp macro="" textlink="">
      <xdr:nvSpPr>
        <xdr:cNvPr id="17" name="Freeform 16"/>
        <xdr:cNvSpPr>
          <a:spLocks/>
        </xdr:cNvSpPr>
      </xdr:nvSpPr>
      <xdr:spPr bwMode="auto">
        <a:xfrm flipV="1">
          <a:off x="6886575" y="23717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10</xdr:row>
      <xdr:rowOff>0</xdr:rowOff>
    </xdr:from>
    <xdr:to>
      <xdr:col>19</xdr:col>
      <xdr:colOff>19050</xdr:colOff>
      <xdr:row>10</xdr:row>
      <xdr:rowOff>57150</xdr:rowOff>
    </xdr:to>
    <xdr:sp macro="" textlink="">
      <xdr:nvSpPr>
        <xdr:cNvPr id="18" name="Freeform 17"/>
        <xdr:cNvSpPr>
          <a:spLocks/>
        </xdr:cNvSpPr>
      </xdr:nvSpPr>
      <xdr:spPr bwMode="auto">
        <a:xfrm flipV="1">
          <a:off x="6886575" y="16954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11</xdr:row>
      <xdr:rowOff>9525</xdr:rowOff>
    </xdr:from>
    <xdr:to>
      <xdr:col>19</xdr:col>
      <xdr:colOff>66675</xdr:colOff>
      <xdr:row>11</xdr:row>
      <xdr:rowOff>66675</xdr:rowOff>
    </xdr:to>
    <xdr:sp macro="" textlink="">
      <xdr:nvSpPr>
        <xdr:cNvPr id="19" name="Freeform 18"/>
        <xdr:cNvSpPr>
          <a:spLocks/>
        </xdr:cNvSpPr>
      </xdr:nvSpPr>
      <xdr:spPr bwMode="auto">
        <a:xfrm flipV="1">
          <a:off x="6934200" y="18573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15</xdr:row>
      <xdr:rowOff>9525</xdr:rowOff>
    </xdr:from>
    <xdr:to>
      <xdr:col>19</xdr:col>
      <xdr:colOff>114300</xdr:colOff>
      <xdr:row>15</xdr:row>
      <xdr:rowOff>66675</xdr:rowOff>
    </xdr:to>
    <xdr:sp macro="" textlink="">
      <xdr:nvSpPr>
        <xdr:cNvPr id="20" name="Freeform 19"/>
        <xdr:cNvSpPr>
          <a:spLocks/>
        </xdr:cNvSpPr>
      </xdr:nvSpPr>
      <xdr:spPr bwMode="auto">
        <a:xfrm flipV="1">
          <a:off x="6981825" y="24669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295275</xdr:colOff>
      <xdr:row>13</xdr:row>
      <xdr:rowOff>0</xdr:rowOff>
    </xdr:from>
    <xdr:to>
      <xdr:col>19</xdr:col>
      <xdr:colOff>47625</xdr:colOff>
      <xdr:row>13</xdr:row>
      <xdr:rowOff>57150</xdr:rowOff>
    </xdr:to>
    <xdr:sp macro="" textlink="">
      <xdr:nvSpPr>
        <xdr:cNvPr id="21" name="Freeform 20"/>
        <xdr:cNvSpPr>
          <a:spLocks/>
        </xdr:cNvSpPr>
      </xdr:nvSpPr>
      <xdr:spPr bwMode="auto">
        <a:xfrm flipV="1">
          <a:off x="6915150" y="21526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66675</xdr:colOff>
      <xdr:row>7</xdr:row>
      <xdr:rowOff>66675</xdr:rowOff>
    </xdr:from>
    <xdr:to>
      <xdr:col>19</xdr:col>
      <xdr:colOff>133350</xdr:colOff>
      <xdr:row>7</xdr:row>
      <xdr:rowOff>123825</xdr:rowOff>
    </xdr:to>
    <xdr:sp macro="" textlink="">
      <xdr:nvSpPr>
        <xdr:cNvPr id="22" name="Freeform 21"/>
        <xdr:cNvSpPr>
          <a:spLocks/>
        </xdr:cNvSpPr>
      </xdr:nvSpPr>
      <xdr:spPr bwMode="auto">
        <a:xfrm flipV="1">
          <a:off x="7000875" y="13049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219075</xdr:colOff>
      <xdr:row>7</xdr:row>
      <xdr:rowOff>0</xdr:rowOff>
    </xdr:from>
    <xdr:to>
      <xdr:col>17</xdr:col>
      <xdr:colOff>304800</xdr:colOff>
      <xdr:row>7</xdr:row>
      <xdr:rowOff>9525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4219575" y="1238250"/>
          <a:ext cx="2390775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10</xdr:row>
      <xdr:rowOff>0</xdr:rowOff>
    </xdr:from>
    <xdr:to>
      <xdr:col>17</xdr:col>
      <xdr:colOff>209550</xdr:colOff>
      <xdr:row>10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3914775" y="1695450"/>
          <a:ext cx="26003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</xdr:colOff>
      <xdr:row>14</xdr:row>
      <xdr:rowOff>95250</xdr:rowOff>
    </xdr:from>
    <xdr:to>
      <xdr:col>17</xdr:col>
      <xdr:colOff>76200</xdr:colOff>
      <xdr:row>14</xdr:row>
      <xdr:rowOff>95250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3619500" y="2400300"/>
          <a:ext cx="2762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333375</xdr:colOff>
      <xdr:row>16</xdr:row>
      <xdr:rowOff>0</xdr:rowOff>
    </xdr:from>
    <xdr:to>
      <xdr:col>17</xdr:col>
      <xdr:colOff>9525</xdr:colOff>
      <xdr:row>16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3524250" y="2609850"/>
          <a:ext cx="27908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266700</xdr:colOff>
      <xdr:row>7</xdr:row>
      <xdr:rowOff>19050</xdr:rowOff>
    </xdr:from>
    <xdr:to>
      <xdr:col>12</xdr:col>
      <xdr:colOff>276225</xdr:colOff>
      <xdr:row>15</xdr:row>
      <xdr:rowOff>142875</xdr:rowOff>
    </xdr:to>
    <xdr:grpSp>
      <xdr:nvGrpSpPr>
        <xdr:cNvPr id="27" name="Group 26"/>
        <xdr:cNvGrpSpPr>
          <a:grpSpLocks/>
        </xdr:cNvGrpSpPr>
      </xdr:nvGrpSpPr>
      <xdr:grpSpPr bwMode="auto">
        <a:xfrm>
          <a:off x="5020917" y="1244876"/>
          <a:ext cx="9525" cy="1316521"/>
          <a:chOff x="597" y="128"/>
          <a:chExt cx="1" cy="141"/>
        </a:xfrm>
      </xdr:grpSpPr>
      <xdr:sp macro="" textlink="">
        <xdr:nvSpPr>
          <xdr:cNvPr id="28" name="Line 27"/>
          <xdr:cNvSpPr>
            <a:spLocks noChangeShapeType="1"/>
          </xdr:cNvSpPr>
        </xdr:nvSpPr>
        <xdr:spPr bwMode="auto">
          <a:xfrm>
            <a:off x="597" y="177"/>
            <a:ext cx="0" cy="9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28"/>
          <xdr:cNvSpPr>
            <a:spLocks noChangeShapeType="1"/>
          </xdr:cNvSpPr>
        </xdr:nvSpPr>
        <xdr:spPr bwMode="auto">
          <a:xfrm>
            <a:off x="598" y="128"/>
            <a:ext cx="0" cy="46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95250</xdr:colOff>
      <xdr:row>7</xdr:row>
      <xdr:rowOff>9525</xdr:rowOff>
    </xdr:from>
    <xdr:to>
      <xdr:col>15</xdr:col>
      <xdr:colOff>38100</xdr:colOff>
      <xdr:row>16</xdr:row>
      <xdr:rowOff>9525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>
          <a:off x="5476875" y="1247775"/>
          <a:ext cx="342900" cy="137160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7</xdr:row>
      <xdr:rowOff>9525</xdr:rowOff>
    </xdr:from>
    <xdr:to>
      <xdr:col>16</xdr:col>
      <xdr:colOff>314325</xdr:colOff>
      <xdr:row>16</xdr:row>
      <xdr:rowOff>9525</xdr:rowOff>
    </xdr:to>
    <xdr:grpSp>
      <xdr:nvGrpSpPr>
        <xdr:cNvPr id="31" name="Group 30"/>
        <xdr:cNvGrpSpPr>
          <a:grpSpLocks/>
        </xdr:cNvGrpSpPr>
      </xdr:nvGrpSpPr>
      <xdr:grpSpPr bwMode="auto">
        <a:xfrm>
          <a:off x="5943186" y="1235351"/>
          <a:ext cx="334617" cy="1341783"/>
          <a:chOff x="722" y="127"/>
          <a:chExt cx="39" cy="144"/>
        </a:xfrm>
      </xdr:grpSpPr>
      <xdr:sp macro="" textlink="">
        <xdr:nvSpPr>
          <xdr:cNvPr id="32" name="Line 31"/>
          <xdr:cNvSpPr>
            <a:spLocks noChangeShapeType="1"/>
          </xdr:cNvSpPr>
        </xdr:nvSpPr>
        <xdr:spPr bwMode="auto">
          <a:xfrm flipH="1">
            <a:off x="722" y="174"/>
            <a:ext cx="27" cy="9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32"/>
          <xdr:cNvSpPr>
            <a:spLocks noChangeShapeType="1"/>
          </xdr:cNvSpPr>
        </xdr:nvSpPr>
        <xdr:spPr bwMode="auto">
          <a:xfrm flipH="1">
            <a:off x="749" y="127"/>
            <a:ext cx="12" cy="4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209550</xdr:colOff>
      <xdr:row>3</xdr:row>
      <xdr:rowOff>142875</xdr:rowOff>
    </xdr:from>
    <xdr:to>
      <xdr:col>17</xdr:col>
      <xdr:colOff>209550</xdr:colOff>
      <xdr:row>9</xdr:row>
      <xdr:rowOff>142875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6515100" y="733425"/>
          <a:ext cx="0" cy="95250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</xdr:row>
      <xdr:rowOff>0</xdr:rowOff>
    </xdr:from>
    <xdr:to>
      <xdr:col>19</xdr:col>
      <xdr:colOff>142875</xdr:colOff>
      <xdr:row>6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H="1">
          <a:off x="6629400" y="1085850"/>
          <a:ext cx="447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200025</xdr:colOff>
      <xdr:row>5</xdr:row>
      <xdr:rowOff>0</xdr:rowOff>
    </xdr:from>
    <xdr:to>
      <xdr:col>19</xdr:col>
      <xdr:colOff>142875</xdr:colOff>
      <xdr:row>5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>
          <a:off x="6505575" y="933450"/>
          <a:ext cx="57150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3</xdr:row>
      <xdr:rowOff>133350</xdr:rowOff>
    </xdr:from>
    <xdr:to>
      <xdr:col>21</xdr:col>
      <xdr:colOff>19050</xdr:colOff>
      <xdr:row>7</xdr:row>
      <xdr:rowOff>9525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H="1">
          <a:off x="7105650" y="723900"/>
          <a:ext cx="0" cy="52387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5</xdr:row>
      <xdr:rowOff>57150</xdr:rowOff>
    </xdr:from>
    <xdr:to>
      <xdr:col>18</xdr:col>
      <xdr:colOff>9525</xdr:colOff>
      <xdr:row>7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6629400" y="99060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333375</xdr:colOff>
      <xdr:row>17</xdr:row>
      <xdr:rowOff>9525</xdr:rowOff>
    </xdr:from>
    <xdr:to>
      <xdr:col>19</xdr:col>
      <xdr:colOff>142875</xdr:colOff>
      <xdr:row>17</xdr:row>
      <xdr:rowOff>9525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6296025" y="2771775"/>
          <a:ext cx="78105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14</xdr:row>
      <xdr:rowOff>114300</xdr:rowOff>
    </xdr:from>
    <xdr:to>
      <xdr:col>22</xdr:col>
      <xdr:colOff>361950</xdr:colOff>
      <xdr:row>14</xdr:row>
      <xdr:rowOff>114300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V="1">
          <a:off x="7096125" y="2419350"/>
          <a:ext cx="857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16</xdr:row>
      <xdr:rowOff>0</xdr:rowOff>
    </xdr:from>
    <xdr:to>
      <xdr:col>22</xdr:col>
      <xdr:colOff>361950</xdr:colOff>
      <xdr:row>16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V="1">
          <a:off x="7096125" y="2609850"/>
          <a:ext cx="857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133350</xdr:colOff>
      <xdr:row>14</xdr:row>
      <xdr:rowOff>114300</xdr:rowOff>
    </xdr:from>
    <xdr:to>
      <xdr:col>22</xdr:col>
      <xdr:colOff>133350</xdr:colOff>
      <xdr:row>16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7724775" y="2419350"/>
          <a:ext cx="0" cy="1905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12</xdr:row>
      <xdr:rowOff>57150</xdr:rowOff>
    </xdr:from>
    <xdr:to>
      <xdr:col>22</xdr:col>
      <xdr:colOff>142875</xdr:colOff>
      <xdr:row>14</xdr:row>
      <xdr:rowOff>0</xdr:rowOff>
    </xdr:to>
    <xdr:sp macro="" textlink="">
      <xdr:nvSpPr>
        <xdr:cNvPr id="43" name="Freeform 42"/>
        <xdr:cNvSpPr>
          <a:spLocks/>
        </xdr:cNvSpPr>
      </xdr:nvSpPr>
      <xdr:spPr bwMode="auto">
        <a:xfrm>
          <a:off x="6915150" y="2057400"/>
          <a:ext cx="819150" cy="247650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14</xdr:row>
      <xdr:rowOff>57150</xdr:rowOff>
    </xdr:from>
    <xdr:to>
      <xdr:col>17</xdr:col>
      <xdr:colOff>304800</xdr:colOff>
      <xdr:row>16</xdr:row>
      <xdr:rowOff>19050</xdr:rowOff>
    </xdr:to>
    <xdr:sp macro="" textlink="">
      <xdr:nvSpPr>
        <xdr:cNvPr id="44" name="Freeform 43"/>
        <xdr:cNvSpPr>
          <a:spLocks/>
        </xdr:cNvSpPr>
      </xdr:nvSpPr>
      <xdr:spPr bwMode="auto">
        <a:xfrm>
          <a:off x="6324600" y="2362200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76200</xdr:colOff>
      <xdr:row>12</xdr:row>
      <xdr:rowOff>123825</xdr:rowOff>
    </xdr:from>
    <xdr:to>
      <xdr:col>18</xdr:col>
      <xdr:colOff>47625</xdr:colOff>
      <xdr:row>14</xdr:row>
      <xdr:rowOff>85725</xdr:rowOff>
    </xdr:to>
    <xdr:sp macro="" textlink="">
      <xdr:nvSpPr>
        <xdr:cNvPr id="45" name="Freeform 44"/>
        <xdr:cNvSpPr>
          <a:spLocks/>
        </xdr:cNvSpPr>
      </xdr:nvSpPr>
      <xdr:spPr bwMode="auto">
        <a:xfrm>
          <a:off x="6381750" y="2124075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133350</xdr:colOff>
      <xdr:row>11</xdr:row>
      <xdr:rowOff>57150</xdr:rowOff>
    </xdr:from>
    <xdr:to>
      <xdr:col>18</xdr:col>
      <xdr:colOff>95250</xdr:colOff>
      <xdr:row>13</xdr:row>
      <xdr:rowOff>19050</xdr:rowOff>
    </xdr:to>
    <xdr:sp macro="" textlink="">
      <xdr:nvSpPr>
        <xdr:cNvPr id="46" name="Freeform 45"/>
        <xdr:cNvSpPr>
          <a:spLocks/>
        </xdr:cNvSpPr>
      </xdr:nvSpPr>
      <xdr:spPr bwMode="auto">
        <a:xfrm>
          <a:off x="6438900" y="190500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190500</xdr:colOff>
      <xdr:row>9</xdr:row>
      <xdr:rowOff>123825</xdr:rowOff>
    </xdr:from>
    <xdr:to>
      <xdr:col>18</xdr:col>
      <xdr:colOff>161925</xdr:colOff>
      <xdr:row>11</xdr:row>
      <xdr:rowOff>85725</xdr:rowOff>
    </xdr:to>
    <xdr:sp macro="" textlink="">
      <xdr:nvSpPr>
        <xdr:cNvPr id="47" name="Freeform 46"/>
        <xdr:cNvSpPr>
          <a:spLocks/>
        </xdr:cNvSpPr>
      </xdr:nvSpPr>
      <xdr:spPr bwMode="auto">
        <a:xfrm>
          <a:off x="6496050" y="1666875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238125</xdr:colOff>
      <xdr:row>8</xdr:row>
      <xdr:rowOff>57150</xdr:rowOff>
    </xdr:from>
    <xdr:to>
      <xdr:col>18</xdr:col>
      <xdr:colOff>200025</xdr:colOff>
      <xdr:row>10</xdr:row>
      <xdr:rowOff>19050</xdr:rowOff>
    </xdr:to>
    <xdr:sp macro="" textlink="">
      <xdr:nvSpPr>
        <xdr:cNvPr id="48" name="Freeform 47"/>
        <xdr:cNvSpPr>
          <a:spLocks/>
        </xdr:cNvSpPr>
      </xdr:nvSpPr>
      <xdr:spPr bwMode="auto">
        <a:xfrm>
          <a:off x="6543675" y="144780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285750</xdr:colOff>
      <xdr:row>7</xdr:row>
      <xdr:rowOff>0</xdr:rowOff>
    </xdr:from>
    <xdr:to>
      <xdr:col>18</xdr:col>
      <xdr:colOff>247650</xdr:colOff>
      <xdr:row>8</xdr:row>
      <xdr:rowOff>114300</xdr:rowOff>
    </xdr:to>
    <xdr:sp macro="" textlink="">
      <xdr:nvSpPr>
        <xdr:cNvPr id="49" name="Freeform 48"/>
        <xdr:cNvSpPr>
          <a:spLocks/>
        </xdr:cNvSpPr>
      </xdr:nvSpPr>
      <xdr:spPr bwMode="auto">
        <a:xfrm>
          <a:off x="6591300" y="123825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57150</xdr:rowOff>
    </xdr:from>
    <xdr:to>
      <xdr:col>18</xdr:col>
      <xdr:colOff>47625</xdr:colOff>
      <xdr:row>16</xdr:row>
      <xdr:rowOff>9525</xdr:rowOff>
    </xdr:to>
    <xdr:sp macro="" textlink="">
      <xdr:nvSpPr>
        <xdr:cNvPr id="50" name="Freeform 49"/>
        <xdr:cNvSpPr>
          <a:spLocks/>
        </xdr:cNvSpPr>
      </xdr:nvSpPr>
      <xdr:spPr bwMode="auto">
        <a:xfrm flipV="1">
          <a:off x="6553200" y="251460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180975</xdr:colOff>
      <xdr:row>7</xdr:row>
      <xdr:rowOff>9525</xdr:rowOff>
    </xdr:from>
    <xdr:to>
      <xdr:col>18</xdr:col>
      <xdr:colOff>304800</xdr:colOff>
      <xdr:row>7</xdr:row>
      <xdr:rowOff>76200</xdr:rowOff>
    </xdr:to>
    <xdr:sp macro="" textlink="">
      <xdr:nvSpPr>
        <xdr:cNvPr id="51" name="Freeform 50"/>
        <xdr:cNvSpPr>
          <a:spLocks/>
        </xdr:cNvSpPr>
      </xdr:nvSpPr>
      <xdr:spPr bwMode="auto">
        <a:xfrm>
          <a:off x="6800850" y="1247775"/>
          <a:ext cx="123825" cy="66675"/>
        </a:xfrm>
        <a:custGeom>
          <a:avLst/>
          <a:gdLst>
            <a:gd name="T0" fmla="*/ 2147483646 w 15"/>
            <a:gd name="T1" fmla="*/ 2147483646 h 7"/>
            <a:gd name="T2" fmla="*/ 2147483646 w 15"/>
            <a:gd name="T3" fmla="*/ 0 h 7"/>
            <a:gd name="T4" fmla="*/ 2147483646 w 15"/>
            <a:gd name="T5" fmla="*/ 2147483646 h 7"/>
            <a:gd name="T6" fmla="*/ 2147483646 w 15"/>
            <a:gd name="T7" fmla="*/ 2147483646 h 7"/>
            <a:gd name="T8" fmla="*/ 0 60000 65536"/>
            <a:gd name="T9" fmla="*/ 0 60000 65536"/>
            <a:gd name="T10" fmla="*/ 0 60000 65536"/>
            <a:gd name="T11" fmla="*/ 0 60000 65536"/>
            <a:gd name="T12" fmla="*/ 0 w 15"/>
            <a:gd name="T13" fmla="*/ 0 h 7"/>
            <a:gd name="T14" fmla="*/ 15 w 15"/>
            <a:gd name="T15" fmla="*/ 7 h 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5" h="7">
              <a:moveTo>
                <a:pt x="6" y="6"/>
              </a:moveTo>
              <a:cubicBezTo>
                <a:pt x="0" y="3"/>
                <a:pt x="3" y="1"/>
                <a:pt x="8" y="0"/>
              </a:cubicBezTo>
              <a:cubicBezTo>
                <a:pt x="15" y="1"/>
                <a:pt x="14" y="4"/>
                <a:pt x="9" y="7"/>
              </a:cubicBezTo>
              <a:cubicBezTo>
                <a:pt x="3" y="6"/>
                <a:pt x="2" y="6"/>
                <a:pt x="6" y="6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133350</xdr:colOff>
      <xdr:row>9</xdr:row>
      <xdr:rowOff>142875</xdr:rowOff>
    </xdr:from>
    <xdr:to>
      <xdr:col>22</xdr:col>
      <xdr:colOff>95250</xdr:colOff>
      <xdr:row>12</xdr:row>
      <xdr:rowOff>9525</xdr:rowOff>
    </xdr:to>
    <xdr:sp macro="" textlink="">
      <xdr:nvSpPr>
        <xdr:cNvPr id="52" name="Freeform 51"/>
        <xdr:cNvSpPr>
          <a:spLocks/>
        </xdr:cNvSpPr>
      </xdr:nvSpPr>
      <xdr:spPr bwMode="auto">
        <a:xfrm>
          <a:off x="6753225" y="1685925"/>
          <a:ext cx="933450" cy="323850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171450</xdr:colOff>
      <xdr:row>7</xdr:row>
      <xdr:rowOff>104775</xdr:rowOff>
    </xdr:from>
    <xdr:to>
      <xdr:col>22</xdr:col>
      <xdr:colOff>104775</xdr:colOff>
      <xdr:row>9</xdr:row>
      <xdr:rowOff>0</xdr:rowOff>
    </xdr:to>
    <xdr:sp macro="" textlink="">
      <xdr:nvSpPr>
        <xdr:cNvPr id="53" name="Freeform 52"/>
        <xdr:cNvSpPr>
          <a:spLocks/>
        </xdr:cNvSpPr>
      </xdr:nvSpPr>
      <xdr:spPr bwMode="auto">
        <a:xfrm>
          <a:off x="6791325" y="1343025"/>
          <a:ext cx="904875" cy="200025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314325</xdr:colOff>
      <xdr:row>7</xdr:row>
      <xdr:rowOff>0</xdr:rowOff>
    </xdr:from>
    <xdr:to>
      <xdr:col>10</xdr:col>
      <xdr:colOff>209550</xdr:colOff>
      <xdr:row>16</xdr:row>
      <xdr:rowOff>9525</xdr:rowOff>
    </xdr:to>
    <xdr:sp macro="" textlink="">
      <xdr:nvSpPr>
        <xdr:cNvPr id="54" name="Freeform 53"/>
        <xdr:cNvSpPr>
          <a:spLocks/>
        </xdr:cNvSpPr>
      </xdr:nvSpPr>
      <xdr:spPr bwMode="auto">
        <a:xfrm>
          <a:off x="1085850" y="1238250"/>
          <a:ext cx="3124200" cy="1381125"/>
        </a:xfrm>
        <a:custGeom>
          <a:avLst/>
          <a:gdLst>
            <a:gd name="T0" fmla="*/ 2147483646 w 328"/>
            <a:gd name="T1" fmla="*/ 2147483646 h 97"/>
            <a:gd name="T2" fmla="*/ 2147483646 w 328"/>
            <a:gd name="T3" fmla="*/ 2147483646 h 97"/>
            <a:gd name="T4" fmla="*/ 2147483646 w 328"/>
            <a:gd name="T5" fmla="*/ 2147483646 h 97"/>
            <a:gd name="T6" fmla="*/ 2147483646 w 328"/>
            <a:gd name="T7" fmla="*/ 0 h 97"/>
            <a:gd name="T8" fmla="*/ 2147483646 w 328"/>
            <a:gd name="T9" fmla="*/ 0 h 97"/>
            <a:gd name="T10" fmla="*/ 2147483646 w 328"/>
            <a:gd name="T11" fmla="*/ 2147483646 h 97"/>
            <a:gd name="T12" fmla="*/ 2147483646 w 328"/>
            <a:gd name="T13" fmla="*/ 2147483646 h 97"/>
            <a:gd name="T14" fmla="*/ 0 w 328"/>
            <a:gd name="T15" fmla="*/ 2147483646 h 97"/>
            <a:gd name="T16" fmla="*/ 2147483646 w 328"/>
            <a:gd name="T17" fmla="*/ 2147483646 h 97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328"/>
            <a:gd name="T28" fmla="*/ 0 h 97"/>
            <a:gd name="T29" fmla="*/ 328 w 328"/>
            <a:gd name="T30" fmla="*/ 97 h 97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328" h="97">
              <a:moveTo>
                <a:pt x="44" y="1"/>
              </a:moveTo>
              <a:lnTo>
                <a:pt x="77" y="34"/>
              </a:lnTo>
              <a:lnTo>
                <a:pt x="251" y="33"/>
              </a:lnTo>
              <a:lnTo>
                <a:pt x="286" y="0"/>
              </a:lnTo>
              <a:lnTo>
                <a:pt x="328" y="0"/>
              </a:lnTo>
              <a:lnTo>
                <a:pt x="263" y="97"/>
              </a:lnTo>
              <a:lnTo>
                <a:pt x="63" y="97"/>
              </a:lnTo>
              <a:lnTo>
                <a:pt x="0" y="1"/>
              </a:lnTo>
              <a:lnTo>
                <a:pt x="44" y="1"/>
              </a:ln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38100</xdr:rowOff>
    </xdr:from>
    <xdr:to>
      <xdr:col>9</xdr:col>
      <xdr:colOff>9525</xdr:colOff>
      <xdr:row>16</xdr:row>
      <xdr:rowOff>19050</xdr:rowOff>
    </xdr:to>
    <xdr:grpSp>
      <xdr:nvGrpSpPr>
        <xdr:cNvPr id="55" name="Group 54"/>
        <xdr:cNvGrpSpPr>
          <a:grpSpLocks/>
        </xdr:cNvGrpSpPr>
      </xdr:nvGrpSpPr>
      <xdr:grpSpPr bwMode="auto">
        <a:xfrm>
          <a:off x="1598543" y="2307535"/>
          <a:ext cx="1980786" cy="279124"/>
          <a:chOff x="188" y="246"/>
          <a:chExt cx="237" cy="26"/>
        </a:xfrm>
      </xdr:grpSpPr>
      <xdr:sp macro="" textlink="">
        <xdr:nvSpPr>
          <xdr:cNvPr id="56" name="Freeform 55"/>
          <xdr:cNvSpPr>
            <a:spLocks/>
          </xdr:cNvSpPr>
        </xdr:nvSpPr>
        <xdr:spPr bwMode="auto">
          <a:xfrm>
            <a:off x="188" y="24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Freeform 56"/>
          <xdr:cNvSpPr>
            <a:spLocks/>
          </xdr:cNvSpPr>
        </xdr:nvSpPr>
        <xdr:spPr bwMode="auto">
          <a:xfrm>
            <a:off x="212" y="24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8" name="Freeform 57"/>
          <xdr:cNvSpPr>
            <a:spLocks/>
          </xdr:cNvSpPr>
        </xdr:nvSpPr>
        <xdr:spPr bwMode="auto">
          <a:xfrm>
            <a:off x="236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" name="Freeform 58"/>
          <xdr:cNvSpPr>
            <a:spLocks/>
          </xdr:cNvSpPr>
        </xdr:nvSpPr>
        <xdr:spPr bwMode="auto">
          <a:xfrm>
            <a:off x="259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" name="Freeform 59"/>
          <xdr:cNvSpPr>
            <a:spLocks/>
          </xdr:cNvSpPr>
        </xdr:nvSpPr>
        <xdr:spPr bwMode="auto">
          <a:xfrm>
            <a:off x="281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" name="Freeform 60"/>
          <xdr:cNvSpPr>
            <a:spLocks/>
          </xdr:cNvSpPr>
        </xdr:nvSpPr>
        <xdr:spPr bwMode="auto">
          <a:xfrm>
            <a:off x="304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" name="Freeform 61"/>
          <xdr:cNvSpPr>
            <a:spLocks/>
          </xdr:cNvSpPr>
        </xdr:nvSpPr>
        <xdr:spPr bwMode="auto">
          <a:xfrm>
            <a:off x="328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3" name="Freeform 62"/>
          <xdr:cNvSpPr>
            <a:spLocks/>
          </xdr:cNvSpPr>
        </xdr:nvSpPr>
        <xdr:spPr bwMode="auto">
          <a:xfrm>
            <a:off x="351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Freeform 63"/>
          <xdr:cNvSpPr>
            <a:spLocks/>
          </xdr:cNvSpPr>
        </xdr:nvSpPr>
        <xdr:spPr bwMode="auto">
          <a:xfrm>
            <a:off x="373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" name="Freeform 64"/>
          <xdr:cNvSpPr>
            <a:spLocks/>
          </xdr:cNvSpPr>
        </xdr:nvSpPr>
        <xdr:spPr bwMode="auto">
          <a:xfrm>
            <a:off x="397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342900</xdr:colOff>
      <xdr:row>12</xdr:row>
      <xdr:rowOff>133350</xdr:rowOff>
    </xdr:from>
    <xdr:to>
      <xdr:col>9</xdr:col>
      <xdr:colOff>85725</xdr:colOff>
      <xdr:row>14</xdr:row>
      <xdr:rowOff>142875</xdr:rowOff>
    </xdr:to>
    <xdr:grpSp>
      <xdr:nvGrpSpPr>
        <xdr:cNvPr id="66" name="Group 65"/>
        <xdr:cNvGrpSpPr>
          <a:grpSpLocks/>
        </xdr:cNvGrpSpPr>
      </xdr:nvGrpSpPr>
      <xdr:grpSpPr bwMode="auto">
        <a:xfrm>
          <a:off x="1510748" y="2104611"/>
          <a:ext cx="2144781" cy="307699"/>
          <a:chOff x="178" y="223"/>
          <a:chExt cx="256" cy="30"/>
        </a:xfrm>
      </xdr:grpSpPr>
      <xdr:sp macro="" textlink="">
        <xdr:nvSpPr>
          <xdr:cNvPr id="67" name="Freeform 66"/>
          <xdr:cNvSpPr>
            <a:spLocks/>
          </xdr:cNvSpPr>
        </xdr:nvSpPr>
        <xdr:spPr bwMode="auto">
          <a:xfrm>
            <a:off x="178" y="223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8" name="Freeform 67"/>
          <xdr:cNvSpPr>
            <a:spLocks/>
          </xdr:cNvSpPr>
        </xdr:nvSpPr>
        <xdr:spPr bwMode="auto">
          <a:xfrm>
            <a:off x="197" y="225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9" name="Freeform 68"/>
          <xdr:cNvSpPr>
            <a:spLocks/>
          </xdr:cNvSpPr>
        </xdr:nvSpPr>
        <xdr:spPr bwMode="auto">
          <a:xfrm>
            <a:off x="221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Freeform 69"/>
          <xdr:cNvSpPr>
            <a:spLocks/>
          </xdr:cNvSpPr>
        </xdr:nvSpPr>
        <xdr:spPr bwMode="auto">
          <a:xfrm>
            <a:off x="243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Freeform 70"/>
          <xdr:cNvSpPr>
            <a:spLocks/>
          </xdr:cNvSpPr>
        </xdr:nvSpPr>
        <xdr:spPr bwMode="auto">
          <a:xfrm>
            <a:off x="266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2" name="Freeform 71"/>
          <xdr:cNvSpPr>
            <a:spLocks/>
          </xdr:cNvSpPr>
        </xdr:nvSpPr>
        <xdr:spPr bwMode="auto">
          <a:xfrm>
            <a:off x="291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Freeform 72"/>
          <xdr:cNvSpPr>
            <a:spLocks/>
          </xdr:cNvSpPr>
        </xdr:nvSpPr>
        <xdr:spPr bwMode="auto">
          <a:xfrm>
            <a:off x="314" y="22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4" name="Freeform 73"/>
          <xdr:cNvSpPr>
            <a:spLocks/>
          </xdr:cNvSpPr>
        </xdr:nvSpPr>
        <xdr:spPr bwMode="auto">
          <a:xfrm>
            <a:off x="338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5" name="Freeform 74"/>
          <xdr:cNvSpPr>
            <a:spLocks/>
          </xdr:cNvSpPr>
        </xdr:nvSpPr>
        <xdr:spPr bwMode="auto">
          <a:xfrm>
            <a:off x="359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6" name="Freeform 75"/>
          <xdr:cNvSpPr>
            <a:spLocks/>
          </xdr:cNvSpPr>
        </xdr:nvSpPr>
        <xdr:spPr bwMode="auto">
          <a:xfrm>
            <a:off x="384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7" name="Freeform 76"/>
          <xdr:cNvSpPr>
            <a:spLocks/>
          </xdr:cNvSpPr>
        </xdr:nvSpPr>
        <xdr:spPr bwMode="auto">
          <a:xfrm>
            <a:off x="406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238125</xdr:colOff>
      <xdr:row>11</xdr:row>
      <xdr:rowOff>47625</xdr:rowOff>
    </xdr:from>
    <xdr:to>
      <xdr:col>9</xdr:col>
      <xdr:colOff>161925</xdr:colOff>
      <xdr:row>13</xdr:row>
      <xdr:rowOff>85725</xdr:rowOff>
    </xdr:to>
    <xdr:grpSp>
      <xdr:nvGrpSpPr>
        <xdr:cNvPr id="78" name="Group 77"/>
        <xdr:cNvGrpSpPr>
          <a:grpSpLocks/>
        </xdr:cNvGrpSpPr>
      </xdr:nvGrpSpPr>
      <xdr:grpSpPr bwMode="auto">
        <a:xfrm>
          <a:off x="1405973" y="1869799"/>
          <a:ext cx="2325756" cy="336274"/>
          <a:chOff x="165" y="203"/>
          <a:chExt cx="279" cy="31"/>
        </a:xfrm>
      </xdr:grpSpPr>
      <xdr:sp macro="" textlink="">
        <xdr:nvSpPr>
          <xdr:cNvPr id="79" name="Freeform 78"/>
          <xdr:cNvSpPr>
            <a:spLocks/>
          </xdr:cNvSpPr>
        </xdr:nvSpPr>
        <xdr:spPr bwMode="auto">
          <a:xfrm rot="1200000" flipH="1" flipV="1">
            <a:off x="412" y="206"/>
            <a:ext cx="32" cy="25"/>
          </a:xfrm>
          <a:custGeom>
            <a:avLst/>
            <a:gdLst>
              <a:gd name="T0" fmla="*/ 3123 w 27"/>
              <a:gd name="T1" fmla="*/ 75 h 24"/>
              <a:gd name="T2" fmla="*/ 653 w 27"/>
              <a:gd name="T3" fmla="*/ 63 h 24"/>
              <a:gd name="T4" fmla="*/ 0 w 27"/>
              <a:gd name="T5" fmla="*/ 5 h 24"/>
              <a:gd name="T6" fmla="*/ 1633 w 27"/>
              <a:gd name="T7" fmla="*/ 0 h 24"/>
              <a:gd name="T8" fmla="*/ 4386 w 27"/>
              <a:gd name="T9" fmla="*/ 56 h 24"/>
              <a:gd name="T10" fmla="*/ 3123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0" name="Freeform 79"/>
          <xdr:cNvSpPr>
            <a:spLocks/>
          </xdr:cNvSpPr>
        </xdr:nvSpPr>
        <xdr:spPr bwMode="auto">
          <a:xfrm rot="1200000">
            <a:off x="394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" name="Freeform 80"/>
          <xdr:cNvSpPr>
            <a:spLocks/>
          </xdr:cNvSpPr>
        </xdr:nvSpPr>
        <xdr:spPr bwMode="auto">
          <a:xfrm rot="1200000">
            <a:off x="370" y="209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Freeform 81"/>
          <xdr:cNvSpPr>
            <a:spLocks/>
          </xdr:cNvSpPr>
        </xdr:nvSpPr>
        <xdr:spPr bwMode="auto">
          <a:xfrm rot="1200000">
            <a:off x="347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Freeform 82"/>
          <xdr:cNvSpPr>
            <a:spLocks/>
          </xdr:cNvSpPr>
        </xdr:nvSpPr>
        <xdr:spPr bwMode="auto">
          <a:xfrm rot="1200000">
            <a:off x="323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4" name="Freeform 83"/>
          <xdr:cNvSpPr>
            <a:spLocks/>
          </xdr:cNvSpPr>
        </xdr:nvSpPr>
        <xdr:spPr bwMode="auto">
          <a:xfrm rot="1200000">
            <a:off x="299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" name="Freeform 84"/>
          <xdr:cNvSpPr>
            <a:spLocks/>
          </xdr:cNvSpPr>
        </xdr:nvSpPr>
        <xdr:spPr bwMode="auto">
          <a:xfrm rot="1200000">
            <a:off x="276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Freeform 85"/>
          <xdr:cNvSpPr>
            <a:spLocks/>
          </xdr:cNvSpPr>
        </xdr:nvSpPr>
        <xdr:spPr bwMode="auto">
          <a:xfrm rot="1200000">
            <a:off x="253" y="20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" name="Freeform 86"/>
          <xdr:cNvSpPr>
            <a:spLocks/>
          </xdr:cNvSpPr>
        </xdr:nvSpPr>
        <xdr:spPr bwMode="auto">
          <a:xfrm rot="1200000">
            <a:off x="231" y="20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" name="Freeform 87"/>
          <xdr:cNvSpPr>
            <a:spLocks/>
          </xdr:cNvSpPr>
        </xdr:nvSpPr>
        <xdr:spPr bwMode="auto">
          <a:xfrm rot="1200000">
            <a:off x="207" y="20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Freeform 88"/>
          <xdr:cNvSpPr>
            <a:spLocks/>
          </xdr:cNvSpPr>
        </xdr:nvSpPr>
        <xdr:spPr bwMode="auto">
          <a:xfrm rot="1200000">
            <a:off x="186" y="205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0" name="Freeform 89"/>
          <xdr:cNvSpPr>
            <a:spLocks/>
          </xdr:cNvSpPr>
        </xdr:nvSpPr>
        <xdr:spPr bwMode="auto">
          <a:xfrm rot="1200000" flipH="1" flipV="1">
            <a:off x="165" y="203"/>
            <a:ext cx="28" cy="23"/>
          </a:xfrm>
          <a:custGeom>
            <a:avLst/>
            <a:gdLst>
              <a:gd name="T0" fmla="*/ 57 w 27"/>
              <a:gd name="T1" fmla="*/ 12 h 24"/>
              <a:gd name="T2" fmla="*/ 4 w 27"/>
              <a:gd name="T3" fmla="*/ 12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12 h 24"/>
              <a:gd name="T10" fmla="*/ 57 w 27"/>
              <a:gd name="T11" fmla="*/ 12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66675</xdr:colOff>
      <xdr:row>9</xdr:row>
      <xdr:rowOff>123825</xdr:rowOff>
    </xdr:from>
    <xdr:to>
      <xdr:col>9</xdr:col>
      <xdr:colOff>304800</xdr:colOff>
      <xdr:row>12</xdr:row>
      <xdr:rowOff>57150</xdr:rowOff>
    </xdr:to>
    <xdr:sp macro="" textlink="">
      <xdr:nvSpPr>
        <xdr:cNvPr id="91" name="Freeform 90"/>
        <xdr:cNvSpPr>
          <a:spLocks/>
        </xdr:cNvSpPr>
      </xdr:nvSpPr>
      <xdr:spPr bwMode="auto">
        <a:xfrm rot="1080000" flipV="1">
          <a:off x="3638550" y="1666875"/>
          <a:ext cx="238125" cy="3905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9</xdr:row>
      <xdr:rowOff>76200</xdr:rowOff>
    </xdr:from>
    <xdr:to>
      <xdr:col>9</xdr:col>
      <xdr:colOff>85725</xdr:colOff>
      <xdr:row>11</xdr:row>
      <xdr:rowOff>123825</xdr:rowOff>
    </xdr:to>
    <xdr:sp macro="" textlink="">
      <xdr:nvSpPr>
        <xdr:cNvPr id="92" name="Freeform 91"/>
        <xdr:cNvSpPr>
          <a:spLocks/>
        </xdr:cNvSpPr>
      </xdr:nvSpPr>
      <xdr:spPr bwMode="auto">
        <a:xfrm rot="1080000" flipV="1">
          <a:off x="3409950" y="1619250"/>
          <a:ext cx="247650" cy="3524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9</xdr:row>
      <xdr:rowOff>142875</xdr:rowOff>
    </xdr:from>
    <xdr:to>
      <xdr:col>8</xdr:col>
      <xdr:colOff>285750</xdr:colOff>
      <xdr:row>12</xdr:row>
      <xdr:rowOff>19050</xdr:rowOff>
    </xdr:to>
    <xdr:sp macro="" textlink="">
      <xdr:nvSpPr>
        <xdr:cNvPr id="93" name="Freeform 92"/>
        <xdr:cNvSpPr>
          <a:spLocks/>
        </xdr:cNvSpPr>
      </xdr:nvSpPr>
      <xdr:spPr bwMode="auto">
        <a:xfrm rot="1080000" flipV="1">
          <a:off x="3267075" y="1685925"/>
          <a:ext cx="209550" cy="33337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9</xdr:row>
      <xdr:rowOff>133350</xdr:rowOff>
    </xdr:from>
    <xdr:to>
      <xdr:col>8</xdr:col>
      <xdr:colOff>85725</xdr:colOff>
      <xdr:row>11</xdr:row>
      <xdr:rowOff>142875</xdr:rowOff>
    </xdr:to>
    <xdr:sp macro="" textlink="">
      <xdr:nvSpPr>
        <xdr:cNvPr id="94" name="Freeform 93"/>
        <xdr:cNvSpPr>
          <a:spLocks/>
        </xdr:cNvSpPr>
      </xdr:nvSpPr>
      <xdr:spPr bwMode="auto">
        <a:xfrm rot="1080000" flipV="1">
          <a:off x="3067050" y="1676400"/>
          <a:ext cx="209550" cy="3143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10</xdr:row>
      <xdr:rowOff>0</xdr:rowOff>
    </xdr:from>
    <xdr:to>
      <xdr:col>7</xdr:col>
      <xdr:colOff>123825</xdr:colOff>
      <xdr:row>12</xdr:row>
      <xdr:rowOff>19050</xdr:rowOff>
    </xdr:to>
    <xdr:sp macro="" textlink="">
      <xdr:nvSpPr>
        <xdr:cNvPr id="95" name="Freeform 94"/>
        <xdr:cNvSpPr>
          <a:spLocks/>
        </xdr:cNvSpPr>
      </xdr:nvSpPr>
      <xdr:spPr bwMode="auto">
        <a:xfrm rot="1080000" flipV="1">
          <a:off x="2857500" y="1695450"/>
          <a:ext cx="238125" cy="3238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</xdr:colOff>
      <xdr:row>10</xdr:row>
      <xdr:rowOff>0</xdr:rowOff>
    </xdr:from>
    <xdr:to>
      <xdr:col>6</xdr:col>
      <xdr:colOff>323850</xdr:colOff>
      <xdr:row>12</xdr:row>
      <xdr:rowOff>28575</xdr:rowOff>
    </xdr:to>
    <xdr:sp macro="" textlink="">
      <xdr:nvSpPr>
        <xdr:cNvPr id="96" name="Freeform 95"/>
        <xdr:cNvSpPr>
          <a:spLocks/>
        </xdr:cNvSpPr>
      </xdr:nvSpPr>
      <xdr:spPr bwMode="auto">
        <a:xfrm rot="1080000" flipV="1">
          <a:off x="2667000" y="1695450"/>
          <a:ext cx="200025" cy="33337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123825</xdr:colOff>
      <xdr:row>10</xdr:row>
      <xdr:rowOff>0</xdr:rowOff>
    </xdr:from>
    <xdr:to>
      <xdr:col>6</xdr:col>
      <xdr:colOff>123825</xdr:colOff>
      <xdr:row>12</xdr:row>
      <xdr:rowOff>0</xdr:rowOff>
    </xdr:to>
    <xdr:sp macro="" textlink="">
      <xdr:nvSpPr>
        <xdr:cNvPr id="97" name="Freeform 96"/>
        <xdr:cNvSpPr>
          <a:spLocks/>
        </xdr:cNvSpPr>
      </xdr:nvSpPr>
      <xdr:spPr bwMode="auto">
        <a:xfrm rot="1080000" flipV="1">
          <a:off x="2457450" y="1695450"/>
          <a:ext cx="209550" cy="3048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10</xdr:row>
      <xdr:rowOff>0</xdr:rowOff>
    </xdr:from>
    <xdr:to>
      <xdr:col>5</xdr:col>
      <xdr:colOff>161925</xdr:colOff>
      <xdr:row>12</xdr:row>
      <xdr:rowOff>9525</xdr:rowOff>
    </xdr:to>
    <xdr:sp macro="" textlink="">
      <xdr:nvSpPr>
        <xdr:cNvPr id="98" name="Freeform 97"/>
        <xdr:cNvSpPr>
          <a:spLocks/>
        </xdr:cNvSpPr>
      </xdr:nvSpPr>
      <xdr:spPr bwMode="auto">
        <a:xfrm rot="1080000" flipV="1">
          <a:off x="2286000" y="1695450"/>
          <a:ext cx="209550" cy="3143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514350</xdr:colOff>
      <xdr:row>10</xdr:row>
      <xdr:rowOff>9525</xdr:rowOff>
    </xdr:from>
    <xdr:to>
      <xdr:col>4</xdr:col>
      <xdr:colOff>714375</xdr:colOff>
      <xdr:row>12</xdr:row>
      <xdr:rowOff>9525</xdr:rowOff>
    </xdr:to>
    <xdr:sp macro="" textlink="">
      <xdr:nvSpPr>
        <xdr:cNvPr id="99" name="Freeform 98"/>
        <xdr:cNvSpPr>
          <a:spLocks/>
        </xdr:cNvSpPr>
      </xdr:nvSpPr>
      <xdr:spPr bwMode="auto">
        <a:xfrm rot="1080000" flipV="1">
          <a:off x="2114550" y="1704975"/>
          <a:ext cx="200025" cy="3048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314325</xdr:colOff>
      <xdr:row>10</xdr:row>
      <xdr:rowOff>19050</xdr:rowOff>
    </xdr:from>
    <xdr:to>
      <xdr:col>4</xdr:col>
      <xdr:colOff>523875</xdr:colOff>
      <xdr:row>12</xdr:row>
      <xdr:rowOff>0</xdr:rowOff>
    </xdr:to>
    <xdr:sp macro="" textlink="">
      <xdr:nvSpPr>
        <xdr:cNvPr id="100" name="Freeform 99"/>
        <xdr:cNvSpPr>
          <a:spLocks/>
        </xdr:cNvSpPr>
      </xdr:nvSpPr>
      <xdr:spPr bwMode="auto">
        <a:xfrm rot="1080000" flipV="1">
          <a:off x="1914525" y="1714500"/>
          <a:ext cx="209550" cy="2857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10</xdr:row>
      <xdr:rowOff>19050</xdr:rowOff>
    </xdr:from>
    <xdr:to>
      <xdr:col>4</xdr:col>
      <xdr:colOff>352425</xdr:colOff>
      <xdr:row>12</xdr:row>
      <xdr:rowOff>0</xdr:rowOff>
    </xdr:to>
    <xdr:sp macro="" textlink="">
      <xdr:nvSpPr>
        <xdr:cNvPr id="101" name="Freeform 100"/>
        <xdr:cNvSpPr>
          <a:spLocks/>
        </xdr:cNvSpPr>
      </xdr:nvSpPr>
      <xdr:spPr bwMode="auto">
        <a:xfrm rot="1080000" flipV="1">
          <a:off x="1743075" y="1714500"/>
          <a:ext cx="209550" cy="2857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409575</xdr:colOff>
      <xdr:row>9</xdr:row>
      <xdr:rowOff>85725</xdr:rowOff>
    </xdr:from>
    <xdr:to>
      <xdr:col>4</xdr:col>
      <xdr:colOff>180975</xdr:colOff>
      <xdr:row>11</xdr:row>
      <xdr:rowOff>123825</xdr:rowOff>
    </xdr:to>
    <xdr:sp macro="" textlink="">
      <xdr:nvSpPr>
        <xdr:cNvPr id="102" name="Freeform 101"/>
        <xdr:cNvSpPr>
          <a:spLocks/>
        </xdr:cNvSpPr>
      </xdr:nvSpPr>
      <xdr:spPr bwMode="auto">
        <a:xfrm rot="1080000" flipV="1">
          <a:off x="1581150" y="1628775"/>
          <a:ext cx="200025" cy="3429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219075</xdr:colOff>
      <xdr:row>9</xdr:row>
      <xdr:rowOff>85725</xdr:rowOff>
    </xdr:from>
    <xdr:to>
      <xdr:col>3</xdr:col>
      <xdr:colOff>419100</xdr:colOff>
      <xdr:row>11</xdr:row>
      <xdr:rowOff>123825</xdr:rowOff>
    </xdr:to>
    <xdr:sp macro="" textlink="">
      <xdr:nvSpPr>
        <xdr:cNvPr id="103" name="Freeform 102"/>
        <xdr:cNvSpPr>
          <a:spLocks/>
        </xdr:cNvSpPr>
      </xdr:nvSpPr>
      <xdr:spPr bwMode="auto">
        <a:xfrm rot="1080000" flipV="1">
          <a:off x="1390650" y="1628775"/>
          <a:ext cx="200025" cy="3429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8</xdr:row>
      <xdr:rowOff>85725</xdr:rowOff>
    </xdr:from>
    <xdr:to>
      <xdr:col>3</xdr:col>
      <xdr:colOff>285750</xdr:colOff>
      <xdr:row>10</xdr:row>
      <xdr:rowOff>57150</xdr:rowOff>
    </xdr:to>
    <xdr:sp macro="" textlink="">
      <xdr:nvSpPr>
        <xdr:cNvPr id="104" name="Freeform 103"/>
        <xdr:cNvSpPr>
          <a:spLocks/>
        </xdr:cNvSpPr>
      </xdr:nvSpPr>
      <xdr:spPr bwMode="auto">
        <a:xfrm rot="-1320000">
          <a:off x="1219200" y="1476375"/>
          <a:ext cx="238125" cy="27622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200025</xdr:colOff>
      <xdr:row>8</xdr:row>
      <xdr:rowOff>66675</xdr:rowOff>
    </xdr:from>
    <xdr:to>
      <xdr:col>4</xdr:col>
      <xdr:colOff>85725</xdr:colOff>
      <xdr:row>10</xdr:row>
      <xdr:rowOff>9525</xdr:rowOff>
    </xdr:to>
    <xdr:sp macro="" textlink="">
      <xdr:nvSpPr>
        <xdr:cNvPr id="105" name="Freeform 104"/>
        <xdr:cNvSpPr>
          <a:spLocks/>
        </xdr:cNvSpPr>
      </xdr:nvSpPr>
      <xdr:spPr bwMode="auto">
        <a:xfrm rot="-780000">
          <a:off x="1371600" y="1457325"/>
          <a:ext cx="314325" cy="247650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133350</xdr:colOff>
      <xdr:row>6</xdr:row>
      <xdr:rowOff>123825</xdr:rowOff>
    </xdr:from>
    <xdr:to>
      <xdr:col>3</xdr:col>
      <xdr:colOff>361950</xdr:colOff>
      <xdr:row>8</xdr:row>
      <xdr:rowOff>114300</xdr:rowOff>
    </xdr:to>
    <xdr:sp macro="" textlink="">
      <xdr:nvSpPr>
        <xdr:cNvPr id="106" name="Freeform 105"/>
        <xdr:cNvSpPr>
          <a:spLocks/>
        </xdr:cNvSpPr>
      </xdr:nvSpPr>
      <xdr:spPr bwMode="auto">
        <a:xfrm rot="-1200000">
          <a:off x="1304925" y="1209675"/>
          <a:ext cx="228600" cy="29527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361950</xdr:colOff>
      <xdr:row>6</xdr:row>
      <xdr:rowOff>133350</xdr:rowOff>
    </xdr:from>
    <xdr:to>
      <xdr:col>3</xdr:col>
      <xdr:colOff>180975</xdr:colOff>
      <xdr:row>8</xdr:row>
      <xdr:rowOff>142875</xdr:rowOff>
    </xdr:to>
    <xdr:sp macro="" textlink="">
      <xdr:nvSpPr>
        <xdr:cNvPr id="107" name="Freeform 106"/>
        <xdr:cNvSpPr>
          <a:spLocks/>
        </xdr:cNvSpPr>
      </xdr:nvSpPr>
      <xdr:spPr bwMode="auto">
        <a:xfrm rot="-960000">
          <a:off x="1133475" y="1219200"/>
          <a:ext cx="219075" cy="31432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333375</xdr:colOff>
      <xdr:row>8</xdr:row>
      <xdr:rowOff>47625</xdr:rowOff>
    </xdr:from>
    <xdr:to>
      <xdr:col>9</xdr:col>
      <xdr:colOff>190500</xdr:colOff>
      <xdr:row>10</xdr:row>
      <xdr:rowOff>38100</xdr:rowOff>
    </xdr:to>
    <xdr:sp macro="" textlink="">
      <xdr:nvSpPr>
        <xdr:cNvPr id="108" name="Freeform 107"/>
        <xdr:cNvSpPr>
          <a:spLocks/>
        </xdr:cNvSpPr>
      </xdr:nvSpPr>
      <xdr:spPr bwMode="auto">
        <a:xfrm>
          <a:off x="3524250" y="1438275"/>
          <a:ext cx="238125" cy="295275"/>
        </a:xfrm>
        <a:custGeom>
          <a:avLst/>
          <a:gdLst>
            <a:gd name="T0" fmla="*/ 2147483646 w 30"/>
            <a:gd name="T1" fmla="*/ 2147483646 h 20"/>
            <a:gd name="T2" fmla="*/ 0 w 30"/>
            <a:gd name="T3" fmla="*/ 2147483646 h 20"/>
            <a:gd name="T4" fmla="*/ 2147483646 w 30"/>
            <a:gd name="T5" fmla="*/ 2147483646 h 20"/>
            <a:gd name="T6" fmla="*/ 2147483646 w 30"/>
            <a:gd name="T7" fmla="*/ 2147483646 h 20"/>
            <a:gd name="T8" fmla="*/ 2147483646 w 30"/>
            <a:gd name="T9" fmla="*/ 2147483646 h 20"/>
            <a:gd name="T10" fmla="*/ 2147483646 w 30"/>
            <a:gd name="T11" fmla="*/ 2147483646 h 2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0"/>
            <a:gd name="T19" fmla="*/ 0 h 20"/>
            <a:gd name="T20" fmla="*/ 30 w 30"/>
            <a:gd name="T21" fmla="*/ 20 h 2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0" h="20">
              <a:moveTo>
                <a:pt x="8" y="1"/>
              </a:moveTo>
              <a:cubicBezTo>
                <a:pt x="5" y="3"/>
                <a:pt x="2" y="6"/>
                <a:pt x="0" y="9"/>
              </a:cubicBezTo>
              <a:cubicBezTo>
                <a:pt x="3" y="20"/>
                <a:pt x="4" y="17"/>
                <a:pt x="13" y="20"/>
              </a:cubicBezTo>
              <a:cubicBezTo>
                <a:pt x="17" y="20"/>
                <a:pt x="22" y="20"/>
                <a:pt x="26" y="19"/>
              </a:cubicBezTo>
              <a:cubicBezTo>
                <a:pt x="29" y="18"/>
                <a:pt x="30" y="10"/>
                <a:pt x="30" y="10"/>
              </a:cubicBezTo>
              <a:cubicBezTo>
                <a:pt x="27" y="0"/>
                <a:pt x="6" y="2"/>
                <a:pt x="8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161925</xdr:colOff>
      <xdr:row>8</xdr:row>
      <xdr:rowOff>28575</xdr:rowOff>
    </xdr:from>
    <xdr:to>
      <xdr:col>10</xdr:col>
      <xdr:colOff>47625</xdr:colOff>
      <xdr:row>10</xdr:row>
      <xdr:rowOff>9525</xdr:rowOff>
    </xdr:to>
    <xdr:sp macro="" textlink="">
      <xdr:nvSpPr>
        <xdr:cNvPr id="109" name="Freeform 108"/>
        <xdr:cNvSpPr>
          <a:spLocks/>
        </xdr:cNvSpPr>
      </xdr:nvSpPr>
      <xdr:spPr bwMode="auto">
        <a:xfrm>
          <a:off x="3733800" y="1419225"/>
          <a:ext cx="314325" cy="285750"/>
        </a:xfrm>
        <a:custGeom>
          <a:avLst/>
          <a:gdLst>
            <a:gd name="T0" fmla="*/ 2147483646 w 30"/>
            <a:gd name="T1" fmla="*/ 2147483646 h 20"/>
            <a:gd name="T2" fmla="*/ 0 w 30"/>
            <a:gd name="T3" fmla="*/ 2147483646 h 20"/>
            <a:gd name="T4" fmla="*/ 2147483646 w 30"/>
            <a:gd name="T5" fmla="*/ 2147483646 h 20"/>
            <a:gd name="T6" fmla="*/ 2147483646 w 30"/>
            <a:gd name="T7" fmla="*/ 2147483646 h 20"/>
            <a:gd name="T8" fmla="*/ 2147483646 w 30"/>
            <a:gd name="T9" fmla="*/ 2147483646 h 20"/>
            <a:gd name="T10" fmla="*/ 2147483646 w 30"/>
            <a:gd name="T11" fmla="*/ 2147483646 h 2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0"/>
            <a:gd name="T19" fmla="*/ 0 h 20"/>
            <a:gd name="T20" fmla="*/ 30 w 30"/>
            <a:gd name="T21" fmla="*/ 20 h 2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0" h="20">
              <a:moveTo>
                <a:pt x="8" y="1"/>
              </a:moveTo>
              <a:cubicBezTo>
                <a:pt x="5" y="3"/>
                <a:pt x="2" y="6"/>
                <a:pt x="0" y="9"/>
              </a:cubicBezTo>
              <a:cubicBezTo>
                <a:pt x="3" y="20"/>
                <a:pt x="4" y="17"/>
                <a:pt x="13" y="20"/>
              </a:cubicBezTo>
              <a:cubicBezTo>
                <a:pt x="17" y="20"/>
                <a:pt x="22" y="20"/>
                <a:pt x="26" y="19"/>
              </a:cubicBezTo>
              <a:cubicBezTo>
                <a:pt x="29" y="18"/>
                <a:pt x="30" y="10"/>
                <a:pt x="30" y="10"/>
              </a:cubicBezTo>
              <a:cubicBezTo>
                <a:pt x="27" y="0"/>
                <a:pt x="6" y="2"/>
                <a:pt x="8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6</xdr:row>
      <xdr:rowOff>142875</xdr:rowOff>
    </xdr:from>
    <xdr:to>
      <xdr:col>9</xdr:col>
      <xdr:colOff>304800</xdr:colOff>
      <xdr:row>8</xdr:row>
      <xdr:rowOff>85725</xdr:rowOff>
    </xdr:to>
    <xdr:sp macro="" textlink="">
      <xdr:nvSpPr>
        <xdr:cNvPr id="110" name="Freeform 109"/>
        <xdr:cNvSpPr>
          <a:spLocks/>
        </xdr:cNvSpPr>
      </xdr:nvSpPr>
      <xdr:spPr bwMode="auto">
        <a:xfrm>
          <a:off x="3648075" y="1228725"/>
          <a:ext cx="228600" cy="247650"/>
        </a:xfrm>
        <a:custGeom>
          <a:avLst/>
          <a:gdLst>
            <a:gd name="T0" fmla="*/ 2147483646 w 30"/>
            <a:gd name="T1" fmla="*/ 2147483646 h 26"/>
            <a:gd name="T2" fmla="*/ 2147483646 w 30"/>
            <a:gd name="T3" fmla="*/ 2147483646 h 26"/>
            <a:gd name="T4" fmla="*/ 2147483646 w 30"/>
            <a:gd name="T5" fmla="*/ 2147483646 h 26"/>
            <a:gd name="T6" fmla="*/ 2147483646 w 30"/>
            <a:gd name="T7" fmla="*/ 2147483646 h 26"/>
            <a:gd name="T8" fmla="*/ 2147483646 w 30"/>
            <a:gd name="T9" fmla="*/ 2147483646 h 26"/>
            <a:gd name="T10" fmla="*/ 2147483646 w 30"/>
            <a:gd name="T11" fmla="*/ 2147483646 h 26"/>
            <a:gd name="T12" fmla="*/ 2147483646 w 30"/>
            <a:gd name="T13" fmla="*/ 2147483646 h 2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30"/>
            <a:gd name="T22" fmla="*/ 0 h 26"/>
            <a:gd name="T23" fmla="*/ 30 w 30"/>
            <a:gd name="T24" fmla="*/ 26 h 2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30" h="26">
              <a:moveTo>
                <a:pt x="28" y="15"/>
              </a:moveTo>
              <a:cubicBezTo>
                <a:pt x="27" y="6"/>
                <a:pt x="28" y="3"/>
                <a:pt x="20" y="1"/>
              </a:cubicBezTo>
              <a:cubicBezTo>
                <a:pt x="16" y="1"/>
                <a:pt x="12" y="0"/>
                <a:pt x="9" y="3"/>
              </a:cubicBezTo>
              <a:cubicBezTo>
                <a:pt x="6" y="6"/>
                <a:pt x="2" y="12"/>
                <a:pt x="2" y="12"/>
              </a:cubicBezTo>
              <a:cubicBezTo>
                <a:pt x="0" y="18"/>
                <a:pt x="0" y="23"/>
                <a:pt x="6" y="26"/>
              </a:cubicBezTo>
              <a:cubicBezTo>
                <a:pt x="14" y="25"/>
                <a:pt x="21" y="25"/>
                <a:pt x="28" y="23"/>
              </a:cubicBezTo>
              <a:cubicBezTo>
                <a:pt x="29" y="20"/>
                <a:pt x="30" y="13"/>
                <a:pt x="28" y="15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238125</xdr:colOff>
      <xdr:row>6</xdr:row>
      <xdr:rowOff>142875</xdr:rowOff>
    </xdr:from>
    <xdr:to>
      <xdr:col>10</xdr:col>
      <xdr:colOff>133350</xdr:colOff>
      <xdr:row>8</xdr:row>
      <xdr:rowOff>104775</xdr:rowOff>
    </xdr:to>
    <xdr:sp macro="" textlink="">
      <xdr:nvSpPr>
        <xdr:cNvPr id="111" name="Freeform 110"/>
        <xdr:cNvSpPr>
          <a:spLocks/>
        </xdr:cNvSpPr>
      </xdr:nvSpPr>
      <xdr:spPr bwMode="auto">
        <a:xfrm rot="-1200000">
          <a:off x="3810000" y="1228725"/>
          <a:ext cx="323850" cy="266700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314325</xdr:colOff>
      <xdr:row>5</xdr:row>
      <xdr:rowOff>133350</xdr:rowOff>
    </xdr:from>
    <xdr:to>
      <xdr:col>10</xdr:col>
      <xdr:colOff>219075</xdr:colOff>
      <xdr:row>6</xdr:row>
      <xdr:rowOff>76200</xdr:rowOff>
    </xdr:to>
    <xdr:grpSp>
      <xdr:nvGrpSpPr>
        <xdr:cNvPr id="112" name="Group 111"/>
        <xdr:cNvGrpSpPr>
          <a:grpSpLocks/>
        </xdr:cNvGrpSpPr>
      </xdr:nvGrpSpPr>
      <xdr:grpSpPr bwMode="auto">
        <a:xfrm>
          <a:off x="1084608" y="1061002"/>
          <a:ext cx="3134967" cy="91937"/>
          <a:chOff x="124" y="102"/>
          <a:chExt cx="370" cy="15"/>
        </a:xfrm>
      </xdr:grpSpPr>
      <xdr:sp macro="" textlink="">
        <xdr:nvSpPr>
          <xdr:cNvPr id="113" name="Line 112"/>
          <xdr:cNvSpPr>
            <a:spLocks noChangeShapeType="1"/>
          </xdr:cNvSpPr>
        </xdr:nvSpPr>
        <xdr:spPr bwMode="auto">
          <a:xfrm>
            <a:off x="125" y="109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" name="Line 113"/>
          <xdr:cNvSpPr>
            <a:spLocks noChangeShapeType="1"/>
          </xdr:cNvSpPr>
        </xdr:nvSpPr>
        <xdr:spPr bwMode="auto">
          <a:xfrm>
            <a:off x="442" y="110"/>
            <a:ext cx="52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Line 114"/>
          <xdr:cNvSpPr>
            <a:spLocks noChangeShapeType="1"/>
          </xdr:cNvSpPr>
        </xdr:nvSpPr>
        <xdr:spPr bwMode="auto">
          <a:xfrm flipV="1">
            <a:off x="400" y="110"/>
            <a:ext cx="42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Line 115"/>
          <xdr:cNvSpPr>
            <a:spLocks noChangeShapeType="1"/>
          </xdr:cNvSpPr>
        </xdr:nvSpPr>
        <xdr:spPr bwMode="auto">
          <a:xfrm>
            <a:off x="178" y="109"/>
            <a:ext cx="37" cy="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Line 116"/>
          <xdr:cNvSpPr>
            <a:spLocks noChangeShapeType="1"/>
          </xdr:cNvSpPr>
        </xdr:nvSpPr>
        <xdr:spPr bwMode="auto">
          <a:xfrm flipV="1">
            <a:off x="216" y="110"/>
            <a:ext cx="18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" name="Line 117"/>
          <xdr:cNvSpPr>
            <a:spLocks noChangeShapeType="1"/>
          </xdr:cNvSpPr>
        </xdr:nvSpPr>
        <xdr:spPr bwMode="auto">
          <a:xfrm flipH="1">
            <a:off x="176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Line 118"/>
          <xdr:cNvSpPr>
            <a:spLocks noChangeShapeType="1"/>
          </xdr:cNvSpPr>
        </xdr:nvSpPr>
        <xdr:spPr bwMode="auto">
          <a:xfrm flipH="1">
            <a:off x="216" y="102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" name="Line 119"/>
          <xdr:cNvSpPr>
            <a:spLocks noChangeShapeType="1"/>
          </xdr:cNvSpPr>
        </xdr:nvSpPr>
        <xdr:spPr bwMode="auto">
          <a:xfrm flipH="1">
            <a:off x="397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Line 120"/>
          <xdr:cNvSpPr>
            <a:spLocks noChangeShapeType="1"/>
          </xdr:cNvSpPr>
        </xdr:nvSpPr>
        <xdr:spPr bwMode="auto">
          <a:xfrm flipH="1">
            <a:off x="443" y="104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" name="Line 121"/>
          <xdr:cNvSpPr>
            <a:spLocks noChangeShapeType="1"/>
          </xdr:cNvSpPr>
        </xdr:nvSpPr>
        <xdr:spPr bwMode="auto">
          <a:xfrm flipH="1">
            <a:off x="494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Line 122"/>
          <xdr:cNvSpPr>
            <a:spLocks noChangeShapeType="1"/>
          </xdr:cNvSpPr>
        </xdr:nvSpPr>
        <xdr:spPr bwMode="auto">
          <a:xfrm flipH="1">
            <a:off x="124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314325</xdr:colOff>
      <xdr:row>4</xdr:row>
      <xdr:rowOff>95250</xdr:rowOff>
    </xdr:from>
    <xdr:to>
      <xdr:col>10</xdr:col>
      <xdr:colOff>219075</xdr:colOff>
      <xdr:row>5</xdr:row>
      <xdr:rowOff>47625</xdr:rowOff>
    </xdr:to>
    <xdr:grpSp>
      <xdr:nvGrpSpPr>
        <xdr:cNvPr id="124" name="Group 123"/>
        <xdr:cNvGrpSpPr>
          <a:grpSpLocks/>
        </xdr:cNvGrpSpPr>
      </xdr:nvGrpSpPr>
      <xdr:grpSpPr bwMode="auto">
        <a:xfrm>
          <a:off x="1084608" y="873815"/>
          <a:ext cx="3134967" cy="101462"/>
          <a:chOff x="124" y="87"/>
          <a:chExt cx="370" cy="14"/>
        </a:xfrm>
      </xdr:grpSpPr>
      <xdr:sp macro="" textlink="">
        <xdr:nvSpPr>
          <xdr:cNvPr id="125" name="Line 124"/>
          <xdr:cNvSpPr>
            <a:spLocks noChangeShapeType="1"/>
          </xdr:cNvSpPr>
        </xdr:nvSpPr>
        <xdr:spPr bwMode="auto">
          <a:xfrm>
            <a:off x="124" y="94"/>
            <a:ext cx="37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Line 125"/>
          <xdr:cNvSpPr>
            <a:spLocks noChangeShapeType="1"/>
          </xdr:cNvSpPr>
        </xdr:nvSpPr>
        <xdr:spPr bwMode="auto">
          <a:xfrm flipH="1">
            <a:off x="494" y="88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Line 126"/>
          <xdr:cNvSpPr>
            <a:spLocks noChangeShapeType="1"/>
          </xdr:cNvSpPr>
        </xdr:nvSpPr>
        <xdr:spPr bwMode="auto">
          <a:xfrm flipH="1">
            <a:off x="125" y="87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114300</xdr:colOff>
      <xdr:row>6</xdr:row>
      <xdr:rowOff>142875</xdr:rowOff>
    </xdr:from>
    <xdr:to>
      <xdr:col>3</xdr:col>
      <xdr:colOff>400050</xdr:colOff>
      <xdr:row>16</xdr:row>
      <xdr:rowOff>0</xdr:rowOff>
    </xdr:to>
    <xdr:grpSp>
      <xdr:nvGrpSpPr>
        <xdr:cNvPr id="128" name="Group 127"/>
        <xdr:cNvGrpSpPr>
          <a:grpSpLocks/>
        </xdr:cNvGrpSpPr>
      </xdr:nvGrpSpPr>
      <xdr:grpSpPr bwMode="auto">
        <a:xfrm>
          <a:off x="884583" y="1219614"/>
          <a:ext cx="683315" cy="1347995"/>
          <a:chOff x="100" y="125"/>
          <a:chExt cx="83" cy="145"/>
        </a:xfrm>
      </xdr:grpSpPr>
      <xdr:sp macro="" textlink="">
        <xdr:nvSpPr>
          <xdr:cNvPr id="129" name="Line 128"/>
          <xdr:cNvSpPr>
            <a:spLocks noChangeShapeType="1"/>
          </xdr:cNvSpPr>
        </xdr:nvSpPr>
        <xdr:spPr bwMode="auto">
          <a:xfrm>
            <a:off x="106" y="125"/>
            <a:ext cx="69" cy="145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Line 129"/>
          <xdr:cNvSpPr>
            <a:spLocks noChangeShapeType="1"/>
          </xdr:cNvSpPr>
        </xdr:nvSpPr>
        <xdr:spPr bwMode="auto">
          <a:xfrm>
            <a:off x="100" y="125"/>
            <a:ext cx="16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Line 130"/>
          <xdr:cNvSpPr>
            <a:spLocks noChangeShapeType="1"/>
          </xdr:cNvSpPr>
        </xdr:nvSpPr>
        <xdr:spPr bwMode="auto">
          <a:xfrm>
            <a:off x="167" y="269"/>
            <a:ext cx="16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0</xdr:colOff>
      <xdr:row>16</xdr:row>
      <xdr:rowOff>104775</xdr:rowOff>
    </xdr:from>
    <xdr:to>
      <xdr:col>8</xdr:col>
      <xdr:colOff>304800</xdr:colOff>
      <xdr:row>17</xdr:row>
      <xdr:rowOff>38100</xdr:rowOff>
    </xdr:to>
    <xdr:grpSp>
      <xdr:nvGrpSpPr>
        <xdr:cNvPr id="132" name="Group 131"/>
        <xdr:cNvGrpSpPr>
          <a:grpSpLocks/>
        </xdr:cNvGrpSpPr>
      </xdr:nvGrpSpPr>
      <xdr:grpSpPr bwMode="auto">
        <a:xfrm>
          <a:off x="1598543" y="2672384"/>
          <a:ext cx="1895061" cy="82412"/>
          <a:chOff x="194" y="279"/>
          <a:chExt cx="227" cy="14"/>
        </a:xfrm>
      </xdr:grpSpPr>
      <xdr:sp macro="" textlink="">
        <xdr:nvSpPr>
          <xdr:cNvPr id="133" name="Line 132"/>
          <xdr:cNvSpPr>
            <a:spLocks noChangeShapeType="1"/>
          </xdr:cNvSpPr>
        </xdr:nvSpPr>
        <xdr:spPr bwMode="auto">
          <a:xfrm flipV="1">
            <a:off x="194" y="286"/>
            <a:ext cx="227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" name="Line 133"/>
          <xdr:cNvSpPr>
            <a:spLocks noChangeShapeType="1"/>
          </xdr:cNvSpPr>
        </xdr:nvSpPr>
        <xdr:spPr bwMode="auto">
          <a:xfrm flipH="1">
            <a:off x="194" y="279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Line 134"/>
          <xdr:cNvSpPr>
            <a:spLocks noChangeShapeType="1"/>
          </xdr:cNvSpPr>
        </xdr:nvSpPr>
        <xdr:spPr bwMode="auto">
          <a:xfrm flipH="1">
            <a:off x="421" y="280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0</xdr:colOff>
      <xdr:row>16</xdr:row>
      <xdr:rowOff>95250</xdr:rowOff>
    </xdr:from>
    <xdr:to>
      <xdr:col>17</xdr:col>
      <xdr:colOff>0</xdr:colOff>
      <xdr:row>17</xdr:row>
      <xdr:rowOff>76200</xdr:rowOff>
    </xdr:to>
    <xdr:sp macro="" textlink="">
      <xdr:nvSpPr>
        <xdr:cNvPr id="136" name="Line 135"/>
        <xdr:cNvSpPr>
          <a:spLocks noChangeShapeType="1"/>
        </xdr:cNvSpPr>
      </xdr:nvSpPr>
      <xdr:spPr bwMode="auto">
        <a:xfrm flipH="1">
          <a:off x="6305550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16</xdr:row>
      <xdr:rowOff>104775</xdr:rowOff>
    </xdr:from>
    <xdr:to>
      <xdr:col>21</xdr:col>
      <xdr:colOff>0</xdr:colOff>
      <xdr:row>17</xdr:row>
      <xdr:rowOff>85725</xdr:rowOff>
    </xdr:to>
    <xdr:sp macro="" textlink="">
      <xdr:nvSpPr>
        <xdr:cNvPr id="137" name="Line 136"/>
        <xdr:cNvSpPr>
          <a:spLocks noChangeShapeType="1"/>
        </xdr:cNvSpPr>
      </xdr:nvSpPr>
      <xdr:spPr bwMode="auto">
        <a:xfrm flipH="1">
          <a:off x="7086600" y="27146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171450</xdr:colOff>
      <xdr:row>13</xdr:row>
      <xdr:rowOff>123825</xdr:rowOff>
    </xdr:from>
    <xdr:to>
      <xdr:col>18</xdr:col>
      <xdr:colOff>238125</xdr:colOff>
      <xdr:row>14</xdr:row>
      <xdr:rowOff>28575</xdr:rowOff>
    </xdr:to>
    <xdr:sp macro="" textlink="">
      <xdr:nvSpPr>
        <xdr:cNvPr id="138" name="Freeform 137"/>
        <xdr:cNvSpPr>
          <a:spLocks/>
        </xdr:cNvSpPr>
      </xdr:nvSpPr>
      <xdr:spPr bwMode="auto">
        <a:xfrm flipV="1">
          <a:off x="6791325" y="22764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200025</xdr:colOff>
      <xdr:row>12</xdr:row>
      <xdr:rowOff>66675</xdr:rowOff>
    </xdr:from>
    <xdr:to>
      <xdr:col>18</xdr:col>
      <xdr:colOff>266700</xdr:colOff>
      <xdr:row>12</xdr:row>
      <xdr:rowOff>123825</xdr:rowOff>
    </xdr:to>
    <xdr:sp macro="" textlink="">
      <xdr:nvSpPr>
        <xdr:cNvPr id="139" name="Freeform 138"/>
        <xdr:cNvSpPr>
          <a:spLocks/>
        </xdr:cNvSpPr>
      </xdr:nvSpPr>
      <xdr:spPr bwMode="auto">
        <a:xfrm flipV="1">
          <a:off x="6819900" y="20669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238125</xdr:colOff>
      <xdr:row>10</xdr:row>
      <xdr:rowOff>142875</xdr:rowOff>
    </xdr:from>
    <xdr:to>
      <xdr:col>18</xdr:col>
      <xdr:colOff>295275</xdr:colOff>
      <xdr:row>11</xdr:row>
      <xdr:rowOff>47625</xdr:rowOff>
    </xdr:to>
    <xdr:sp macro="" textlink="">
      <xdr:nvSpPr>
        <xdr:cNvPr id="140" name="Freeform 139"/>
        <xdr:cNvSpPr>
          <a:spLocks/>
        </xdr:cNvSpPr>
      </xdr:nvSpPr>
      <xdr:spPr bwMode="auto">
        <a:xfrm flipV="1">
          <a:off x="6858000" y="18383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285750</xdr:colOff>
      <xdr:row>9</xdr:row>
      <xdr:rowOff>38100</xdr:rowOff>
    </xdr:from>
    <xdr:to>
      <xdr:col>19</xdr:col>
      <xdr:colOff>28575</xdr:colOff>
      <xdr:row>9</xdr:row>
      <xdr:rowOff>95250</xdr:rowOff>
    </xdr:to>
    <xdr:sp macro="" textlink="">
      <xdr:nvSpPr>
        <xdr:cNvPr id="141" name="Freeform 140"/>
        <xdr:cNvSpPr>
          <a:spLocks/>
        </xdr:cNvSpPr>
      </xdr:nvSpPr>
      <xdr:spPr bwMode="auto">
        <a:xfrm flipV="1">
          <a:off x="6905625" y="1581150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9</xdr:row>
      <xdr:rowOff>38100</xdr:rowOff>
    </xdr:from>
    <xdr:to>
      <xdr:col>19</xdr:col>
      <xdr:colOff>142875</xdr:colOff>
      <xdr:row>9</xdr:row>
      <xdr:rowOff>95250</xdr:rowOff>
    </xdr:to>
    <xdr:sp macro="" textlink="">
      <xdr:nvSpPr>
        <xdr:cNvPr id="142" name="Freeform 141"/>
        <xdr:cNvSpPr>
          <a:spLocks/>
        </xdr:cNvSpPr>
      </xdr:nvSpPr>
      <xdr:spPr bwMode="auto">
        <a:xfrm flipV="1">
          <a:off x="7010400" y="15811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13</xdr:row>
      <xdr:rowOff>104775</xdr:rowOff>
    </xdr:from>
    <xdr:to>
      <xdr:col>19</xdr:col>
      <xdr:colOff>133350</xdr:colOff>
      <xdr:row>14</xdr:row>
      <xdr:rowOff>9525</xdr:rowOff>
    </xdr:to>
    <xdr:sp macro="" textlink="">
      <xdr:nvSpPr>
        <xdr:cNvPr id="143" name="Freeform 142"/>
        <xdr:cNvSpPr>
          <a:spLocks/>
        </xdr:cNvSpPr>
      </xdr:nvSpPr>
      <xdr:spPr bwMode="auto">
        <a:xfrm flipV="1">
          <a:off x="7010400" y="22574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11</xdr:row>
      <xdr:rowOff>104775</xdr:rowOff>
    </xdr:from>
    <xdr:to>
      <xdr:col>19</xdr:col>
      <xdr:colOff>133350</xdr:colOff>
      <xdr:row>12</xdr:row>
      <xdr:rowOff>9525</xdr:rowOff>
    </xdr:to>
    <xdr:sp macro="" textlink="">
      <xdr:nvSpPr>
        <xdr:cNvPr id="144" name="Freeform 143"/>
        <xdr:cNvSpPr>
          <a:spLocks/>
        </xdr:cNvSpPr>
      </xdr:nvSpPr>
      <xdr:spPr bwMode="auto">
        <a:xfrm flipV="1">
          <a:off x="7010400" y="19526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15</xdr:row>
      <xdr:rowOff>66675</xdr:rowOff>
    </xdr:from>
    <xdr:to>
      <xdr:col>19</xdr:col>
      <xdr:colOff>19050</xdr:colOff>
      <xdr:row>15</xdr:row>
      <xdr:rowOff>123825</xdr:rowOff>
    </xdr:to>
    <xdr:sp macro="" textlink="">
      <xdr:nvSpPr>
        <xdr:cNvPr id="145" name="Freeform 144"/>
        <xdr:cNvSpPr>
          <a:spLocks/>
        </xdr:cNvSpPr>
      </xdr:nvSpPr>
      <xdr:spPr bwMode="auto">
        <a:xfrm flipV="1">
          <a:off x="6886575" y="25241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15</xdr:row>
      <xdr:rowOff>38100</xdr:rowOff>
    </xdr:from>
    <xdr:to>
      <xdr:col>18</xdr:col>
      <xdr:colOff>190500</xdr:colOff>
      <xdr:row>15</xdr:row>
      <xdr:rowOff>95250</xdr:rowOff>
    </xdr:to>
    <xdr:sp macro="" textlink="">
      <xdr:nvSpPr>
        <xdr:cNvPr id="146" name="Freeform 145"/>
        <xdr:cNvSpPr>
          <a:spLocks/>
        </xdr:cNvSpPr>
      </xdr:nvSpPr>
      <xdr:spPr bwMode="auto">
        <a:xfrm flipV="1">
          <a:off x="6743700" y="24955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7</xdr:row>
      <xdr:rowOff>9525</xdr:rowOff>
    </xdr:from>
    <xdr:to>
      <xdr:col>19</xdr:col>
      <xdr:colOff>28575</xdr:colOff>
      <xdr:row>16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 flipH="1">
          <a:off x="6686550" y="1247775"/>
          <a:ext cx="276225" cy="136207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9</xdr:row>
      <xdr:rowOff>9525</xdr:rowOff>
    </xdr:from>
    <xdr:to>
      <xdr:col>22</xdr:col>
      <xdr:colOff>361950</xdr:colOff>
      <xdr:row>10</xdr:row>
      <xdr:rowOff>104775</xdr:rowOff>
    </xdr:to>
    <xdr:sp macro="" textlink="">
      <xdr:nvSpPr>
        <xdr:cNvPr id="148" name="Freeform 147"/>
        <xdr:cNvSpPr>
          <a:spLocks/>
        </xdr:cNvSpPr>
      </xdr:nvSpPr>
      <xdr:spPr bwMode="auto">
        <a:xfrm>
          <a:off x="6867525" y="1552575"/>
          <a:ext cx="1085850" cy="247650"/>
        </a:xfrm>
        <a:custGeom>
          <a:avLst/>
          <a:gdLst>
            <a:gd name="T0" fmla="*/ 0 w 136"/>
            <a:gd name="T1" fmla="*/ 0 h 23"/>
            <a:gd name="T2" fmla="*/ 2147483646 w 136"/>
            <a:gd name="T3" fmla="*/ 2147483646 h 23"/>
            <a:gd name="T4" fmla="*/ 2147483646 w 136"/>
            <a:gd name="T5" fmla="*/ 2147483646 h 23"/>
            <a:gd name="T6" fmla="*/ 0 60000 65536"/>
            <a:gd name="T7" fmla="*/ 0 60000 65536"/>
            <a:gd name="T8" fmla="*/ 0 60000 65536"/>
            <a:gd name="T9" fmla="*/ 0 w 136"/>
            <a:gd name="T10" fmla="*/ 0 h 23"/>
            <a:gd name="T11" fmla="*/ 136 w 136"/>
            <a:gd name="T12" fmla="*/ 23 h 2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6" h="23">
              <a:moveTo>
                <a:pt x="0" y="0"/>
              </a:moveTo>
              <a:lnTo>
                <a:pt x="60" y="23"/>
              </a:lnTo>
              <a:lnTo>
                <a:pt x="136" y="23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5</xdr:row>
      <xdr:rowOff>0</xdr:rowOff>
    </xdr:from>
    <xdr:to>
      <xdr:col>33</xdr:col>
      <xdr:colOff>0</xdr:colOff>
      <xdr:row>5</xdr:row>
      <xdr:rowOff>9525</xdr:rowOff>
    </xdr:to>
    <xdr:sp macro="" textlink="">
      <xdr:nvSpPr>
        <xdr:cNvPr id="2" name="Line 71"/>
        <xdr:cNvSpPr>
          <a:spLocks noChangeShapeType="1"/>
        </xdr:cNvSpPr>
      </xdr:nvSpPr>
      <xdr:spPr bwMode="auto">
        <a:xfrm>
          <a:off x="9915525" y="8953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9525</xdr:rowOff>
    </xdr:to>
    <xdr:sp macro="" textlink="">
      <xdr:nvSpPr>
        <xdr:cNvPr id="3" name="Line 72"/>
        <xdr:cNvSpPr>
          <a:spLocks noChangeShapeType="1"/>
        </xdr:cNvSpPr>
      </xdr:nvSpPr>
      <xdr:spPr bwMode="auto">
        <a:xfrm>
          <a:off x="9915525" y="10477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14</xdr:row>
      <xdr:rowOff>104775</xdr:rowOff>
    </xdr:from>
    <xdr:to>
      <xdr:col>33</xdr:col>
      <xdr:colOff>0</xdr:colOff>
      <xdr:row>14</xdr:row>
      <xdr:rowOff>142875</xdr:rowOff>
    </xdr:to>
    <xdr:sp macro="" textlink="">
      <xdr:nvSpPr>
        <xdr:cNvPr id="4" name="Line 73"/>
        <xdr:cNvSpPr>
          <a:spLocks noChangeShapeType="1"/>
        </xdr:cNvSpPr>
      </xdr:nvSpPr>
      <xdr:spPr bwMode="auto">
        <a:xfrm>
          <a:off x="9915525" y="2371725"/>
          <a:ext cx="0" cy="381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16</xdr:row>
      <xdr:rowOff>47625</xdr:rowOff>
    </xdr:from>
    <xdr:to>
      <xdr:col>33</xdr:col>
      <xdr:colOff>0</xdr:colOff>
      <xdr:row>16</xdr:row>
      <xdr:rowOff>76200</xdr:rowOff>
    </xdr:to>
    <xdr:sp macro="" textlink="">
      <xdr:nvSpPr>
        <xdr:cNvPr id="5" name="Line 74"/>
        <xdr:cNvSpPr>
          <a:spLocks noChangeShapeType="1"/>
        </xdr:cNvSpPr>
      </xdr:nvSpPr>
      <xdr:spPr bwMode="auto">
        <a:xfrm>
          <a:off x="9915525" y="2619375"/>
          <a:ext cx="0" cy="285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</xdr:colOff>
      <xdr:row>4</xdr:row>
      <xdr:rowOff>133350</xdr:rowOff>
    </xdr:from>
    <xdr:to>
      <xdr:col>24</xdr:col>
      <xdr:colOff>57150</xdr:colOff>
      <xdr:row>8</xdr:row>
      <xdr:rowOff>104775</xdr:rowOff>
    </xdr:to>
    <xdr:sp macro="" textlink="">
      <xdr:nvSpPr>
        <xdr:cNvPr id="6" name="Freeform 161"/>
        <xdr:cNvSpPr>
          <a:spLocks/>
        </xdr:cNvSpPr>
      </xdr:nvSpPr>
      <xdr:spPr bwMode="auto">
        <a:xfrm>
          <a:off x="6219825" y="876300"/>
          <a:ext cx="1133475" cy="581025"/>
        </a:xfrm>
        <a:custGeom>
          <a:avLst/>
          <a:gdLst>
            <a:gd name="T0" fmla="*/ 0 w 148"/>
            <a:gd name="T1" fmla="*/ 2147483646 h 50"/>
            <a:gd name="T2" fmla="*/ 2147483646 w 148"/>
            <a:gd name="T3" fmla="*/ 0 h 50"/>
            <a:gd name="T4" fmla="*/ 2147483646 w 148"/>
            <a:gd name="T5" fmla="*/ 0 h 50"/>
            <a:gd name="T6" fmla="*/ 0 60000 65536"/>
            <a:gd name="T7" fmla="*/ 0 60000 65536"/>
            <a:gd name="T8" fmla="*/ 0 60000 65536"/>
            <a:gd name="T9" fmla="*/ 0 w 148"/>
            <a:gd name="T10" fmla="*/ 0 h 50"/>
            <a:gd name="T11" fmla="*/ 148 w 148"/>
            <a:gd name="T12" fmla="*/ 50 h 5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8" h="50">
              <a:moveTo>
                <a:pt x="0" y="50"/>
              </a:moveTo>
              <a:lnTo>
                <a:pt x="104" y="0"/>
              </a:lnTo>
              <a:lnTo>
                <a:pt x="148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200025</xdr:colOff>
      <xdr:row>4</xdr:row>
      <xdr:rowOff>142875</xdr:rowOff>
    </xdr:from>
    <xdr:to>
      <xdr:col>24</xdr:col>
      <xdr:colOff>85725</xdr:colOff>
      <xdr:row>6</xdr:row>
      <xdr:rowOff>47625</xdr:rowOff>
    </xdr:to>
    <xdr:grpSp>
      <xdr:nvGrpSpPr>
        <xdr:cNvPr id="7" name="Group 264"/>
        <xdr:cNvGrpSpPr>
          <a:grpSpLocks/>
        </xdr:cNvGrpSpPr>
      </xdr:nvGrpSpPr>
      <xdr:grpSpPr bwMode="auto">
        <a:xfrm>
          <a:off x="6943725" y="885825"/>
          <a:ext cx="438150" cy="209550"/>
          <a:chOff x="471" y="249"/>
          <a:chExt cx="51" cy="15"/>
        </a:xfrm>
      </xdr:grpSpPr>
      <xdr:grpSp>
        <xdr:nvGrpSpPr>
          <xdr:cNvPr id="8" name="Group 265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15" name="Line 266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" name="Line 267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" name="Line 268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" name="Line 269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" name="Line 270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" name="Line 271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9" name="Line 272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73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74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275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276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77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1</xdr:col>
      <xdr:colOff>180975</xdr:colOff>
      <xdr:row>0</xdr:row>
      <xdr:rowOff>147858</xdr:rowOff>
    </xdr:from>
    <xdr:to>
      <xdr:col>27</xdr:col>
      <xdr:colOff>66675</xdr:colOff>
      <xdr:row>24</xdr:row>
      <xdr:rowOff>161925</xdr:rowOff>
    </xdr:to>
    <xdr:pic>
      <xdr:nvPicPr>
        <xdr:cNvPr id="22" name="그림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7858"/>
          <a:ext cx="8010525" cy="3747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3</xdr:row>
      <xdr:rowOff>133350</xdr:rowOff>
    </xdr:from>
    <xdr:to>
      <xdr:col>21</xdr:col>
      <xdr:colOff>428625</xdr:colOff>
      <xdr:row>15</xdr:row>
      <xdr:rowOff>95250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92" t="31267" r="6155" b="46901"/>
        <a:stretch>
          <a:fillRect/>
        </a:stretch>
      </xdr:blipFill>
      <xdr:spPr bwMode="auto">
        <a:xfrm>
          <a:off x="428625" y="876300"/>
          <a:ext cx="778192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</xdr:colOff>
      <xdr:row>7</xdr:row>
      <xdr:rowOff>133350</xdr:rowOff>
    </xdr:from>
    <xdr:to>
      <xdr:col>21</xdr:col>
      <xdr:colOff>0</xdr:colOff>
      <xdr:row>11</xdr:row>
      <xdr:rowOff>9525</xdr:rowOff>
    </xdr:to>
    <xdr:sp macro="" textlink="">
      <xdr:nvSpPr>
        <xdr:cNvPr id="3" name="Text Box 19"/>
        <xdr:cNvSpPr txBox="1">
          <a:spLocks noChangeArrowheads="1"/>
        </xdr:cNvSpPr>
      </xdr:nvSpPr>
      <xdr:spPr bwMode="auto">
        <a:xfrm>
          <a:off x="7534275" y="1485900"/>
          <a:ext cx="24765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36576" tIns="27432" rIns="36576" bIns="27432" anchor="ctr" upright="1"/>
        <a:lstStyle/>
        <a:p>
          <a:pPr algn="ctr" rtl="1">
            <a:defRPr sz="1000"/>
          </a:pPr>
          <a:r>
            <a:rPr lang="en-US" altLang="ko-KR" sz="1600" b="0" i="0" strike="noStrike">
              <a:solidFill>
                <a:srgbClr val="000000"/>
              </a:solidFill>
              <a:latin typeface="굴림"/>
              <a:ea typeface="굴림"/>
            </a:rPr>
            <a:t>450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3</xdr:row>
      <xdr:rowOff>133350</xdr:rowOff>
    </xdr:from>
    <xdr:to>
      <xdr:col>21</xdr:col>
      <xdr:colOff>428625</xdr:colOff>
      <xdr:row>15</xdr:row>
      <xdr:rowOff>95250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92" t="31267" r="6155" b="46901"/>
        <a:stretch>
          <a:fillRect/>
        </a:stretch>
      </xdr:blipFill>
      <xdr:spPr bwMode="auto">
        <a:xfrm>
          <a:off x="428625" y="876300"/>
          <a:ext cx="778192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</xdr:colOff>
      <xdr:row>7</xdr:row>
      <xdr:rowOff>133350</xdr:rowOff>
    </xdr:from>
    <xdr:to>
      <xdr:col>21</xdr:col>
      <xdr:colOff>0</xdr:colOff>
      <xdr:row>11</xdr:row>
      <xdr:rowOff>9525</xdr:rowOff>
    </xdr:to>
    <xdr:sp macro="" textlink="">
      <xdr:nvSpPr>
        <xdr:cNvPr id="3" name="Text Box 19"/>
        <xdr:cNvSpPr txBox="1">
          <a:spLocks noChangeArrowheads="1"/>
        </xdr:cNvSpPr>
      </xdr:nvSpPr>
      <xdr:spPr bwMode="auto">
        <a:xfrm>
          <a:off x="7534275" y="1485900"/>
          <a:ext cx="24765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36576" tIns="27432" rIns="36576" bIns="27432" anchor="ctr" upright="1"/>
        <a:lstStyle/>
        <a:p>
          <a:pPr algn="ctr" rtl="1">
            <a:defRPr sz="1000"/>
          </a:pPr>
          <a:r>
            <a:rPr lang="en-US" altLang="ko-KR" sz="1600" b="0" i="0" strike="noStrike">
              <a:solidFill>
                <a:srgbClr val="000000"/>
              </a:solidFill>
              <a:latin typeface="굴림"/>
              <a:ea typeface="굴림"/>
            </a:rPr>
            <a:t>450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7</xdr:row>
      <xdr:rowOff>9525</xdr:rowOff>
    </xdr:from>
    <xdr:to>
      <xdr:col>11</xdr:col>
      <xdr:colOff>276225</xdr:colOff>
      <xdr:row>15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581525" y="1247775"/>
          <a:ext cx="0" cy="135255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7</xdr:row>
      <xdr:rowOff>0</xdr:rowOff>
    </xdr:from>
    <xdr:to>
      <xdr:col>21</xdr:col>
      <xdr:colOff>19050</xdr:colOff>
      <xdr:row>16</xdr:row>
      <xdr:rowOff>0</xdr:rowOff>
    </xdr:to>
    <xdr:sp macro="" textlink="">
      <xdr:nvSpPr>
        <xdr:cNvPr id="3" name="Freeform 2"/>
        <xdr:cNvSpPr>
          <a:spLocks/>
        </xdr:cNvSpPr>
      </xdr:nvSpPr>
      <xdr:spPr bwMode="auto">
        <a:xfrm>
          <a:off x="6324600" y="1238250"/>
          <a:ext cx="781050" cy="1371600"/>
        </a:xfrm>
        <a:custGeom>
          <a:avLst/>
          <a:gdLst>
            <a:gd name="T0" fmla="*/ 2147483646 w 97"/>
            <a:gd name="T1" fmla="*/ 0 h 144"/>
            <a:gd name="T2" fmla="*/ 2147483646 w 97"/>
            <a:gd name="T3" fmla="*/ 0 h 144"/>
            <a:gd name="T4" fmla="*/ 2147483646 w 97"/>
            <a:gd name="T5" fmla="*/ 2147483646 h 144"/>
            <a:gd name="T6" fmla="*/ 0 w 97"/>
            <a:gd name="T7" fmla="*/ 2147483646 h 144"/>
            <a:gd name="T8" fmla="*/ 2147483646 w 97"/>
            <a:gd name="T9" fmla="*/ 0 h 14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7"/>
            <a:gd name="T16" fmla="*/ 0 h 144"/>
            <a:gd name="T17" fmla="*/ 97 w 97"/>
            <a:gd name="T18" fmla="*/ 144 h 14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7" h="144">
              <a:moveTo>
                <a:pt x="39" y="0"/>
              </a:moveTo>
              <a:lnTo>
                <a:pt x="97" y="0"/>
              </a:lnTo>
              <a:lnTo>
                <a:pt x="97" y="144"/>
              </a:lnTo>
              <a:lnTo>
                <a:pt x="0" y="144"/>
              </a:lnTo>
              <a:lnTo>
                <a:pt x="39" y="0"/>
              </a:ln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11</xdr:row>
      <xdr:rowOff>66675</xdr:rowOff>
    </xdr:from>
    <xdr:to>
      <xdr:col>18</xdr:col>
      <xdr:colOff>285750</xdr:colOff>
      <xdr:row>11</xdr:row>
      <xdr:rowOff>123825</xdr:rowOff>
    </xdr:to>
    <xdr:sp macro="" textlink="">
      <xdr:nvSpPr>
        <xdr:cNvPr id="4" name="Freeform 3"/>
        <xdr:cNvSpPr>
          <a:spLocks/>
        </xdr:cNvSpPr>
      </xdr:nvSpPr>
      <xdr:spPr bwMode="auto">
        <a:xfrm flipV="1">
          <a:off x="6838950" y="19145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47625</xdr:colOff>
      <xdr:row>11</xdr:row>
      <xdr:rowOff>28575</xdr:rowOff>
    </xdr:from>
    <xdr:to>
      <xdr:col>18</xdr:col>
      <xdr:colOff>161925</xdr:colOff>
      <xdr:row>11</xdr:row>
      <xdr:rowOff>133350</xdr:rowOff>
    </xdr:to>
    <xdr:sp macro="" textlink="">
      <xdr:nvSpPr>
        <xdr:cNvPr id="5" name="Freeform 4"/>
        <xdr:cNvSpPr>
          <a:spLocks/>
        </xdr:cNvSpPr>
      </xdr:nvSpPr>
      <xdr:spPr bwMode="auto">
        <a:xfrm flipV="1">
          <a:off x="6667500" y="18764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171450</xdr:colOff>
      <xdr:row>15</xdr:row>
      <xdr:rowOff>19050</xdr:rowOff>
    </xdr:from>
    <xdr:to>
      <xdr:col>18</xdr:col>
      <xdr:colOff>238125</xdr:colOff>
      <xdr:row>15</xdr:row>
      <xdr:rowOff>57150</xdr:rowOff>
    </xdr:to>
    <xdr:sp macro="" textlink="">
      <xdr:nvSpPr>
        <xdr:cNvPr id="6" name="Freeform 5"/>
        <xdr:cNvSpPr>
          <a:spLocks/>
        </xdr:cNvSpPr>
      </xdr:nvSpPr>
      <xdr:spPr bwMode="auto">
        <a:xfrm flipV="1">
          <a:off x="6791325" y="2476500"/>
          <a:ext cx="66675" cy="3810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9</xdr:row>
      <xdr:rowOff>114300</xdr:rowOff>
    </xdr:from>
    <xdr:to>
      <xdr:col>19</xdr:col>
      <xdr:colOff>66675</xdr:colOff>
      <xdr:row>10</xdr:row>
      <xdr:rowOff>28575</xdr:rowOff>
    </xdr:to>
    <xdr:sp macro="" textlink="">
      <xdr:nvSpPr>
        <xdr:cNvPr id="7" name="Freeform 6"/>
        <xdr:cNvSpPr>
          <a:spLocks/>
        </xdr:cNvSpPr>
      </xdr:nvSpPr>
      <xdr:spPr bwMode="auto">
        <a:xfrm flipH="1" flipV="1">
          <a:off x="6981825" y="1657350"/>
          <a:ext cx="19050" cy="666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66675</xdr:colOff>
      <xdr:row>10</xdr:row>
      <xdr:rowOff>47625</xdr:rowOff>
    </xdr:from>
    <xdr:to>
      <xdr:col>19</xdr:col>
      <xdr:colOff>133350</xdr:colOff>
      <xdr:row>10</xdr:row>
      <xdr:rowOff>104775</xdr:rowOff>
    </xdr:to>
    <xdr:sp macro="" textlink="">
      <xdr:nvSpPr>
        <xdr:cNvPr id="8" name="Freeform 7"/>
        <xdr:cNvSpPr>
          <a:spLocks/>
        </xdr:cNvSpPr>
      </xdr:nvSpPr>
      <xdr:spPr bwMode="auto">
        <a:xfrm flipV="1">
          <a:off x="7000875" y="17430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</xdr:colOff>
      <xdr:row>8</xdr:row>
      <xdr:rowOff>104775</xdr:rowOff>
    </xdr:from>
    <xdr:to>
      <xdr:col>19</xdr:col>
      <xdr:colOff>85725</xdr:colOff>
      <xdr:row>9</xdr:row>
      <xdr:rowOff>9525</xdr:rowOff>
    </xdr:to>
    <xdr:sp macro="" textlink="">
      <xdr:nvSpPr>
        <xdr:cNvPr id="9" name="Freeform 8"/>
        <xdr:cNvSpPr>
          <a:spLocks/>
        </xdr:cNvSpPr>
      </xdr:nvSpPr>
      <xdr:spPr bwMode="auto">
        <a:xfrm flipV="1">
          <a:off x="6953250" y="14954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95250</xdr:colOff>
      <xdr:row>9</xdr:row>
      <xdr:rowOff>85725</xdr:rowOff>
    </xdr:from>
    <xdr:to>
      <xdr:col>18</xdr:col>
      <xdr:colOff>209550</xdr:colOff>
      <xdr:row>10</xdr:row>
      <xdr:rowOff>38100</xdr:rowOff>
    </xdr:to>
    <xdr:sp macro="" textlink="">
      <xdr:nvSpPr>
        <xdr:cNvPr id="10" name="Freeform 9"/>
        <xdr:cNvSpPr>
          <a:spLocks/>
        </xdr:cNvSpPr>
      </xdr:nvSpPr>
      <xdr:spPr bwMode="auto">
        <a:xfrm flipV="1">
          <a:off x="6715125" y="162877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12</xdr:row>
      <xdr:rowOff>95250</xdr:rowOff>
    </xdr:from>
    <xdr:to>
      <xdr:col>18</xdr:col>
      <xdr:colOff>114300</xdr:colOff>
      <xdr:row>13</xdr:row>
      <xdr:rowOff>47625</xdr:rowOff>
    </xdr:to>
    <xdr:sp macro="" textlink="">
      <xdr:nvSpPr>
        <xdr:cNvPr id="11" name="Freeform 10"/>
        <xdr:cNvSpPr>
          <a:spLocks/>
        </xdr:cNvSpPr>
      </xdr:nvSpPr>
      <xdr:spPr bwMode="auto">
        <a:xfrm flipV="1">
          <a:off x="6619875" y="209550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295275</xdr:colOff>
      <xdr:row>14</xdr:row>
      <xdr:rowOff>0</xdr:rowOff>
    </xdr:from>
    <xdr:to>
      <xdr:col>19</xdr:col>
      <xdr:colOff>47625</xdr:colOff>
      <xdr:row>14</xdr:row>
      <xdr:rowOff>57150</xdr:rowOff>
    </xdr:to>
    <xdr:sp macro="" textlink="">
      <xdr:nvSpPr>
        <xdr:cNvPr id="12" name="Freeform 11"/>
        <xdr:cNvSpPr>
          <a:spLocks/>
        </xdr:cNvSpPr>
      </xdr:nvSpPr>
      <xdr:spPr bwMode="auto">
        <a:xfrm flipV="1">
          <a:off x="6915150" y="23050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266700</xdr:colOff>
      <xdr:row>14</xdr:row>
      <xdr:rowOff>28575</xdr:rowOff>
    </xdr:from>
    <xdr:to>
      <xdr:col>18</xdr:col>
      <xdr:colOff>66675</xdr:colOff>
      <xdr:row>14</xdr:row>
      <xdr:rowOff>133350</xdr:rowOff>
    </xdr:to>
    <xdr:sp macro="" textlink="">
      <xdr:nvSpPr>
        <xdr:cNvPr id="13" name="Freeform 12"/>
        <xdr:cNvSpPr>
          <a:spLocks/>
        </xdr:cNvSpPr>
      </xdr:nvSpPr>
      <xdr:spPr bwMode="auto">
        <a:xfrm flipV="1">
          <a:off x="6572250" y="23336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285750</xdr:colOff>
      <xdr:row>12</xdr:row>
      <xdr:rowOff>28575</xdr:rowOff>
    </xdr:from>
    <xdr:to>
      <xdr:col>19</xdr:col>
      <xdr:colOff>19050</xdr:colOff>
      <xdr:row>12</xdr:row>
      <xdr:rowOff>76200</xdr:rowOff>
    </xdr:to>
    <xdr:sp macro="" textlink="">
      <xdr:nvSpPr>
        <xdr:cNvPr id="14" name="Freeform 13"/>
        <xdr:cNvSpPr>
          <a:spLocks/>
        </xdr:cNvSpPr>
      </xdr:nvSpPr>
      <xdr:spPr bwMode="auto">
        <a:xfrm flipV="1">
          <a:off x="6905625" y="2028825"/>
          <a:ext cx="47625" cy="4762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161925</xdr:colOff>
      <xdr:row>8</xdr:row>
      <xdr:rowOff>28575</xdr:rowOff>
    </xdr:from>
    <xdr:to>
      <xdr:col>18</xdr:col>
      <xdr:colOff>276225</xdr:colOff>
      <xdr:row>8</xdr:row>
      <xdr:rowOff>133350</xdr:rowOff>
    </xdr:to>
    <xdr:sp macro="" textlink="">
      <xdr:nvSpPr>
        <xdr:cNvPr id="15" name="Freeform 14"/>
        <xdr:cNvSpPr>
          <a:spLocks/>
        </xdr:cNvSpPr>
      </xdr:nvSpPr>
      <xdr:spPr bwMode="auto">
        <a:xfrm flipV="1">
          <a:off x="6781800" y="14192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200025</xdr:colOff>
      <xdr:row>13</xdr:row>
      <xdr:rowOff>66675</xdr:rowOff>
    </xdr:from>
    <xdr:to>
      <xdr:col>18</xdr:col>
      <xdr:colOff>257175</xdr:colOff>
      <xdr:row>13</xdr:row>
      <xdr:rowOff>114300</xdr:rowOff>
    </xdr:to>
    <xdr:sp macro="" textlink="">
      <xdr:nvSpPr>
        <xdr:cNvPr id="16" name="Freeform 15"/>
        <xdr:cNvSpPr>
          <a:spLocks/>
        </xdr:cNvSpPr>
      </xdr:nvSpPr>
      <xdr:spPr bwMode="auto">
        <a:xfrm flipV="1">
          <a:off x="6819900" y="2219325"/>
          <a:ext cx="57150" cy="4762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14</xdr:row>
      <xdr:rowOff>66675</xdr:rowOff>
    </xdr:from>
    <xdr:to>
      <xdr:col>19</xdr:col>
      <xdr:colOff>19050</xdr:colOff>
      <xdr:row>14</xdr:row>
      <xdr:rowOff>123825</xdr:rowOff>
    </xdr:to>
    <xdr:sp macro="" textlink="">
      <xdr:nvSpPr>
        <xdr:cNvPr id="17" name="Freeform 16"/>
        <xdr:cNvSpPr>
          <a:spLocks/>
        </xdr:cNvSpPr>
      </xdr:nvSpPr>
      <xdr:spPr bwMode="auto">
        <a:xfrm flipV="1">
          <a:off x="6886575" y="23717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10</xdr:row>
      <xdr:rowOff>0</xdr:rowOff>
    </xdr:from>
    <xdr:to>
      <xdr:col>19</xdr:col>
      <xdr:colOff>19050</xdr:colOff>
      <xdr:row>10</xdr:row>
      <xdr:rowOff>57150</xdr:rowOff>
    </xdr:to>
    <xdr:sp macro="" textlink="">
      <xdr:nvSpPr>
        <xdr:cNvPr id="18" name="Freeform 17"/>
        <xdr:cNvSpPr>
          <a:spLocks/>
        </xdr:cNvSpPr>
      </xdr:nvSpPr>
      <xdr:spPr bwMode="auto">
        <a:xfrm flipV="1">
          <a:off x="6886575" y="16954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11</xdr:row>
      <xdr:rowOff>9525</xdr:rowOff>
    </xdr:from>
    <xdr:to>
      <xdr:col>19</xdr:col>
      <xdr:colOff>66675</xdr:colOff>
      <xdr:row>11</xdr:row>
      <xdr:rowOff>66675</xdr:rowOff>
    </xdr:to>
    <xdr:sp macro="" textlink="">
      <xdr:nvSpPr>
        <xdr:cNvPr id="19" name="Freeform 18"/>
        <xdr:cNvSpPr>
          <a:spLocks/>
        </xdr:cNvSpPr>
      </xdr:nvSpPr>
      <xdr:spPr bwMode="auto">
        <a:xfrm flipV="1">
          <a:off x="6934200" y="18573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15</xdr:row>
      <xdr:rowOff>9525</xdr:rowOff>
    </xdr:from>
    <xdr:to>
      <xdr:col>19</xdr:col>
      <xdr:colOff>114300</xdr:colOff>
      <xdr:row>15</xdr:row>
      <xdr:rowOff>66675</xdr:rowOff>
    </xdr:to>
    <xdr:sp macro="" textlink="">
      <xdr:nvSpPr>
        <xdr:cNvPr id="20" name="Freeform 19"/>
        <xdr:cNvSpPr>
          <a:spLocks/>
        </xdr:cNvSpPr>
      </xdr:nvSpPr>
      <xdr:spPr bwMode="auto">
        <a:xfrm flipV="1">
          <a:off x="6981825" y="24669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295275</xdr:colOff>
      <xdr:row>13</xdr:row>
      <xdr:rowOff>0</xdr:rowOff>
    </xdr:from>
    <xdr:to>
      <xdr:col>19</xdr:col>
      <xdr:colOff>47625</xdr:colOff>
      <xdr:row>13</xdr:row>
      <xdr:rowOff>57150</xdr:rowOff>
    </xdr:to>
    <xdr:sp macro="" textlink="">
      <xdr:nvSpPr>
        <xdr:cNvPr id="21" name="Freeform 20"/>
        <xdr:cNvSpPr>
          <a:spLocks/>
        </xdr:cNvSpPr>
      </xdr:nvSpPr>
      <xdr:spPr bwMode="auto">
        <a:xfrm flipV="1">
          <a:off x="6915150" y="21526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66675</xdr:colOff>
      <xdr:row>7</xdr:row>
      <xdr:rowOff>66675</xdr:rowOff>
    </xdr:from>
    <xdr:to>
      <xdr:col>19</xdr:col>
      <xdr:colOff>133350</xdr:colOff>
      <xdr:row>7</xdr:row>
      <xdr:rowOff>123825</xdr:rowOff>
    </xdr:to>
    <xdr:sp macro="" textlink="">
      <xdr:nvSpPr>
        <xdr:cNvPr id="22" name="Freeform 21"/>
        <xdr:cNvSpPr>
          <a:spLocks/>
        </xdr:cNvSpPr>
      </xdr:nvSpPr>
      <xdr:spPr bwMode="auto">
        <a:xfrm flipV="1">
          <a:off x="7000875" y="13049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219075</xdr:colOff>
      <xdr:row>7</xdr:row>
      <xdr:rowOff>0</xdr:rowOff>
    </xdr:from>
    <xdr:to>
      <xdr:col>17</xdr:col>
      <xdr:colOff>304800</xdr:colOff>
      <xdr:row>7</xdr:row>
      <xdr:rowOff>9525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4219575" y="1238250"/>
          <a:ext cx="2390775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10</xdr:row>
      <xdr:rowOff>0</xdr:rowOff>
    </xdr:from>
    <xdr:to>
      <xdr:col>17</xdr:col>
      <xdr:colOff>209550</xdr:colOff>
      <xdr:row>10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3914775" y="1695450"/>
          <a:ext cx="26003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</xdr:colOff>
      <xdr:row>14</xdr:row>
      <xdr:rowOff>95250</xdr:rowOff>
    </xdr:from>
    <xdr:to>
      <xdr:col>17</xdr:col>
      <xdr:colOff>76200</xdr:colOff>
      <xdr:row>14</xdr:row>
      <xdr:rowOff>95250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3619500" y="2400300"/>
          <a:ext cx="2762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333375</xdr:colOff>
      <xdr:row>16</xdr:row>
      <xdr:rowOff>0</xdr:rowOff>
    </xdr:from>
    <xdr:to>
      <xdr:col>17</xdr:col>
      <xdr:colOff>9525</xdr:colOff>
      <xdr:row>16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3524250" y="2609850"/>
          <a:ext cx="27908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266700</xdr:colOff>
      <xdr:row>7</xdr:row>
      <xdr:rowOff>19050</xdr:rowOff>
    </xdr:from>
    <xdr:to>
      <xdr:col>12</xdr:col>
      <xdr:colOff>276225</xdr:colOff>
      <xdr:row>15</xdr:row>
      <xdr:rowOff>142875</xdr:rowOff>
    </xdr:to>
    <xdr:grpSp>
      <xdr:nvGrpSpPr>
        <xdr:cNvPr id="27" name="Group 26"/>
        <xdr:cNvGrpSpPr>
          <a:grpSpLocks/>
        </xdr:cNvGrpSpPr>
      </xdr:nvGrpSpPr>
      <xdr:grpSpPr bwMode="auto">
        <a:xfrm>
          <a:off x="5020917" y="1244876"/>
          <a:ext cx="9525" cy="1316521"/>
          <a:chOff x="597" y="128"/>
          <a:chExt cx="1" cy="141"/>
        </a:xfrm>
      </xdr:grpSpPr>
      <xdr:sp macro="" textlink="">
        <xdr:nvSpPr>
          <xdr:cNvPr id="28" name="Line 27"/>
          <xdr:cNvSpPr>
            <a:spLocks noChangeShapeType="1"/>
          </xdr:cNvSpPr>
        </xdr:nvSpPr>
        <xdr:spPr bwMode="auto">
          <a:xfrm>
            <a:off x="597" y="177"/>
            <a:ext cx="0" cy="9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28"/>
          <xdr:cNvSpPr>
            <a:spLocks noChangeShapeType="1"/>
          </xdr:cNvSpPr>
        </xdr:nvSpPr>
        <xdr:spPr bwMode="auto">
          <a:xfrm>
            <a:off x="598" y="128"/>
            <a:ext cx="0" cy="46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95250</xdr:colOff>
      <xdr:row>7</xdr:row>
      <xdr:rowOff>9525</xdr:rowOff>
    </xdr:from>
    <xdr:to>
      <xdr:col>15</xdr:col>
      <xdr:colOff>38100</xdr:colOff>
      <xdr:row>16</xdr:row>
      <xdr:rowOff>9525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>
          <a:off x="5476875" y="1247775"/>
          <a:ext cx="342900" cy="137160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7</xdr:row>
      <xdr:rowOff>9525</xdr:rowOff>
    </xdr:from>
    <xdr:to>
      <xdr:col>16</xdr:col>
      <xdr:colOff>314325</xdr:colOff>
      <xdr:row>16</xdr:row>
      <xdr:rowOff>9525</xdr:rowOff>
    </xdr:to>
    <xdr:grpSp>
      <xdr:nvGrpSpPr>
        <xdr:cNvPr id="31" name="Group 30"/>
        <xdr:cNvGrpSpPr>
          <a:grpSpLocks/>
        </xdr:cNvGrpSpPr>
      </xdr:nvGrpSpPr>
      <xdr:grpSpPr bwMode="auto">
        <a:xfrm>
          <a:off x="5943186" y="1235351"/>
          <a:ext cx="334617" cy="1341783"/>
          <a:chOff x="722" y="127"/>
          <a:chExt cx="39" cy="144"/>
        </a:xfrm>
      </xdr:grpSpPr>
      <xdr:sp macro="" textlink="">
        <xdr:nvSpPr>
          <xdr:cNvPr id="32" name="Line 31"/>
          <xdr:cNvSpPr>
            <a:spLocks noChangeShapeType="1"/>
          </xdr:cNvSpPr>
        </xdr:nvSpPr>
        <xdr:spPr bwMode="auto">
          <a:xfrm flipH="1">
            <a:off x="722" y="174"/>
            <a:ext cx="27" cy="9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32"/>
          <xdr:cNvSpPr>
            <a:spLocks noChangeShapeType="1"/>
          </xdr:cNvSpPr>
        </xdr:nvSpPr>
        <xdr:spPr bwMode="auto">
          <a:xfrm flipH="1">
            <a:off x="749" y="127"/>
            <a:ext cx="12" cy="4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209550</xdr:colOff>
      <xdr:row>3</xdr:row>
      <xdr:rowOff>142875</xdr:rowOff>
    </xdr:from>
    <xdr:to>
      <xdr:col>17</xdr:col>
      <xdr:colOff>209550</xdr:colOff>
      <xdr:row>9</xdr:row>
      <xdr:rowOff>142875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6515100" y="733425"/>
          <a:ext cx="0" cy="95250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</xdr:row>
      <xdr:rowOff>0</xdr:rowOff>
    </xdr:from>
    <xdr:to>
      <xdr:col>19</xdr:col>
      <xdr:colOff>142875</xdr:colOff>
      <xdr:row>6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H="1">
          <a:off x="6629400" y="1085850"/>
          <a:ext cx="447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200025</xdr:colOff>
      <xdr:row>5</xdr:row>
      <xdr:rowOff>0</xdr:rowOff>
    </xdr:from>
    <xdr:to>
      <xdr:col>19</xdr:col>
      <xdr:colOff>142875</xdr:colOff>
      <xdr:row>5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>
          <a:off x="6505575" y="933450"/>
          <a:ext cx="57150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3</xdr:row>
      <xdr:rowOff>133350</xdr:rowOff>
    </xdr:from>
    <xdr:to>
      <xdr:col>21</xdr:col>
      <xdr:colOff>19050</xdr:colOff>
      <xdr:row>7</xdr:row>
      <xdr:rowOff>9525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H="1">
          <a:off x="7105650" y="723900"/>
          <a:ext cx="0" cy="52387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5</xdr:row>
      <xdr:rowOff>57150</xdr:rowOff>
    </xdr:from>
    <xdr:to>
      <xdr:col>18</xdr:col>
      <xdr:colOff>9525</xdr:colOff>
      <xdr:row>7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6629400" y="99060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333375</xdr:colOff>
      <xdr:row>17</xdr:row>
      <xdr:rowOff>9525</xdr:rowOff>
    </xdr:from>
    <xdr:to>
      <xdr:col>19</xdr:col>
      <xdr:colOff>142875</xdr:colOff>
      <xdr:row>17</xdr:row>
      <xdr:rowOff>9525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6296025" y="2771775"/>
          <a:ext cx="78105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14</xdr:row>
      <xdr:rowOff>114300</xdr:rowOff>
    </xdr:from>
    <xdr:to>
      <xdr:col>22</xdr:col>
      <xdr:colOff>361950</xdr:colOff>
      <xdr:row>14</xdr:row>
      <xdr:rowOff>114300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V="1">
          <a:off x="7096125" y="2419350"/>
          <a:ext cx="857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16</xdr:row>
      <xdr:rowOff>0</xdr:rowOff>
    </xdr:from>
    <xdr:to>
      <xdr:col>22</xdr:col>
      <xdr:colOff>361950</xdr:colOff>
      <xdr:row>16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V="1">
          <a:off x="7096125" y="2609850"/>
          <a:ext cx="857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133350</xdr:colOff>
      <xdr:row>14</xdr:row>
      <xdr:rowOff>114300</xdr:rowOff>
    </xdr:from>
    <xdr:to>
      <xdr:col>22</xdr:col>
      <xdr:colOff>133350</xdr:colOff>
      <xdr:row>16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7724775" y="2419350"/>
          <a:ext cx="0" cy="1905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12</xdr:row>
      <xdr:rowOff>57150</xdr:rowOff>
    </xdr:from>
    <xdr:to>
      <xdr:col>22</xdr:col>
      <xdr:colOff>142875</xdr:colOff>
      <xdr:row>14</xdr:row>
      <xdr:rowOff>0</xdr:rowOff>
    </xdr:to>
    <xdr:sp macro="" textlink="">
      <xdr:nvSpPr>
        <xdr:cNvPr id="43" name="Freeform 42"/>
        <xdr:cNvSpPr>
          <a:spLocks/>
        </xdr:cNvSpPr>
      </xdr:nvSpPr>
      <xdr:spPr bwMode="auto">
        <a:xfrm>
          <a:off x="6915150" y="2057400"/>
          <a:ext cx="819150" cy="247650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14</xdr:row>
      <xdr:rowOff>57150</xdr:rowOff>
    </xdr:from>
    <xdr:to>
      <xdr:col>17</xdr:col>
      <xdr:colOff>304800</xdr:colOff>
      <xdr:row>16</xdr:row>
      <xdr:rowOff>19050</xdr:rowOff>
    </xdr:to>
    <xdr:sp macro="" textlink="">
      <xdr:nvSpPr>
        <xdr:cNvPr id="44" name="Freeform 43"/>
        <xdr:cNvSpPr>
          <a:spLocks/>
        </xdr:cNvSpPr>
      </xdr:nvSpPr>
      <xdr:spPr bwMode="auto">
        <a:xfrm>
          <a:off x="6324600" y="2362200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76200</xdr:colOff>
      <xdr:row>12</xdr:row>
      <xdr:rowOff>123825</xdr:rowOff>
    </xdr:from>
    <xdr:to>
      <xdr:col>18</xdr:col>
      <xdr:colOff>47625</xdr:colOff>
      <xdr:row>14</xdr:row>
      <xdr:rowOff>85725</xdr:rowOff>
    </xdr:to>
    <xdr:sp macro="" textlink="">
      <xdr:nvSpPr>
        <xdr:cNvPr id="45" name="Freeform 44"/>
        <xdr:cNvSpPr>
          <a:spLocks/>
        </xdr:cNvSpPr>
      </xdr:nvSpPr>
      <xdr:spPr bwMode="auto">
        <a:xfrm>
          <a:off x="6381750" y="2124075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133350</xdr:colOff>
      <xdr:row>11</xdr:row>
      <xdr:rowOff>57150</xdr:rowOff>
    </xdr:from>
    <xdr:to>
      <xdr:col>18</xdr:col>
      <xdr:colOff>95250</xdr:colOff>
      <xdr:row>13</xdr:row>
      <xdr:rowOff>19050</xdr:rowOff>
    </xdr:to>
    <xdr:sp macro="" textlink="">
      <xdr:nvSpPr>
        <xdr:cNvPr id="46" name="Freeform 45"/>
        <xdr:cNvSpPr>
          <a:spLocks/>
        </xdr:cNvSpPr>
      </xdr:nvSpPr>
      <xdr:spPr bwMode="auto">
        <a:xfrm>
          <a:off x="6438900" y="190500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190500</xdr:colOff>
      <xdr:row>9</xdr:row>
      <xdr:rowOff>123825</xdr:rowOff>
    </xdr:from>
    <xdr:to>
      <xdr:col>18</xdr:col>
      <xdr:colOff>161925</xdr:colOff>
      <xdr:row>11</xdr:row>
      <xdr:rowOff>85725</xdr:rowOff>
    </xdr:to>
    <xdr:sp macro="" textlink="">
      <xdr:nvSpPr>
        <xdr:cNvPr id="47" name="Freeform 46"/>
        <xdr:cNvSpPr>
          <a:spLocks/>
        </xdr:cNvSpPr>
      </xdr:nvSpPr>
      <xdr:spPr bwMode="auto">
        <a:xfrm>
          <a:off x="6496050" y="1666875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238125</xdr:colOff>
      <xdr:row>8</xdr:row>
      <xdr:rowOff>57150</xdr:rowOff>
    </xdr:from>
    <xdr:to>
      <xdr:col>18</xdr:col>
      <xdr:colOff>200025</xdr:colOff>
      <xdr:row>10</xdr:row>
      <xdr:rowOff>19050</xdr:rowOff>
    </xdr:to>
    <xdr:sp macro="" textlink="">
      <xdr:nvSpPr>
        <xdr:cNvPr id="48" name="Freeform 47"/>
        <xdr:cNvSpPr>
          <a:spLocks/>
        </xdr:cNvSpPr>
      </xdr:nvSpPr>
      <xdr:spPr bwMode="auto">
        <a:xfrm>
          <a:off x="6543675" y="144780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285750</xdr:colOff>
      <xdr:row>7</xdr:row>
      <xdr:rowOff>0</xdr:rowOff>
    </xdr:from>
    <xdr:to>
      <xdr:col>18</xdr:col>
      <xdr:colOff>247650</xdr:colOff>
      <xdr:row>8</xdr:row>
      <xdr:rowOff>114300</xdr:rowOff>
    </xdr:to>
    <xdr:sp macro="" textlink="">
      <xdr:nvSpPr>
        <xdr:cNvPr id="49" name="Freeform 48"/>
        <xdr:cNvSpPr>
          <a:spLocks/>
        </xdr:cNvSpPr>
      </xdr:nvSpPr>
      <xdr:spPr bwMode="auto">
        <a:xfrm>
          <a:off x="6591300" y="123825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57150</xdr:rowOff>
    </xdr:from>
    <xdr:to>
      <xdr:col>18</xdr:col>
      <xdr:colOff>47625</xdr:colOff>
      <xdr:row>16</xdr:row>
      <xdr:rowOff>9525</xdr:rowOff>
    </xdr:to>
    <xdr:sp macro="" textlink="">
      <xdr:nvSpPr>
        <xdr:cNvPr id="50" name="Freeform 49"/>
        <xdr:cNvSpPr>
          <a:spLocks/>
        </xdr:cNvSpPr>
      </xdr:nvSpPr>
      <xdr:spPr bwMode="auto">
        <a:xfrm flipV="1">
          <a:off x="6553200" y="251460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180975</xdr:colOff>
      <xdr:row>7</xdr:row>
      <xdr:rowOff>9525</xdr:rowOff>
    </xdr:from>
    <xdr:to>
      <xdr:col>18</xdr:col>
      <xdr:colOff>304800</xdr:colOff>
      <xdr:row>7</xdr:row>
      <xdr:rowOff>76200</xdr:rowOff>
    </xdr:to>
    <xdr:sp macro="" textlink="">
      <xdr:nvSpPr>
        <xdr:cNvPr id="51" name="Freeform 50"/>
        <xdr:cNvSpPr>
          <a:spLocks/>
        </xdr:cNvSpPr>
      </xdr:nvSpPr>
      <xdr:spPr bwMode="auto">
        <a:xfrm>
          <a:off x="6800850" y="1247775"/>
          <a:ext cx="123825" cy="66675"/>
        </a:xfrm>
        <a:custGeom>
          <a:avLst/>
          <a:gdLst>
            <a:gd name="T0" fmla="*/ 2147483646 w 15"/>
            <a:gd name="T1" fmla="*/ 2147483646 h 7"/>
            <a:gd name="T2" fmla="*/ 2147483646 w 15"/>
            <a:gd name="T3" fmla="*/ 0 h 7"/>
            <a:gd name="T4" fmla="*/ 2147483646 w 15"/>
            <a:gd name="T5" fmla="*/ 2147483646 h 7"/>
            <a:gd name="T6" fmla="*/ 2147483646 w 15"/>
            <a:gd name="T7" fmla="*/ 2147483646 h 7"/>
            <a:gd name="T8" fmla="*/ 0 60000 65536"/>
            <a:gd name="T9" fmla="*/ 0 60000 65536"/>
            <a:gd name="T10" fmla="*/ 0 60000 65536"/>
            <a:gd name="T11" fmla="*/ 0 60000 65536"/>
            <a:gd name="T12" fmla="*/ 0 w 15"/>
            <a:gd name="T13" fmla="*/ 0 h 7"/>
            <a:gd name="T14" fmla="*/ 15 w 15"/>
            <a:gd name="T15" fmla="*/ 7 h 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5" h="7">
              <a:moveTo>
                <a:pt x="6" y="6"/>
              </a:moveTo>
              <a:cubicBezTo>
                <a:pt x="0" y="3"/>
                <a:pt x="3" y="1"/>
                <a:pt x="8" y="0"/>
              </a:cubicBezTo>
              <a:cubicBezTo>
                <a:pt x="15" y="1"/>
                <a:pt x="14" y="4"/>
                <a:pt x="9" y="7"/>
              </a:cubicBezTo>
              <a:cubicBezTo>
                <a:pt x="3" y="6"/>
                <a:pt x="2" y="6"/>
                <a:pt x="6" y="6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133350</xdr:colOff>
      <xdr:row>9</xdr:row>
      <xdr:rowOff>142875</xdr:rowOff>
    </xdr:from>
    <xdr:to>
      <xdr:col>22</xdr:col>
      <xdr:colOff>95250</xdr:colOff>
      <xdr:row>12</xdr:row>
      <xdr:rowOff>9525</xdr:rowOff>
    </xdr:to>
    <xdr:sp macro="" textlink="">
      <xdr:nvSpPr>
        <xdr:cNvPr id="52" name="Freeform 51"/>
        <xdr:cNvSpPr>
          <a:spLocks/>
        </xdr:cNvSpPr>
      </xdr:nvSpPr>
      <xdr:spPr bwMode="auto">
        <a:xfrm>
          <a:off x="6753225" y="1685925"/>
          <a:ext cx="933450" cy="323850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171450</xdr:colOff>
      <xdr:row>7</xdr:row>
      <xdr:rowOff>104775</xdr:rowOff>
    </xdr:from>
    <xdr:to>
      <xdr:col>22</xdr:col>
      <xdr:colOff>104775</xdr:colOff>
      <xdr:row>9</xdr:row>
      <xdr:rowOff>0</xdr:rowOff>
    </xdr:to>
    <xdr:sp macro="" textlink="">
      <xdr:nvSpPr>
        <xdr:cNvPr id="53" name="Freeform 52"/>
        <xdr:cNvSpPr>
          <a:spLocks/>
        </xdr:cNvSpPr>
      </xdr:nvSpPr>
      <xdr:spPr bwMode="auto">
        <a:xfrm>
          <a:off x="6791325" y="1343025"/>
          <a:ext cx="904875" cy="200025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314325</xdr:colOff>
      <xdr:row>7</xdr:row>
      <xdr:rowOff>0</xdr:rowOff>
    </xdr:from>
    <xdr:to>
      <xdr:col>10</xdr:col>
      <xdr:colOff>209550</xdr:colOff>
      <xdr:row>16</xdr:row>
      <xdr:rowOff>9525</xdr:rowOff>
    </xdr:to>
    <xdr:sp macro="" textlink="">
      <xdr:nvSpPr>
        <xdr:cNvPr id="54" name="Freeform 53"/>
        <xdr:cNvSpPr>
          <a:spLocks/>
        </xdr:cNvSpPr>
      </xdr:nvSpPr>
      <xdr:spPr bwMode="auto">
        <a:xfrm>
          <a:off x="1085850" y="1238250"/>
          <a:ext cx="3124200" cy="1381125"/>
        </a:xfrm>
        <a:custGeom>
          <a:avLst/>
          <a:gdLst>
            <a:gd name="T0" fmla="*/ 2147483646 w 328"/>
            <a:gd name="T1" fmla="*/ 2147483646 h 97"/>
            <a:gd name="T2" fmla="*/ 2147483646 w 328"/>
            <a:gd name="T3" fmla="*/ 2147483646 h 97"/>
            <a:gd name="T4" fmla="*/ 2147483646 w 328"/>
            <a:gd name="T5" fmla="*/ 2147483646 h 97"/>
            <a:gd name="T6" fmla="*/ 2147483646 w 328"/>
            <a:gd name="T7" fmla="*/ 0 h 97"/>
            <a:gd name="T8" fmla="*/ 2147483646 w 328"/>
            <a:gd name="T9" fmla="*/ 0 h 97"/>
            <a:gd name="T10" fmla="*/ 2147483646 w 328"/>
            <a:gd name="T11" fmla="*/ 2147483646 h 97"/>
            <a:gd name="T12" fmla="*/ 2147483646 w 328"/>
            <a:gd name="T13" fmla="*/ 2147483646 h 97"/>
            <a:gd name="T14" fmla="*/ 0 w 328"/>
            <a:gd name="T15" fmla="*/ 2147483646 h 97"/>
            <a:gd name="T16" fmla="*/ 2147483646 w 328"/>
            <a:gd name="T17" fmla="*/ 2147483646 h 97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328"/>
            <a:gd name="T28" fmla="*/ 0 h 97"/>
            <a:gd name="T29" fmla="*/ 328 w 328"/>
            <a:gd name="T30" fmla="*/ 97 h 97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328" h="97">
              <a:moveTo>
                <a:pt x="44" y="1"/>
              </a:moveTo>
              <a:lnTo>
                <a:pt x="77" y="34"/>
              </a:lnTo>
              <a:lnTo>
                <a:pt x="251" y="33"/>
              </a:lnTo>
              <a:lnTo>
                <a:pt x="286" y="0"/>
              </a:lnTo>
              <a:lnTo>
                <a:pt x="328" y="0"/>
              </a:lnTo>
              <a:lnTo>
                <a:pt x="263" y="97"/>
              </a:lnTo>
              <a:lnTo>
                <a:pt x="63" y="97"/>
              </a:lnTo>
              <a:lnTo>
                <a:pt x="0" y="1"/>
              </a:lnTo>
              <a:lnTo>
                <a:pt x="44" y="1"/>
              </a:ln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38100</xdr:rowOff>
    </xdr:from>
    <xdr:to>
      <xdr:col>9</xdr:col>
      <xdr:colOff>9525</xdr:colOff>
      <xdr:row>16</xdr:row>
      <xdr:rowOff>19050</xdr:rowOff>
    </xdr:to>
    <xdr:grpSp>
      <xdr:nvGrpSpPr>
        <xdr:cNvPr id="55" name="Group 54"/>
        <xdr:cNvGrpSpPr>
          <a:grpSpLocks/>
        </xdr:cNvGrpSpPr>
      </xdr:nvGrpSpPr>
      <xdr:grpSpPr bwMode="auto">
        <a:xfrm>
          <a:off x="1598543" y="2307535"/>
          <a:ext cx="1980786" cy="279124"/>
          <a:chOff x="188" y="246"/>
          <a:chExt cx="237" cy="26"/>
        </a:xfrm>
      </xdr:grpSpPr>
      <xdr:sp macro="" textlink="">
        <xdr:nvSpPr>
          <xdr:cNvPr id="56" name="Freeform 55"/>
          <xdr:cNvSpPr>
            <a:spLocks/>
          </xdr:cNvSpPr>
        </xdr:nvSpPr>
        <xdr:spPr bwMode="auto">
          <a:xfrm>
            <a:off x="188" y="24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Freeform 56"/>
          <xdr:cNvSpPr>
            <a:spLocks/>
          </xdr:cNvSpPr>
        </xdr:nvSpPr>
        <xdr:spPr bwMode="auto">
          <a:xfrm>
            <a:off x="212" y="24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8" name="Freeform 57"/>
          <xdr:cNvSpPr>
            <a:spLocks/>
          </xdr:cNvSpPr>
        </xdr:nvSpPr>
        <xdr:spPr bwMode="auto">
          <a:xfrm>
            <a:off x="236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" name="Freeform 58"/>
          <xdr:cNvSpPr>
            <a:spLocks/>
          </xdr:cNvSpPr>
        </xdr:nvSpPr>
        <xdr:spPr bwMode="auto">
          <a:xfrm>
            <a:off x="259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" name="Freeform 59"/>
          <xdr:cNvSpPr>
            <a:spLocks/>
          </xdr:cNvSpPr>
        </xdr:nvSpPr>
        <xdr:spPr bwMode="auto">
          <a:xfrm>
            <a:off x="281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" name="Freeform 60"/>
          <xdr:cNvSpPr>
            <a:spLocks/>
          </xdr:cNvSpPr>
        </xdr:nvSpPr>
        <xdr:spPr bwMode="auto">
          <a:xfrm>
            <a:off x="304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" name="Freeform 61"/>
          <xdr:cNvSpPr>
            <a:spLocks/>
          </xdr:cNvSpPr>
        </xdr:nvSpPr>
        <xdr:spPr bwMode="auto">
          <a:xfrm>
            <a:off x="328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3" name="Freeform 62"/>
          <xdr:cNvSpPr>
            <a:spLocks/>
          </xdr:cNvSpPr>
        </xdr:nvSpPr>
        <xdr:spPr bwMode="auto">
          <a:xfrm>
            <a:off x="351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Freeform 63"/>
          <xdr:cNvSpPr>
            <a:spLocks/>
          </xdr:cNvSpPr>
        </xdr:nvSpPr>
        <xdr:spPr bwMode="auto">
          <a:xfrm>
            <a:off x="373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" name="Freeform 64"/>
          <xdr:cNvSpPr>
            <a:spLocks/>
          </xdr:cNvSpPr>
        </xdr:nvSpPr>
        <xdr:spPr bwMode="auto">
          <a:xfrm>
            <a:off x="397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342900</xdr:colOff>
      <xdr:row>12</xdr:row>
      <xdr:rowOff>133350</xdr:rowOff>
    </xdr:from>
    <xdr:to>
      <xdr:col>9</xdr:col>
      <xdr:colOff>85725</xdr:colOff>
      <xdr:row>14</xdr:row>
      <xdr:rowOff>142875</xdr:rowOff>
    </xdr:to>
    <xdr:grpSp>
      <xdr:nvGrpSpPr>
        <xdr:cNvPr id="66" name="Group 65"/>
        <xdr:cNvGrpSpPr>
          <a:grpSpLocks/>
        </xdr:cNvGrpSpPr>
      </xdr:nvGrpSpPr>
      <xdr:grpSpPr bwMode="auto">
        <a:xfrm>
          <a:off x="1510748" y="2104611"/>
          <a:ext cx="2144781" cy="307699"/>
          <a:chOff x="178" y="223"/>
          <a:chExt cx="256" cy="30"/>
        </a:xfrm>
      </xdr:grpSpPr>
      <xdr:sp macro="" textlink="">
        <xdr:nvSpPr>
          <xdr:cNvPr id="67" name="Freeform 66"/>
          <xdr:cNvSpPr>
            <a:spLocks/>
          </xdr:cNvSpPr>
        </xdr:nvSpPr>
        <xdr:spPr bwMode="auto">
          <a:xfrm>
            <a:off x="178" y="223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8" name="Freeform 67"/>
          <xdr:cNvSpPr>
            <a:spLocks/>
          </xdr:cNvSpPr>
        </xdr:nvSpPr>
        <xdr:spPr bwMode="auto">
          <a:xfrm>
            <a:off x="197" y="225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9" name="Freeform 68"/>
          <xdr:cNvSpPr>
            <a:spLocks/>
          </xdr:cNvSpPr>
        </xdr:nvSpPr>
        <xdr:spPr bwMode="auto">
          <a:xfrm>
            <a:off x="221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Freeform 69"/>
          <xdr:cNvSpPr>
            <a:spLocks/>
          </xdr:cNvSpPr>
        </xdr:nvSpPr>
        <xdr:spPr bwMode="auto">
          <a:xfrm>
            <a:off x="243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Freeform 70"/>
          <xdr:cNvSpPr>
            <a:spLocks/>
          </xdr:cNvSpPr>
        </xdr:nvSpPr>
        <xdr:spPr bwMode="auto">
          <a:xfrm>
            <a:off x="266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2" name="Freeform 71"/>
          <xdr:cNvSpPr>
            <a:spLocks/>
          </xdr:cNvSpPr>
        </xdr:nvSpPr>
        <xdr:spPr bwMode="auto">
          <a:xfrm>
            <a:off x="291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Freeform 72"/>
          <xdr:cNvSpPr>
            <a:spLocks/>
          </xdr:cNvSpPr>
        </xdr:nvSpPr>
        <xdr:spPr bwMode="auto">
          <a:xfrm>
            <a:off x="314" y="22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4" name="Freeform 73"/>
          <xdr:cNvSpPr>
            <a:spLocks/>
          </xdr:cNvSpPr>
        </xdr:nvSpPr>
        <xdr:spPr bwMode="auto">
          <a:xfrm>
            <a:off x="338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5" name="Freeform 74"/>
          <xdr:cNvSpPr>
            <a:spLocks/>
          </xdr:cNvSpPr>
        </xdr:nvSpPr>
        <xdr:spPr bwMode="auto">
          <a:xfrm>
            <a:off x="359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6" name="Freeform 75"/>
          <xdr:cNvSpPr>
            <a:spLocks/>
          </xdr:cNvSpPr>
        </xdr:nvSpPr>
        <xdr:spPr bwMode="auto">
          <a:xfrm>
            <a:off x="384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7" name="Freeform 76"/>
          <xdr:cNvSpPr>
            <a:spLocks/>
          </xdr:cNvSpPr>
        </xdr:nvSpPr>
        <xdr:spPr bwMode="auto">
          <a:xfrm>
            <a:off x="406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238125</xdr:colOff>
      <xdr:row>11</xdr:row>
      <xdr:rowOff>47625</xdr:rowOff>
    </xdr:from>
    <xdr:to>
      <xdr:col>9</xdr:col>
      <xdr:colOff>161925</xdr:colOff>
      <xdr:row>13</xdr:row>
      <xdr:rowOff>85725</xdr:rowOff>
    </xdr:to>
    <xdr:grpSp>
      <xdr:nvGrpSpPr>
        <xdr:cNvPr id="78" name="Group 77"/>
        <xdr:cNvGrpSpPr>
          <a:grpSpLocks/>
        </xdr:cNvGrpSpPr>
      </xdr:nvGrpSpPr>
      <xdr:grpSpPr bwMode="auto">
        <a:xfrm>
          <a:off x="1405973" y="1869799"/>
          <a:ext cx="2325756" cy="336274"/>
          <a:chOff x="165" y="203"/>
          <a:chExt cx="279" cy="31"/>
        </a:xfrm>
      </xdr:grpSpPr>
      <xdr:sp macro="" textlink="">
        <xdr:nvSpPr>
          <xdr:cNvPr id="79" name="Freeform 78"/>
          <xdr:cNvSpPr>
            <a:spLocks/>
          </xdr:cNvSpPr>
        </xdr:nvSpPr>
        <xdr:spPr bwMode="auto">
          <a:xfrm rot="1200000" flipH="1" flipV="1">
            <a:off x="412" y="206"/>
            <a:ext cx="32" cy="25"/>
          </a:xfrm>
          <a:custGeom>
            <a:avLst/>
            <a:gdLst>
              <a:gd name="T0" fmla="*/ 3123 w 27"/>
              <a:gd name="T1" fmla="*/ 75 h 24"/>
              <a:gd name="T2" fmla="*/ 653 w 27"/>
              <a:gd name="T3" fmla="*/ 63 h 24"/>
              <a:gd name="T4" fmla="*/ 0 w 27"/>
              <a:gd name="T5" fmla="*/ 5 h 24"/>
              <a:gd name="T6" fmla="*/ 1633 w 27"/>
              <a:gd name="T7" fmla="*/ 0 h 24"/>
              <a:gd name="T8" fmla="*/ 4386 w 27"/>
              <a:gd name="T9" fmla="*/ 56 h 24"/>
              <a:gd name="T10" fmla="*/ 3123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0" name="Freeform 79"/>
          <xdr:cNvSpPr>
            <a:spLocks/>
          </xdr:cNvSpPr>
        </xdr:nvSpPr>
        <xdr:spPr bwMode="auto">
          <a:xfrm rot="1200000">
            <a:off x="394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" name="Freeform 80"/>
          <xdr:cNvSpPr>
            <a:spLocks/>
          </xdr:cNvSpPr>
        </xdr:nvSpPr>
        <xdr:spPr bwMode="auto">
          <a:xfrm rot="1200000">
            <a:off x="370" y="209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Freeform 81"/>
          <xdr:cNvSpPr>
            <a:spLocks/>
          </xdr:cNvSpPr>
        </xdr:nvSpPr>
        <xdr:spPr bwMode="auto">
          <a:xfrm rot="1200000">
            <a:off x="347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Freeform 82"/>
          <xdr:cNvSpPr>
            <a:spLocks/>
          </xdr:cNvSpPr>
        </xdr:nvSpPr>
        <xdr:spPr bwMode="auto">
          <a:xfrm rot="1200000">
            <a:off x="323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4" name="Freeform 83"/>
          <xdr:cNvSpPr>
            <a:spLocks/>
          </xdr:cNvSpPr>
        </xdr:nvSpPr>
        <xdr:spPr bwMode="auto">
          <a:xfrm rot="1200000">
            <a:off x="299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" name="Freeform 84"/>
          <xdr:cNvSpPr>
            <a:spLocks/>
          </xdr:cNvSpPr>
        </xdr:nvSpPr>
        <xdr:spPr bwMode="auto">
          <a:xfrm rot="1200000">
            <a:off x="276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Freeform 85"/>
          <xdr:cNvSpPr>
            <a:spLocks/>
          </xdr:cNvSpPr>
        </xdr:nvSpPr>
        <xdr:spPr bwMode="auto">
          <a:xfrm rot="1200000">
            <a:off x="253" y="20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" name="Freeform 86"/>
          <xdr:cNvSpPr>
            <a:spLocks/>
          </xdr:cNvSpPr>
        </xdr:nvSpPr>
        <xdr:spPr bwMode="auto">
          <a:xfrm rot="1200000">
            <a:off x="231" y="20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" name="Freeform 87"/>
          <xdr:cNvSpPr>
            <a:spLocks/>
          </xdr:cNvSpPr>
        </xdr:nvSpPr>
        <xdr:spPr bwMode="auto">
          <a:xfrm rot="1200000">
            <a:off x="207" y="20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Freeform 88"/>
          <xdr:cNvSpPr>
            <a:spLocks/>
          </xdr:cNvSpPr>
        </xdr:nvSpPr>
        <xdr:spPr bwMode="auto">
          <a:xfrm rot="1200000">
            <a:off x="186" y="205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0" name="Freeform 89"/>
          <xdr:cNvSpPr>
            <a:spLocks/>
          </xdr:cNvSpPr>
        </xdr:nvSpPr>
        <xdr:spPr bwMode="auto">
          <a:xfrm rot="1200000" flipH="1" flipV="1">
            <a:off x="165" y="203"/>
            <a:ext cx="28" cy="23"/>
          </a:xfrm>
          <a:custGeom>
            <a:avLst/>
            <a:gdLst>
              <a:gd name="T0" fmla="*/ 57 w 27"/>
              <a:gd name="T1" fmla="*/ 12 h 24"/>
              <a:gd name="T2" fmla="*/ 4 w 27"/>
              <a:gd name="T3" fmla="*/ 12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12 h 24"/>
              <a:gd name="T10" fmla="*/ 57 w 27"/>
              <a:gd name="T11" fmla="*/ 12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66675</xdr:colOff>
      <xdr:row>9</xdr:row>
      <xdr:rowOff>123825</xdr:rowOff>
    </xdr:from>
    <xdr:to>
      <xdr:col>9</xdr:col>
      <xdr:colOff>304800</xdr:colOff>
      <xdr:row>12</xdr:row>
      <xdr:rowOff>57150</xdr:rowOff>
    </xdr:to>
    <xdr:sp macro="" textlink="">
      <xdr:nvSpPr>
        <xdr:cNvPr id="91" name="Freeform 90"/>
        <xdr:cNvSpPr>
          <a:spLocks/>
        </xdr:cNvSpPr>
      </xdr:nvSpPr>
      <xdr:spPr bwMode="auto">
        <a:xfrm rot="1080000" flipV="1">
          <a:off x="3638550" y="1666875"/>
          <a:ext cx="238125" cy="3905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9</xdr:row>
      <xdr:rowOff>76200</xdr:rowOff>
    </xdr:from>
    <xdr:to>
      <xdr:col>9</xdr:col>
      <xdr:colOff>85725</xdr:colOff>
      <xdr:row>11</xdr:row>
      <xdr:rowOff>123825</xdr:rowOff>
    </xdr:to>
    <xdr:sp macro="" textlink="">
      <xdr:nvSpPr>
        <xdr:cNvPr id="92" name="Freeform 91"/>
        <xdr:cNvSpPr>
          <a:spLocks/>
        </xdr:cNvSpPr>
      </xdr:nvSpPr>
      <xdr:spPr bwMode="auto">
        <a:xfrm rot="1080000" flipV="1">
          <a:off x="3409950" y="1619250"/>
          <a:ext cx="247650" cy="3524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9</xdr:row>
      <xdr:rowOff>142875</xdr:rowOff>
    </xdr:from>
    <xdr:to>
      <xdr:col>8</xdr:col>
      <xdr:colOff>285750</xdr:colOff>
      <xdr:row>12</xdr:row>
      <xdr:rowOff>19050</xdr:rowOff>
    </xdr:to>
    <xdr:sp macro="" textlink="">
      <xdr:nvSpPr>
        <xdr:cNvPr id="93" name="Freeform 92"/>
        <xdr:cNvSpPr>
          <a:spLocks/>
        </xdr:cNvSpPr>
      </xdr:nvSpPr>
      <xdr:spPr bwMode="auto">
        <a:xfrm rot="1080000" flipV="1">
          <a:off x="3267075" y="1685925"/>
          <a:ext cx="209550" cy="33337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9</xdr:row>
      <xdr:rowOff>133350</xdr:rowOff>
    </xdr:from>
    <xdr:to>
      <xdr:col>8</xdr:col>
      <xdr:colOff>85725</xdr:colOff>
      <xdr:row>11</xdr:row>
      <xdr:rowOff>142875</xdr:rowOff>
    </xdr:to>
    <xdr:sp macro="" textlink="">
      <xdr:nvSpPr>
        <xdr:cNvPr id="94" name="Freeform 93"/>
        <xdr:cNvSpPr>
          <a:spLocks/>
        </xdr:cNvSpPr>
      </xdr:nvSpPr>
      <xdr:spPr bwMode="auto">
        <a:xfrm rot="1080000" flipV="1">
          <a:off x="3067050" y="1676400"/>
          <a:ext cx="209550" cy="3143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10</xdr:row>
      <xdr:rowOff>0</xdr:rowOff>
    </xdr:from>
    <xdr:to>
      <xdr:col>7</xdr:col>
      <xdr:colOff>123825</xdr:colOff>
      <xdr:row>12</xdr:row>
      <xdr:rowOff>19050</xdr:rowOff>
    </xdr:to>
    <xdr:sp macro="" textlink="">
      <xdr:nvSpPr>
        <xdr:cNvPr id="95" name="Freeform 94"/>
        <xdr:cNvSpPr>
          <a:spLocks/>
        </xdr:cNvSpPr>
      </xdr:nvSpPr>
      <xdr:spPr bwMode="auto">
        <a:xfrm rot="1080000" flipV="1">
          <a:off x="2857500" y="1695450"/>
          <a:ext cx="238125" cy="3238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</xdr:colOff>
      <xdr:row>10</xdr:row>
      <xdr:rowOff>0</xdr:rowOff>
    </xdr:from>
    <xdr:to>
      <xdr:col>6</xdr:col>
      <xdr:colOff>323850</xdr:colOff>
      <xdr:row>12</xdr:row>
      <xdr:rowOff>28575</xdr:rowOff>
    </xdr:to>
    <xdr:sp macro="" textlink="">
      <xdr:nvSpPr>
        <xdr:cNvPr id="96" name="Freeform 95"/>
        <xdr:cNvSpPr>
          <a:spLocks/>
        </xdr:cNvSpPr>
      </xdr:nvSpPr>
      <xdr:spPr bwMode="auto">
        <a:xfrm rot="1080000" flipV="1">
          <a:off x="2667000" y="1695450"/>
          <a:ext cx="200025" cy="33337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123825</xdr:colOff>
      <xdr:row>10</xdr:row>
      <xdr:rowOff>0</xdr:rowOff>
    </xdr:from>
    <xdr:to>
      <xdr:col>6</xdr:col>
      <xdr:colOff>123825</xdr:colOff>
      <xdr:row>12</xdr:row>
      <xdr:rowOff>0</xdr:rowOff>
    </xdr:to>
    <xdr:sp macro="" textlink="">
      <xdr:nvSpPr>
        <xdr:cNvPr id="97" name="Freeform 96"/>
        <xdr:cNvSpPr>
          <a:spLocks/>
        </xdr:cNvSpPr>
      </xdr:nvSpPr>
      <xdr:spPr bwMode="auto">
        <a:xfrm rot="1080000" flipV="1">
          <a:off x="2457450" y="1695450"/>
          <a:ext cx="209550" cy="3048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10</xdr:row>
      <xdr:rowOff>0</xdr:rowOff>
    </xdr:from>
    <xdr:to>
      <xdr:col>5</xdr:col>
      <xdr:colOff>161925</xdr:colOff>
      <xdr:row>12</xdr:row>
      <xdr:rowOff>9525</xdr:rowOff>
    </xdr:to>
    <xdr:sp macro="" textlink="">
      <xdr:nvSpPr>
        <xdr:cNvPr id="98" name="Freeform 97"/>
        <xdr:cNvSpPr>
          <a:spLocks/>
        </xdr:cNvSpPr>
      </xdr:nvSpPr>
      <xdr:spPr bwMode="auto">
        <a:xfrm rot="1080000" flipV="1">
          <a:off x="2286000" y="1695450"/>
          <a:ext cx="209550" cy="3143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514350</xdr:colOff>
      <xdr:row>10</xdr:row>
      <xdr:rowOff>9525</xdr:rowOff>
    </xdr:from>
    <xdr:to>
      <xdr:col>4</xdr:col>
      <xdr:colOff>714375</xdr:colOff>
      <xdr:row>12</xdr:row>
      <xdr:rowOff>9525</xdr:rowOff>
    </xdr:to>
    <xdr:sp macro="" textlink="">
      <xdr:nvSpPr>
        <xdr:cNvPr id="99" name="Freeform 98"/>
        <xdr:cNvSpPr>
          <a:spLocks/>
        </xdr:cNvSpPr>
      </xdr:nvSpPr>
      <xdr:spPr bwMode="auto">
        <a:xfrm rot="1080000" flipV="1">
          <a:off x="2114550" y="1704975"/>
          <a:ext cx="200025" cy="3048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314325</xdr:colOff>
      <xdr:row>10</xdr:row>
      <xdr:rowOff>19050</xdr:rowOff>
    </xdr:from>
    <xdr:to>
      <xdr:col>4</xdr:col>
      <xdr:colOff>523875</xdr:colOff>
      <xdr:row>12</xdr:row>
      <xdr:rowOff>0</xdr:rowOff>
    </xdr:to>
    <xdr:sp macro="" textlink="">
      <xdr:nvSpPr>
        <xdr:cNvPr id="100" name="Freeform 99"/>
        <xdr:cNvSpPr>
          <a:spLocks/>
        </xdr:cNvSpPr>
      </xdr:nvSpPr>
      <xdr:spPr bwMode="auto">
        <a:xfrm rot="1080000" flipV="1">
          <a:off x="1914525" y="1714500"/>
          <a:ext cx="209550" cy="2857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10</xdr:row>
      <xdr:rowOff>19050</xdr:rowOff>
    </xdr:from>
    <xdr:to>
      <xdr:col>4</xdr:col>
      <xdr:colOff>352425</xdr:colOff>
      <xdr:row>12</xdr:row>
      <xdr:rowOff>0</xdr:rowOff>
    </xdr:to>
    <xdr:sp macro="" textlink="">
      <xdr:nvSpPr>
        <xdr:cNvPr id="101" name="Freeform 100"/>
        <xdr:cNvSpPr>
          <a:spLocks/>
        </xdr:cNvSpPr>
      </xdr:nvSpPr>
      <xdr:spPr bwMode="auto">
        <a:xfrm rot="1080000" flipV="1">
          <a:off x="1743075" y="1714500"/>
          <a:ext cx="209550" cy="2857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409575</xdr:colOff>
      <xdr:row>9</xdr:row>
      <xdr:rowOff>85725</xdr:rowOff>
    </xdr:from>
    <xdr:to>
      <xdr:col>4</xdr:col>
      <xdr:colOff>180975</xdr:colOff>
      <xdr:row>11</xdr:row>
      <xdr:rowOff>123825</xdr:rowOff>
    </xdr:to>
    <xdr:sp macro="" textlink="">
      <xdr:nvSpPr>
        <xdr:cNvPr id="102" name="Freeform 101"/>
        <xdr:cNvSpPr>
          <a:spLocks/>
        </xdr:cNvSpPr>
      </xdr:nvSpPr>
      <xdr:spPr bwMode="auto">
        <a:xfrm rot="1080000" flipV="1">
          <a:off x="1581150" y="1628775"/>
          <a:ext cx="200025" cy="3429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219075</xdr:colOff>
      <xdr:row>9</xdr:row>
      <xdr:rowOff>85725</xdr:rowOff>
    </xdr:from>
    <xdr:to>
      <xdr:col>3</xdr:col>
      <xdr:colOff>419100</xdr:colOff>
      <xdr:row>11</xdr:row>
      <xdr:rowOff>123825</xdr:rowOff>
    </xdr:to>
    <xdr:sp macro="" textlink="">
      <xdr:nvSpPr>
        <xdr:cNvPr id="103" name="Freeform 102"/>
        <xdr:cNvSpPr>
          <a:spLocks/>
        </xdr:cNvSpPr>
      </xdr:nvSpPr>
      <xdr:spPr bwMode="auto">
        <a:xfrm rot="1080000" flipV="1">
          <a:off x="1390650" y="1628775"/>
          <a:ext cx="200025" cy="3429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8</xdr:row>
      <xdr:rowOff>85725</xdr:rowOff>
    </xdr:from>
    <xdr:to>
      <xdr:col>3</xdr:col>
      <xdr:colOff>285750</xdr:colOff>
      <xdr:row>10</xdr:row>
      <xdr:rowOff>57150</xdr:rowOff>
    </xdr:to>
    <xdr:sp macro="" textlink="">
      <xdr:nvSpPr>
        <xdr:cNvPr id="104" name="Freeform 103"/>
        <xdr:cNvSpPr>
          <a:spLocks/>
        </xdr:cNvSpPr>
      </xdr:nvSpPr>
      <xdr:spPr bwMode="auto">
        <a:xfrm rot="-1320000">
          <a:off x="1219200" y="1476375"/>
          <a:ext cx="238125" cy="27622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200025</xdr:colOff>
      <xdr:row>8</xdr:row>
      <xdr:rowOff>66675</xdr:rowOff>
    </xdr:from>
    <xdr:to>
      <xdr:col>4</xdr:col>
      <xdr:colOff>85725</xdr:colOff>
      <xdr:row>10</xdr:row>
      <xdr:rowOff>9525</xdr:rowOff>
    </xdr:to>
    <xdr:sp macro="" textlink="">
      <xdr:nvSpPr>
        <xdr:cNvPr id="105" name="Freeform 104"/>
        <xdr:cNvSpPr>
          <a:spLocks/>
        </xdr:cNvSpPr>
      </xdr:nvSpPr>
      <xdr:spPr bwMode="auto">
        <a:xfrm rot="-780000">
          <a:off x="1371600" y="1457325"/>
          <a:ext cx="314325" cy="247650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133350</xdr:colOff>
      <xdr:row>6</xdr:row>
      <xdr:rowOff>123825</xdr:rowOff>
    </xdr:from>
    <xdr:to>
      <xdr:col>3</xdr:col>
      <xdr:colOff>361950</xdr:colOff>
      <xdr:row>8</xdr:row>
      <xdr:rowOff>114300</xdr:rowOff>
    </xdr:to>
    <xdr:sp macro="" textlink="">
      <xdr:nvSpPr>
        <xdr:cNvPr id="106" name="Freeform 105"/>
        <xdr:cNvSpPr>
          <a:spLocks/>
        </xdr:cNvSpPr>
      </xdr:nvSpPr>
      <xdr:spPr bwMode="auto">
        <a:xfrm rot="-1200000">
          <a:off x="1304925" y="1209675"/>
          <a:ext cx="228600" cy="29527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361950</xdr:colOff>
      <xdr:row>6</xdr:row>
      <xdr:rowOff>133350</xdr:rowOff>
    </xdr:from>
    <xdr:to>
      <xdr:col>3</xdr:col>
      <xdr:colOff>180975</xdr:colOff>
      <xdr:row>8</xdr:row>
      <xdr:rowOff>142875</xdr:rowOff>
    </xdr:to>
    <xdr:sp macro="" textlink="">
      <xdr:nvSpPr>
        <xdr:cNvPr id="107" name="Freeform 106"/>
        <xdr:cNvSpPr>
          <a:spLocks/>
        </xdr:cNvSpPr>
      </xdr:nvSpPr>
      <xdr:spPr bwMode="auto">
        <a:xfrm rot="-960000">
          <a:off x="1133475" y="1219200"/>
          <a:ext cx="219075" cy="31432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333375</xdr:colOff>
      <xdr:row>8</xdr:row>
      <xdr:rowOff>47625</xdr:rowOff>
    </xdr:from>
    <xdr:to>
      <xdr:col>9</xdr:col>
      <xdr:colOff>190500</xdr:colOff>
      <xdr:row>10</xdr:row>
      <xdr:rowOff>38100</xdr:rowOff>
    </xdr:to>
    <xdr:sp macro="" textlink="">
      <xdr:nvSpPr>
        <xdr:cNvPr id="108" name="Freeform 107"/>
        <xdr:cNvSpPr>
          <a:spLocks/>
        </xdr:cNvSpPr>
      </xdr:nvSpPr>
      <xdr:spPr bwMode="auto">
        <a:xfrm>
          <a:off x="3524250" y="1438275"/>
          <a:ext cx="238125" cy="295275"/>
        </a:xfrm>
        <a:custGeom>
          <a:avLst/>
          <a:gdLst>
            <a:gd name="T0" fmla="*/ 2147483646 w 30"/>
            <a:gd name="T1" fmla="*/ 2147483646 h 20"/>
            <a:gd name="T2" fmla="*/ 0 w 30"/>
            <a:gd name="T3" fmla="*/ 2147483646 h 20"/>
            <a:gd name="T4" fmla="*/ 2147483646 w 30"/>
            <a:gd name="T5" fmla="*/ 2147483646 h 20"/>
            <a:gd name="T6" fmla="*/ 2147483646 w 30"/>
            <a:gd name="T7" fmla="*/ 2147483646 h 20"/>
            <a:gd name="T8" fmla="*/ 2147483646 w 30"/>
            <a:gd name="T9" fmla="*/ 2147483646 h 20"/>
            <a:gd name="T10" fmla="*/ 2147483646 w 30"/>
            <a:gd name="T11" fmla="*/ 2147483646 h 2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0"/>
            <a:gd name="T19" fmla="*/ 0 h 20"/>
            <a:gd name="T20" fmla="*/ 30 w 30"/>
            <a:gd name="T21" fmla="*/ 20 h 2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0" h="20">
              <a:moveTo>
                <a:pt x="8" y="1"/>
              </a:moveTo>
              <a:cubicBezTo>
                <a:pt x="5" y="3"/>
                <a:pt x="2" y="6"/>
                <a:pt x="0" y="9"/>
              </a:cubicBezTo>
              <a:cubicBezTo>
                <a:pt x="3" y="20"/>
                <a:pt x="4" y="17"/>
                <a:pt x="13" y="20"/>
              </a:cubicBezTo>
              <a:cubicBezTo>
                <a:pt x="17" y="20"/>
                <a:pt x="22" y="20"/>
                <a:pt x="26" y="19"/>
              </a:cubicBezTo>
              <a:cubicBezTo>
                <a:pt x="29" y="18"/>
                <a:pt x="30" y="10"/>
                <a:pt x="30" y="10"/>
              </a:cubicBezTo>
              <a:cubicBezTo>
                <a:pt x="27" y="0"/>
                <a:pt x="6" y="2"/>
                <a:pt x="8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161925</xdr:colOff>
      <xdr:row>8</xdr:row>
      <xdr:rowOff>28575</xdr:rowOff>
    </xdr:from>
    <xdr:to>
      <xdr:col>10</xdr:col>
      <xdr:colOff>47625</xdr:colOff>
      <xdr:row>10</xdr:row>
      <xdr:rowOff>9525</xdr:rowOff>
    </xdr:to>
    <xdr:sp macro="" textlink="">
      <xdr:nvSpPr>
        <xdr:cNvPr id="109" name="Freeform 108"/>
        <xdr:cNvSpPr>
          <a:spLocks/>
        </xdr:cNvSpPr>
      </xdr:nvSpPr>
      <xdr:spPr bwMode="auto">
        <a:xfrm>
          <a:off x="3733800" y="1419225"/>
          <a:ext cx="314325" cy="285750"/>
        </a:xfrm>
        <a:custGeom>
          <a:avLst/>
          <a:gdLst>
            <a:gd name="T0" fmla="*/ 2147483646 w 30"/>
            <a:gd name="T1" fmla="*/ 2147483646 h 20"/>
            <a:gd name="T2" fmla="*/ 0 w 30"/>
            <a:gd name="T3" fmla="*/ 2147483646 h 20"/>
            <a:gd name="T4" fmla="*/ 2147483646 w 30"/>
            <a:gd name="T5" fmla="*/ 2147483646 h 20"/>
            <a:gd name="T6" fmla="*/ 2147483646 w 30"/>
            <a:gd name="T7" fmla="*/ 2147483646 h 20"/>
            <a:gd name="T8" fmla="*/ 2147483646 w 30"/>
            <a:gd name="T9" fmla="*/ 2147483646 h 20"/>
            <a:gd name="T10" fmla="*/ 2147483646 w 30"/>
            <a:gd name="T11" fmla="*/ 2147483646 h 2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0"/>
            <a:gd name="T19" fmla="*/ 0 h 20"/>
            <a:gd name="T20" fmla="*/ 30 w 30"/>
            <a:gd name="T21" fmla="*/ 20 h 2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0" h="20">
              <a:moveTo>
                <a:pt x="8" y="1"/>
              </a:moveTo>
              <a:cubicBezTo>
                <a:pt x="5" y="3"/>
                <a:pt x="2" y="6"/>
                <a:pt x="0" y="9"/>
              </a:cubicBezTo>
              <a:cubicBezTo>
                <a:pt x="3" y="20"/>
                <a:pt x="4" y="17"/>
                <a:pt x="13" y="20"/>
              </a:cubicBezTo>
              <a:cubicBezTo>
                <a:pt x="17" y="20"/>
                <a:pt x="22" y="20"/>
                <a:pt x="26" y="19"/>
              </a:cubicBezTo>
              <a:cubicBezTo>
                <a:pt x="29" y="18"/>
                <a:pt x="30" y="10"/>
                <a:pt x="30" y="10"/>
              </a:cubicBezTo>
              <a:cubicBezTo>
                <a:pt x="27" y="0"/>
                <a:pt x="6" y="2"/>
                <a:pt x="8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6</xdr:row>
      <xdr:rowOff>142875</xdr:rowOff>
    </xdr:from>
    <xdr:to>
      <xdr:col>9</xdr:col>
      <xdr:colOff>304800</xdr:colOff>
      <xdr:row>8</xdr:row>
      <xdr:rowOff>85725</xdr:rowOff>
    </xdr:to>
    <xdr:sp macro="" textlink="">
      <xdr:nvSpPr>
        <xdr:cNvPr id="110" name="Freeform 109"/>
        <xdr:cNvSpPr>
          <a:spLocks/>
        </xdr:cNvSpPr>
      </xdr:nvSpPr>
      <xdr:spPr bwMode="auto">
        <a:xfrm>
          <a:off x="3648075" y="1228725"/>
          <a:ext cx="228600" cy="247650"/>
        </a:xfrm>
        <a:custGeom>
          <a:avLst/>
          <a:gdLst>
            <a:gd name="T0" fmla="*/ 2147483646 w 30"/>
            <a:gd name="T1" fmla="*/ 2147483646 h 26"/>
            <a:gd name="T2" fmla="*/ 2147483646 w 30"/>
            <a:gd name="T3" fmla="*/ 2147483646 h 26"/>
            <a:gd name="T4" fmla="*/ 2147483646 w 30"/>
            <a:gd name="T5" fmla="*/ 2147483646 h 26"/>
            <a:gd name="T6" fmla="*/ 2147483646 w 30"/>
            <a:gd name="T7" fmla="*/ 2147483646 h 26"/>
            <a:gd name="T8" fmla="*/ 2147483646 w 30"/>
            <a:gd name="T9" fmla="*/ 2147483646 h 26"/>
            <a:gd name="T10" fmla="*/ 2147483646 w 30"/>
            <a:gd name="T11" fmla="*/ 2147483646 h 26"/>
            <a:gd name="T12" fmla="*/ 2147483646 w 30"/>
            <a:gd name="T13" fmla="*/ 2147483646 h 2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30"/>
            <a:gd name="T22" fmla="*/ 0 h 26"/>
            <a:gd name="T23" fmla="*/ 30 w 30"/>
            <a:gd name="T24" fmla="*/ 26 h 2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30" h="26">
              <a:moveTo>
                <a:pt x="28" y="15"/>
              </a:moveTo>
              <a:cubicBezTo>
                <a:pt x="27" y="6"/>
                <a:pt x="28" y="3"/>
                <a:pt x="20" y="1"/>
              </a:cubicBezTo>
              <a:cubicBezTo>
                <a:pt x="16" y="1"/>
                <a:pt x="12" y="0"/>
                <a:pt x="9" y="3"/>
              </a:cubicBezTo>
              <a:cubicBezTo>
                <a:pt x="6" y="6"/>
                <a:pt x="2" y="12"/>
                <a:pt x="2" y="12"/>
              </a:cubicBezTo>
              <a:cubicBezTo>
                <a:pt x="0" y="18"/>
                <a:pt x="0" y="23"/>
                <a:pt x="6" y="26"/>
              </a:cubicBezTo>
              <a:cubicBezTo>
                <a:pt x="14" y="25"/>
                <a:pt x="21" y="25"/>
                <a:pt x="28" y="23"/>
              </a:cubicBezTo>
              <a:cubicBezTo>
                <a:pt x="29" y="20"/>
                <a:pt x="30" y="13"/>
                <a:pt x="28" y="15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238125</xdr:colOff>
      <xdr:row>6</xdr:row>
      <xdr:rowOff>142875</xdr:rowOff>
    </xdr:from>
    <xdr:to>
      <xdr:col>10</xdr:col>
      <xdr:colOff>133350</xdr:colOff>
      <xdr:row>8</xdr:row>
      <xdr:rowOff>104775</xdr:rowOff>
    </xdr:to>
    <xdr:sp macro="" textlink="">
      <xdr:nvSpPr>
        <xdr:cNvPr id="111" name="Freeform 110"/>
        <xdr:cNvSpPr>
          <a:spLocks/>
        </xdr:cNvSpPr>
      </xdr:nvSpPr>
      <xdr:spPr bwMode="auto">
        <a:xfrm rot="-1200000">
          <a:off x="3810000" y="1228725"/>
          <a:ext cx="323850" cy="266700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314325</xdr:colOff>
      <xdr:row>5</xdr:row>
      <xdr:rowOff>133350</xdr:rowOff>
    </xdr:from>
    <xdr:to>
      <xdr:col>10</xdr:col>
      <xdr:colOff>219075</xdr:colOff>
      <xdr:row>6</xdr:row>
      <xdr:rowOff>76200</xdr:rowOff>
    </xdr:to>
    <xdr:grpSp>
      <xdr:nvGrpSpPr>
        <xdr:cNvPr id="112" name="Group 111"/>
        <xdr:cNvGrpSpPr>
          <a:grpSpLocks/>
        </xdr:cNvGrpSpPr>
      </xdr:nvGrpSpPr>
      <xdr:grpSpPr bwMode="auto">
        <a:xfrm>
          <a:off x="1084608" y="1061002"/>
          <a:ext cx="3134967" cy="91937"/>
          <a:chOff x="124" y="102"/>
          <a:chExt cx="370" cy="15"/>
        </a:xfrm>
      </xdr:grpSpPr>
      <xdr:sp macro="" textlink="">
        <xdr:nvSpPr>
          <xdr:cNvPr id="113" name="Line 112"/>
          <xdr:cNvSpPr>
            <a:spLocks noChangeShapeType="1"/>
          </xdr:cNvSpPr>
        </xdr:nvSpPr>
        <xdr:spPr bwMode="auto">
          <a:xfrm>
            <a:off x="125" y="109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" name="Line 113"/>
          <xdr:cNvSpPr>
            <a:spLocks noChangeShapeType="1"/>
          </xdr:cNvSpPr>
        </xdr:nvSpPr>
        <xdr:spPr bwMode="auto">
          <a:xfrm>
            <a:off x="442" y="110"/>
            <a:ext cx="52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Line 114"/>
          <xdr:cNvSpPr>
            <a:spLocks noChangeShapeType="1"/>
          </xdr:cNvSpPr>
        </xdr:nvSpPr>
        <xdr:spPr bwMode="auto">
          <a:xfrm flipV="1">
            <a:off x="400" y="110"/>
            <a:ext cx="42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Line 115"/>
          <xdr:cNvSpPr>
            <a:spLocks noChangeShapeType="1"/>
          </xdr:cNvSpPr>
        </xdr:nvSpPr>
        <xdr:spPr bwMode="auto">
          <a:xfrm>
            <a:off x="178" y="109"/>
            <a:ext cx="37" cy="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Line 116"/>
          <xdr:cNvSpPr>
            <a:spLocks noChangeShapeType="1"/>
          </xdr:cNvSpPr>
        </xdr:nvSpPr>
        <xdr:spPr bwMode="auto">
          <a:xfrm flipV="1">
            <a:off x="216" y="110"/>
            <a:ext cx="18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" name="Line 117"/>
          <xdr:cNvSpPr>
            <a:spLocks noChangeShapeType="1"/>
          </xdr:cNvSpPr>
        </xdr:nvSpPr>
        <xdr:spPr bwMode="auto">
          <a:xfrm flipH="1">
            <a:off x="176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Line 118"/>
          <xdr:cNvSpPr>
            <a:spLocks noChangeShapeType="1"/>
          </xdr:cNvSpPr>
        </xdr:nvSpPr>
        <xdr:spPr bwMode="auto">
          <a:xfrm flipH="1">
            <a:off x="216" y="102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" name="Line 119"/>
          <xdr:cNvSpPr>
            <a:spLocks noChangeShapeType="1"/>
          </xdr:cNvSpPr>
        </xdr:nvSpPr>
        <xdr:spPr bwMode="auto">
          <a:xfrm flipH="1">
            <a:off x="397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Line 120"/>
          <xdr:cNvSpPr>
            <a:spLocks noChangeShapeType="1"/>
          </xdr:cNvSpPr>
        </xdr:nvSpPr>
        <xdr:spPr bwMode="auto">
          <a:xfrm flipH="1">
            <a:off x="443" y="104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" name="Line 121"/>
          <xdr:cNvSpPr>
            <a:spLocks noChangeShapeType="1"/>
          </xdr:cNvSpPr>
        </xdr:nvSpPr>
        <xdr:spPr bwMode="auto">
          <a:xfrm flipH="1">
            <a:off x="494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Line 122"/>
          <xdr:cNvSpPr>
            <a:spLocks noChangeShapeType="1"/>
          </xdr:cNvSpPr>
        </xdr:nvSpPr>
        <xdr:spPr bwMode="auto">
          <a:xfrm flipH="1">
            <a:off x="124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314325</xdr:colOff>
      <xdr:row>4</xdr:row>
      <xdr:rowOff>95250</xdr:rowOff>
    </xdr:from>
    <xdr:to>
      <xdr:col>10</xdr:col>
      <xdr:colOff>219075</xdr:colOff>
      <xdr:row>5</xdr:row>
      <xdr:rowOff>47625</xdr:rowOff>
    </xdr:to>
    <xdr:grpSp>
      <xdr:nvGrpSpPr>
        <xdr:cNvPr id="124" name="Group 123"/>
        <xdr:cNvGrpSpPr>
          <a:grpSpLocks/>
        </xdr:cNvGrpSpPr>
      </xdr:nvGrpSpPr>
      <xdr:grpSpPr bwMode="auto">
        <a:xfrm>
          <a:off x="1084608" y="873815"/>
          <a:ext cx="3134967" cy="101462"/>
          <a:chOff x="124" y="87"/>
          <a:chExt cx="370" cy="14"/>
        </a:xfrm>
      </xdr:grpSpPr>
      <xdr:sp macro="" textlink="">
        <xdr:nvSpPr>
          <xdr:cNvPr id="125" name="Line 124"/>
          <xdr:cNvSpPr>
            <a:spLocks noChangeShapeType="1"/>
          </xdr:cNvSpPr>
        </xdr:nvSpPr>
        <xdr:spPr bwMode="auto">
          <a:xfrm>
            <a:off x="124" y="94"/>
            <a:ext cx="37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Line 125"/>
          <xdr:cNvSpPr>
            <a:spLocks noChangeShapeType="1"/>
          </xdr:cNvSpPr>
        </xdr:nvSpPr>
        <xdr:spPr bwMode="auto">
          <a:xfrm flipH="1">
            <a:off x="494" y="88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Line 126"/>
          <xdr:cNvSpPr>
            <a:spLocks noChangeShapeType="1"/>
          </xdr:cNvSpPr>
        </xdr:nvSpPr>
        <xdr:spPr bwMode="auto">
          <a:xfrm flipH="1">
            <a:off x="125" y="87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114300</xdr:colOff>
      <xdr:row>6</xdr:row>
      <xdr:rowOff>142875</xdr:rowOff>
    </xdr:from>
    <xdr:to>
      <xdr:col>3</xdr:col>
      <xdr:colOff>400050</xdr:colOff>
      <xdr:row>16</xdr:row>
      <xdr:rowOff>0</xdr:rowOff>
    </xdr:to>
    <xdr:grpSp>
      <xdr:nvGrpSpPr>
        <xdr:cNvPr id="128" name="Group 127"/>
        <xdr:cNvGrpSpPr>
          <a:grpSpLocks/>
        </xdr:cNvGrpSpPr>
      </xdr:nvGrpSpPr>
      <xdr:grpSpPr bwMode="auto">
        <a:xfrm>
          <a:off x="884583" y="1219614"/>
          <a:ext cx="683315" cy="1347995"/>
          <a:chOff x="100" y="125"/>
          <a:chExt cx="83" cy="145"/>
        </a:xfrm>
      </xdr:grpSpPr>
      <xdr:sp macro="" textlink="">
        <xdr:nvSpPr>
          <xdr:cNvPr id="129" name="Line 128"/>
          <xdr:cNvSpPr>
            <a:spLocks noChangeShapeType="1"/>
          </xdr:cNvSpPr>
        </xdr:nvSpPr>
        <xdr:spPr bwMode="auto">
          <a:xfrm>
            <a:off x="106" y="125"/>
            <a:ext cx="69" cy="145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Line 129"/>
          <xdr:cNvSpPr>
            <a:spLocks noChangeShapeType="1"/>
          </xdr:cNvSpPr>
        </xdr:nvSpPr>
        <xdr:spPr bwMode="auto">
          <a:xfrm>
            <a:off x="100" y="125"/>
            <a:ext cx="16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Line 130"/>
          <xdr:cNvSpPr>
            <a:spLocks noChangeShapeType="1"/>
          </xdr:cNvSpPr>
        </xdr:nvSpPr>
        <xdr:spPr bwMode="auto">
          <a:xfrm>
            <a:off x="167" y="269"/>
            <a:ext cx="16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0</xdr:colOff>
      <xdr:row>16</xdr:row>
      <xdr:rowOff>104775</xdr:rowOff>
    </xdr:from>
    <xdr:to>
      <xdr:col>8</xdr:col>
      <xdr:colOff>304800</xdr:colOff>
      <xdr:row>17</xdr:row>
      <xdr:rowOff>38100</xdr:rowOff>
    </xdr:to>
    <xdr:grpSp>
      <xdr:nvGrpSpPr>
        <xdr:cNvPr id="132" name="Group 131"/>
        <xdr:cNvGrpSpPr>
          <a:grpSpLocks/>
        </xdr:cNvGrpSpPr>
      </xdr:nvGrpSpPr>
      <xdr:grpSpPr bwMode="auto">
        <a:xfrm>
          <a:off x="1598543" y="2672384"/>
          <a:ext cx="1895061" cy="82412"/>
          <a:chOff x="194" y="279"/>
          <a:chExt cx="227" cy="14"/>
        </a:xfrm>
      </xdr:grpSpPr>
      <xdr:sp macro="" textlink="">
        <xdr:nvSpPr>
          <xdr:cNvPr id="133" name="Line 132"/>
          <xdr:cNvSpPr>
            <a:spLocks noChangeShapeType="1"/>
          </xdr:cNvSpPr>
        </xdr:nvSpPr>
        <xdr:spPr bwMode="auto">
          <a:xfrm flipV="1">
            <a:off x="194" y="286"/>
            <a:ext cx="227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" name="Line 133"/>
          <xdr:cNvSpPr>
            <a:spLocks noChangeShapeType="1"/>
          </xdr:cNvSpPr>
        </xdr:nvSpPr>
        <xdr:spPr bwMode="auto">
          <a:xfrm flipH="1">
            <a:off x="194" y="279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Line 134"/>
          <xdr:cNvSpPr>
            <a:spLocks noChangeShapeType="1"/>
          </xdr:cNvSpPr>
        </xdr:nvSpPr>
        <xdr:spPr bwMode="auto">
          <a:xfrm flipH="1">
            <a:off x="421" y="280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0</xdr:colOff>
      <xdr:row>16</xdr:row>
      <xdr:rowOff>95250</xdr:rowOff>
    </xdr:from>
    <xdr:to>
      <xdr:col>17</xdr:col>
      <xdr:colOff>0</xdr:colOff>
      <xdr:row>17</xdr:row>
      <xdr:rowOff>76200</xdr:rowOff>
    </xdr:to>
    <xdr:sp macro="" textlink="">
      <xdr:nvSpPr>
        <xdr:cNvPr id="136" name="Line 135"/>
        <xdr:cNvSpPr>
          <a:spLocks noChangeShapeType="1"/>
        </xdr:cNvSpPr>
      </xdr:nvSpPr>
      <xdr:spPr bwMode="auto">
        <a:xfrm flipH="1">
          <a:off x="6305550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16</xdr:row>
      <xdr:rowOff>104775</xdr:rowOff>
    </xdr:from>
    <xdr:to>
      <xdr:col>21</xdr:col>
      <xdr:colOff>0</xdr:colOff>
      <xdr:row>17</xdr:row>
      <xdr:rowOff>85725</xdr:rowOff>
    </xdr:to>
    <xdr:sp macro="" textlink="">
      <xdr:nvSpPr>
        <xdr:cNvPr id="137" name="Line 136"/>
        <xdr:cNvSpPr>
          <a:spLocks noChangeShapeType="1"/>
        </xdr:cNvSpPr>
      </xdr:nvSpPr>
      <xdr:spPr bwMode="auto">
        <a:xfrm flipH="1">
          <a:off x="7086600" y="27146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171450</xdr:colOff>
      <xdr:row>13</xdr:row>
      <xdr:rowOff>123825</xdr:rowOff>
    </xdr:from>
    <xdr:to>
      <xdr:col>18</xdr:col>
      <xdr:colOff>238125</xdr:colOff>
      <xdr:row>14</xdr:row>
      <xdr:rowOff>28575</xdr:rowOff>
    </xdr:to>
    <xdr:sp macro="" textlink="">
      <xdr:nvSpPr>
        <xdr:cNvPr id="138" name="Freeform 137"/>
        <xdr:cNvSpPr>
          <a:spLocks/>
        </xdr:cNvSpPr>
      </xdr:nvSpPr>
      <xdr:spPr bwMode="auto">
        <a:xfrm flipV="1">
          <a:off x="6791325" y="22764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200025</xdr:colOff>
      <xdr:row>12</xdr:row>
      <xdr:rowOff>66675</xdr:rowOff>
    </xdr:from>
    <xdr:to>
      <xdr:col>18</xdr:col>
      <xdr:colOff>266700</xdr:colOff>
      <xdr:row>12</xdr:row>
      <xdr:rowOff>123825</xdr:rowOff>
    </xdr:to>
    <xdr:sp macro="" textlink="">
      <xdr:nvSpPr>
        <xdr:cNvPr id="139" name="Freeform 138"/>
        <xdr:cNvSpPr>
          <a:spLocks/>
        </xdr:cNvSpPr>
      </xdr:nvSpPr>
      <xdr:spPr bwMode="auto">
        <a:xfrm flipV="1">
          <a:off x="6819900" y="20669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238125</xdr:colOff>
      <xdr:row>10</xdr:row>
      <xdr:rowOff>142875</xdr:rowOff>
    </xdr:from>
    <xdr:to>
      <xdr:col>18</xdr:col>
      <xdr:colOff>295275</xdr:colOff>
      <xdr:row>11</xdr:row>
      <xdr:rowOff>47625</xdr:rowOff>
    </xdr:to>
    <xdr:sp macro="" textlink="">
      <xdr:nvSpPr>
        <xdr:cNvPr id="140" name="Freeform 139"/>
        <xdr:cNvSpPr>
          <a:spLocks/>
        </xdr:cNvSpPr>
      </xdr:nvSpPr>
      <xdr:spPr bwMode="auto">
        <a:xfrm flipV="1">
          <a:off x="6858000" y="18383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285750</xdr:colOff>
      <xdr:row>9</xdr:row>
      <xdr:rowOff>38100</xdr:rowOff>
    </xdr:from>
    <xdr:to>
      <xdr:col>19</xdr:col>
      <xdr:colOff>28575</xdr:colOff>
      <xdr:row>9</xdr:row>
      <xdr:rowOff>95250</xdr:rowOff>
    </xdr:to>
    <xdr:sp macro="" textlink="">
      <xdr:nvSpPr>
        <xdr:cNvPr id="141" name="Freeform 140"/>
        <xdr:cNvSpPr>
          <a:spLocks/>
        </xdr:cNvSpPr>
      </xdr:nvSpPr>
      <xdr:spPr bwMode="auto">
        <a:xfrm flipV="1">
          <a:off x="6905625" y="1581150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9</xdr:row>
      <xdr:rowOff>38100</xdr:rowOff>
    </xdr:from>
    <xdr:to>
      <xdr:col>19</xdr:col>
      <xdr:colOff>142875</xdr:colOff>
      <xdr:row>9</xdr:row>
      <xdr:rowOff>95250</xdr:rowOff>
    </xdr:to>
    <xdr:sp macro="" textlink="">
      <xdr:nvSpPr>
        <xdr:cNvPr id="142" name="Freeform 141"/>
        <xdr:cNvSpPr>
          <a:spLocks/>
        </xdr:cNvSpPr>
      </xdr:nvSpPr>
      <xdr:spPr bwMode="auto">
        <a:xfrm flipV="1">
          <a:off x="7010400" y="15811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13</xdr:row>
      <xdr:rowOff>104775</xdr:rowOff>
    </xdr:from>
    <xdr:to>
      <xdr:col>19</xdr:col>
      <xdr:colOff>133350</xdr:colOff>
      <xdr:row>14</xdr:row>
      <xdr:rowOff>9525</xdr:rowOff>
    </xdr:to>
    <xdr:sp macro="" textlink="">
      <xdr:nvSpPr>
        <xdr:cNvPr id="143" name="Freeform 142"/>
        <xdr:cNvSpPr>
          <a:spLocks/>
        </xdr:cNvSpPr>
      </xdr:nvSpPr>
      <xdr:spPr bwMode="auto">
        <a:xfrm flipV="1">
          <a:off x="7010400" y="22574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11</xdr:row>
      <xdr:rowOff>104775</xdr:rowOff>
    </xdr:from>
    <xdr:to>
      <xdr:col>19</xdr:col>
      <xdr:colOff>133350</xdr:colOff>
      <xdr:row>12</xdr:row>
      <xdr:rowOff>9525</xdr:rowOff>
    </xdr:to>
    <xdr:sp macro="" textlink="">
      <xdr:nvSpPr>
        <xdr:cNvPr id="144" name="Freeform 143"/>
        <xdr:cNvSpPr>
          <a:spLocks/>
        </xdr:cNvSpPr>
      </xdr:nvSpPr>
      <xdr:spPr bwMode="auto">
        <a:xfrm flipV="1">
          <a:off x="7010400" y="19526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15</xdr:row>
      <xdr:rowOff>66675</xdr:rowOff>
    </xdr:from>
    <xdr:to>
      <xdr:col>19</xdr:col>
      <xdr:colOff>19050</xdr:colOff>
      <xdr:row>15</xdr:row>
      <xdr:rowOff>123825</xdr:rowOff>
    </xdr:to>
    <xdr:sp macro="" textlink="">
      <xdr:nvSpPr>
        <xdr:cNvPr id="145" name="Freeform 144"/>
        <xdr:cNvSpPr>
          <a:spLocks/>
        </xdr:cNvSpPr>
      </xdr:nvSpPr>
      <xdr:spPr bwMode="auto">
        <a:xfrm flipV="1">
          <a:off x="6886575" y="25241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15</xdr:row>
      <xdr:rowOff>38100</xdr:rowOff>
    </xdr:from>
    <xdr:to>
      <xdr:col>18</xdr:col>
      <xdr:colOff>190500</xdr:colOff>
      <xdr:row>15</xdr:row>
      <xdr:rowOff>95250</xdr:rowOff>
    </xdr:to>
    <xdr:sp macro="" textlink="">
      <xdr:nvSpPr>
        <xdr:cNvPr id="146" name="Freeform 145"/>
        <xdr:cNvSpPr>
          <a:spLocks/>
        </xdr:cNvSpPr>
      </xdr:nvSpPr>
      <xdr:spPr bwMode="auto">
        <a:xfrm flipV="1">
          <a:off x="6743700" y="24955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7</xdr:row>
      <xdr:rowOff>9525</xdr:rowOff>
    </xdr:from>
    <xdr:to>
      <xdr:col>19</xdr:col>
      <xdr:colOff>28575</xdr:colOff>
      <xdr:row>16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 flipH="1">
          <a:off x="6686550" y="1247775"/>
          <a:ext cx="276225" cy="136207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9</xdr:row>
      <xdr:rowOff>9525</xdr:rowOff>
    </xdr:from>
    <xdr:to>
      <xdr:col>22</xdr:col>
      <xdr:colOff>361950</xdr:colOff>
      <xdr:row>10</xdr:row>
      <xdr:rowOff>104775</xdr:rowOff>
    </xdr:to>
    <xdr:sp macro="" textlink="">
      <xdr:nvSpPr>
        <xdr:cNvPr id="148" name="Freeform 147"/>
        <xdr:cNvSpPr>
          <a:spLocks/>
        </xdr:cNvSpPr>
      </xdr:nvSpPr>
      <xdr:spPr bwMode="auto">
        <a:xfrm>
          <a:off x="6867525" y="1552575"/>
          <a:ext cx="1085850" cy="247650"/>
        </a:xfrm>
        <a:custGeom>
          <a:avLst/>
          <a:gdLst>
            <a:gd name="T0" fmla="*/ 0 w 136"/>
            <a:gd name="T1" fmla="*/ 0 h 23"/>
            <a:gd name="T2" fmla="*/ 2147483646 w 136"/>
            <a:gd name="T3" fmla="*/ 2147483646 h 23"/>
            <a:gd name="T4" fmla="*/ 2147483646 w 136"/>
            <a:gd name="T5" fmla="*/ 2147483646 h 23"/>
            <a:gd name="T6" fmla="*/ 0 60000 65536"/>
            <a:gd name="T7" fmla="*/ 0 60000 65536"/>
            <a:gd name="T8" fmla="*/ 0 60000 65536"/>
            <a:gd name="T9" fmla="*/ 0 w 136"/>
            <a:gd name="T10" fmla="*/ 0 h 23"/>
            <a:gd name="T11" fmla="*/ 136 w 136"/>
            <a:gd name="T12" fmla="*/ 23 h 2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6" h="23">
              <a:moveTo>
                <a:pt x="0" y="0"/>
              </a:moveTo>
              <a:lnTo>
                <a:pt x="60" y="23"/>
              </a:lnTo>
              <a:lnTo>
                <a:pt x="136" y="23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7</xdr:row>
      <xdr:rowOff>9525</xdr:rowOff>
    </xdr:from>
    <xdr:to>
      <xdr:col>11</xdr:col>
      <xdr:colOff>276225</xdr:colOff>
      <xdr:row>15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581525" y="1247775"/>
          <a:ext cx="0" cy="135255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7</xdr:row>
      <xdr:rowOff>0</xdr:rowOff>
    </xdr:from>
    <xdr:to>
      <xdr:col>21</xdr:col>
      <xdr:colOff>19050</xdr:colOff>
      <xdr:row>16</xdr:row>
      <xdr:rowOff>0</xdr:rowOff>
    </xdr:to>
    <xdr:sp macro="" textlink="">
      <xdr:nvSpPr>
        <xdr:cNvPr id="3" name="Freeform 2"/>
        <xdr:cNvSpPr>
          <a:spLocks/>
        </xdr:cNvSpPr>
      </xdr:nvSpPr>
      <xdr:spPr bwMode="auto">
        <a:xfrm>
          <a:off x="6324600" y="1238250"/>
          <a:ext cx="781050" cy="1371600"/>
        </a:xfrm>
        <a:custGeom>
          <a:avLst/>
          <a:gdLst>
            <a:gd name="T0" fmla="*/ 2147483646 w 97"/>
            <a:gd name="T1" fmla="*/ 0 h 144"/>
            <a:gd name="T2" fmla="*/ 2147483646 w 97"/>
            <a:gd name="T3" fmla="*/ 0 h 144"/>
            <a:gd name="T4" fmla="*/ 2147483646 w 97"/>
            <a:gd name="T5" fmla="*/ 2147483646 h 144"/>
            <a:gd name="T6" fmla="*/ 0 w 97"/>
            <a:gd name="T7" fmla="*/ 2147483646 h 144"/>
            <a:gd name="T8" fmla="*/ 2147483646 w 97"/>
            <a:gd name="T9" fmla="*/ 0 h 14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7"/>
            <a:gd name="T16" fmla="*/ 0 h 144"/>
            <a:gd name="T17" fmla="*/ 97 w 97"/>
            <a:gd name="T18" fmla="*/ 144 h 14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7" h="144">
              <a:moveTo>
                <a:pt x="39" y="0"/>
              </a:moveTo>
              <a:lnTo>
                <a:pt x="97" y="0"/>
              </a:lnTo>
              <a:lnTo>
                <a:pt x="97" y="144"/>
              </a:lnTo>
              <a:lnTo>
                <a:pt x="0" y="144"/>
              </a:lnTo>
              <a:lnTo>
                <a:pt x="39" y="0"/>
              </a:ln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11</xdr:row>
      <xdr:rowOff>66675</xdr:rowOff>
    </xdr:from>
    <xdr:to>
      <xdr:col>18</xdr:col>
      <xdr:colOff>285750</xdr:colOff>
      <xdr:row>11</xdr:row>
      <xdr:rowOff>123825</xdr:rowOff>
    </xdr:to>
    <xdr:sp macro="" textlink="">
      <xdr:nvSpPr>
        <xdr:cNvPr id="4" name="Freeform 3"/>
        <xdr:cNvSpPr>
          <a:spLocks/>
        </xdr:cNvSpPr>
      </xdr:nvSpPr>
      <xdr:spPr bwMode="auto">
        <a:xfrm flipV="1">
          <a:off x="6838950" y="19145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47625</xdr:colOff>
      <xdr:row>11</xdr:row>
      <xdr:rowOff>28575</xdr:rowOff>
    </xdr:from>
    <xdr:to>
      <xdr:col>18</xdr:col>
      <xdr:colOff>161925</xdr:colOff>
      <xdr:row>11</xdr:row>
      <xdr:rowOff>133350</xdr:rowOff>
    </xdr:to>
    <xdr:sp macro="" textlink="">
      <xdr:nvSpPr>
        <xdr:cNvPr id="5" name="Freeform 4"/>
        <xdr:cNvSpPr>
          <a:spLocks/>
        </xdr:cNvSpPr>
      </xdr:nvSpPr>
      <xdr:spPr bwMode="auto">
        <a:xfrm flipV="1">
          <a:off x="6667500" y="18764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171450</xdr:colOff>
      <xdr:row>15</xdr:row>
      <xdr:rowOff>19050</xdr:rowOff>
    </xdr:from>
    <xdr:to>
      <xdr:col>18</xdr:col>
      <xdr:colOff>238125</xdr:colOff>
      <xdr:row>15</xdr:row>
      <xdr:rowOff>57150</xdr:rowOff>
    </xdr:to>
    <xdr:sp macro="" textlink="">
      <xdr:nvSpPr>
        <xdr:cNvPr id="6" name="Freeform 5"/>
        <xdr:cNvSpPr>
          <a:spLocks/>
        </xdr:cNvSpPr>
      </xdr:nvSpPr>
      <xdr:spPr bwMode="auto">
        <a:xfrm flipV="1">
          <a:off x="6791325" y="2476500"/>
          <a:ext cx="66675" cy="3810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9</xdr:row>
      <xdr:rowOff>114300</xdr:rowOff>
    </xdr:from>
    <xdr:to>
      <xdr:col>19</xdr:col>
      <xdr:colOff>66675</xdr:colOff>
      <xdr:row>10</xdr:row>
      <xdr:rowOff>28575</xdr:rowOff>
    </xdr:to>
    <xdr:sp macro="" textlink="">
      <xdr:nvSpPr>
        <xdr:cNvPr id="7" name="Freeform 6"/>
        <xdr:cNvSpPr>
          <a:spLocks/>
        </xdr:cNvSpPr>
      </xdr:nvSpPr>
      <xdr:spPr bwMode="auto">
        <a:xfrm flipH="1" flipV="1">
          <a:off x="6981825" y="1657350"/>
          <a:ext cx="19050" cy="666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66675</xdr:colOff>
      <xdr:row>10</xdr:row>
      <xdr:rowOff>47625</xdr:rowOff>
    </xdr:from>
    <xdr:to>
      <xdr:col>19</xdr:col>
      <xdr:colOff>133350</xdr:colOff>
      <xdr:row>10</xdr:row>
      <xdr:rowOff>104775</xdr:rowOff>
    </xdr:to>
    <xdr:sp macro="" textlink="">
      <xdr:nvSpPr>
        <xdr:cNvPr id="8" name="Freeform 7"/>
        <xdr:cNvSpPr>
          <a:spLocks/>
        </xdr:cNvSpPr>
      </xdr:nvSpPr>
      <xdr:spPr bwMode="auto">
        <a:xfrm flipV="1">
          <a:off x="7000875" y="17430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</xdr:colOff>
      <xdr:row>8</xdr:row>
      <xdr:rowOff>104775</xdr:rowOff>
    </xdr:from>
    <xdr:to>
      <xdr:col>19</xdr:col>
      <xdr:colOff>85725</xdr:colOff>
      <xdr:row>9</xdr:row>
      <xdr:rowOff>9525</xdr:rowOff>
    </xdr:to>
    <xdr:sp macro="" textlink="">
      <xdr:nvSpPr>
        <xdr:cNvPr id="9" name="Freeform 8"/>
        <xdr:cNvSpPr>
          <a:spLocks/>
        </xdr:cNvSpPr>
      </xdr:nvSpPr>
      <xdr:spPr bwMode="auto">
        <a:xfrm flipV="1">
          <a:off x="6953250" y="14954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95250</xdr:colOff>
      <xdr:row>9</xdr:row>
      <xdr:rowOff>85725</xdr:rowOff>
    </xdr:from>
    <xdr:to>
      <xdr:col>18</xdr:col>
      <xdr:colOff>209550</xdr:colOff>
      <xdr:row>10</xdr:row>
      <xdr:rowOff>38100</xdr:rowOff>
    </xdr:to>
    <xdr:sp macro="" textlink="">
      <xdr:nvSpPr>
        <xdr:cNvPr id="10" name="Freeform 9"/>
        <xdr:cNvSpPr>
          <a:spLocks/>
        </xdr:cNvSpPr>
      </xdr:nvSpPr>
      <xdr:spPr bwMode="auto">
        <a:xfrm flipV="1">
          <a:off x="6715125" y="162877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12</xdr:row>
      <xdr:rowOff>95250</xdr:rowOff>
    </xdr:from>
    <xdr:to>
      <xdr:col>18</xdr:col>
      <xdr:colOff>114300</xdr:colOff>
      <xdr:row>13</xdr:row>
      <xdr:rowOff>47625</xdr:rowOff>
    </xdr:to>
    <xdr:sp macro="" textlink="">
      <xdr:nvSpPr>
        <xdr:cNvPr id="11" name="Freeform 10"/>
        <xdr:cNvSpPr>
          <a:spLocks/>
        </xdr:cNvSpPr>
      </xdr:nvSpPr>
      <xdr:spPr bwMode="auto">
        <a:xfrm flipV="1">
          <a:off x="6619875" y="209550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295275</xdr:colOff>
      <xdr:row>14</xdr:row>
      <xdr:rowOff>0</xdr:rowOff>
    </xdr:from>
    <xdr:to>
      <xdr:col>19</xdr:col>
      <xdr:colOff>47625</xdr:colOff>
      <xdr:row>14</xdr:row>
      <xdr:rowOff>57150</xdr:rowOff>
    </xdr:to>
    <xdr:sp macro="" textlink="">
      <xdr:nvSpPr>
        <xdr:cNvPr id="12" name="Freeform 11"/>
        <xdr:cNvSpPr>
          <a:spLocks/>
        </xdr:cNvSpPr>
      </xdr:nvSpPr>
      <xdr:spPr bwMode="auto">
        <a:xfrm flipV="1">
          <a:off x="6915150" y="23050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266700</xdr:colOff>
      <xdr:row>14</xdr:row>
      <xdr:rowOff>28575</xdr:rowOff>
    </xdr:from>
    <xdr:to>
      <xdr:col>18</xdr:col>
      <xdr:colOff>66675</xdr:colOff>
      <xdr:row>14</xdr:row>
      <xdr:rowOff>133350</xdr:rowOff>
    </xdr:to>
    <xdr:sp macro="" textlink="">
      <xdr:nvSpPr>
        <xdr:cNvPr id="13" name="Freeform 12"/>
        <xdr:cNvSpPr>
          <a:spLocks/>
        </xdr:cNvSpPr>
      </xdr:nvSpPr>
      <xdr:spPr bwMode="auto">
        <a:xfrm flipV="1">
          <a:off x="6572250" y="23336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285750</xdr:colOff>
      <xdr:row>12</xdr:row>
      <xdr:rowOff>28575</xdr:rowOff>
    </xdr:from>
    <xdr:to>
      <xdr:col>19</xdr:col>
      <xdr:colOff>19050</xdr:colOff>
      <xdr:row>12</xdr:row>
      <xdr:rowOff>76200</xdr:rowOff>
    </xdr:to>
    <xdr:sp macro="" textlink="">
      <xdr:nvSpPr>
        <xdr:cNvPr id="14" name="Freeform 13"/>
        <xdr:cNvSpPr>
          <a:spLocks/>
        </xdr:cNvSpPr>
      </xdr:nvSpPr>
      <xdr:spPr bwMode="auto">
        <a:xfrm flipV="1">
          <a:off x="6905625" y="2028825"/>
          <a:ext cx="47625" cy="4762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161925</xdr:colOff>
      <xdr:row>8</xdr:row>
      <xdr:rowOff>28575</xdr:rowOff>
    </xdr:from>
    <xdr:to>
      <xdr:col>18</xdr:col>
      <xdr:colOff>276225</xdr:colOff>
      <xdr:row>8</xdr:row>
      <xdr:rowOff>133350</xdr:rowOff>
    </xdr:to>
    <xdr:sp macro="" textlink="">
      <xdr:nvSpPr>
        <xdr:cNvPr id="15" name="Freeform 14"/>
        <xdr:cNvSpPr>
          <a:spLocks/>
        </xdr:cNvSpPr>
      </xdr:nvSpPr>
      <xdr:spPr bwMode="auto">
        <a:xfrm flipV="1">
          <a:off x="6781800" y="14192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200025</xdr:colOff>
      <xdr:row>13</xdr:row>
      <xdr:rowOff>66675</xdr:rowOff>
    </xdr:from>
    <xdr:to>
      <xdr:col>18</xdr:col>
      <xdr:colOff>257175</xdr:colOff>
      <xdr:row>13</xdr:row>
      <xdr:rowOff>114300</xdr:rowOff>
    </xdr:to>
    <xdr:sp macro="" textlink="">
      <xdr:nvSpPr>
        <xdr:cNvPr id="16" name="Freeform 15"/>
        <xdr:cNvSpPr>
          <a:spLocks/>
        </xdr:cNvSpPr>
      </xdr:nvSpPr>
      <xdr:spPr bwMode="auto">
        <a:xfrm flipV="1">
          <a:off x="6819900" y="2219325"/>
          <a:ext cx="57150" cy="4762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14</xdr:row>
      <xdr:rowOff>66675</xdr:rowOff>
    </xdr:from>
    <xdr:to>
      <xdr:col>19</xdr:col>
      <xdr:colOff>19050</xdr:colOff>
      <xdr:row>14</xdr:row>
      <xdr:rowOff>123825</xdr:rowOff>
    </xdr:to>
    <xdr:sp macro="" textlink="">
      <xdr:nvSpPr>
        <xdr:cNvPr id="17" name="Freeform 16"/>
        <xdr:cNvSpPr>
          <a:spLocks/>
        </xdr:cNvSpPr>
      </xdr:nvSpPr>
      <xdr:spPr bwMode="auto">
        <a:xfrm flipV="1">
          <a:off x="6886575" y="23717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10</xdr:row>
      <xdr:rowOff>0</xdr:rowOff>
    </xdr:from>
    <xdr:to>
      <xdr:col>19</xdr:col>
      <xdr:colOff>19050</xdr:colOff>
      <xdr:row>10</xdr:row>
      <xdr:rowOff>57150</xdr:rowOff>
    </xdr:to>
    <xdr:sp macro="" textlink="">
      <xdr:nvSpPr>
        <xdr:cNvPr id="18" name="Freeform 17"/>
        <xdr:cNvSpPr>
          <a:spLocks/>
        </xdr:cNvSpPr>
      </xdr:nvSpPr>
      <xdr:spPr bwMode="auto">
        <a:xfrm flipV="1">
          <a:off x="6886575" y="16954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11</xdr:row>
      <xdr:rowOff>9525</xdr:rowOff>
    </xdr:from>
    <xdr:to>
      <xdr:col>19</xdr:col>
      <xdr:colOff>66675</xdr:colOff>
      <xdr:row>11</xdr:row>
      <xdr:rowOff>66675</xdr:rowOff>
    </xdr:to>
    <xdr:sp macro="" textlink="">
      <xdr:nvSpPr>
        <xdr:cNvPr id="19" name="Freeform 18"/>
        <xdr:cNvSpPr>
          <a:spLocks/>
        </xdr:cNvSpPr>
      </xdr:nvSpPr>
      <xdr:spPr bwMode="auto">
        <a:xfrm flipV="1">
          <a:off x="6934200" y="18573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15</xdr:row>
      <xdr:rowOff>9525</xdr:rowOff>
    </xdr:from>
    <xdr:to>
      <xdr:col>19</xdr:col>
      <xdr:colOff>114300</xdr:colOff>
      <xdr:row>15</xdr:row>
      <xdr:rowOff>66675</xdr:rowOff>
    </xdr:to>
    <xdr:sp macro="" textlink="">
      <xdr:nvSpPr>
        <xdr:cNvPr id="20" name="Freeform 19"/>
        <xdr:cNvSpPr>
          <a:spLocks/>
        </xdr:cNvSpPr>
      </xdr:nvSpPr>
      <xdr:spPr bwMode="auto">
        <a:xfrm flipV="1">
          <a:off x="6981825" y="24669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295275</xdr:colOff>
      <xdr:row>13</xdr:row>
      <xdr:rowOff>0</xdr:rowOff>
    </xdr:from>
    <xdr:to>
      <xdr:col>19</xdr:col>
      <xdr:colOff>47625</xdr:colOff>
      <xdr:row>13</xdr:row>
      <xdr:rowOff>57150</xdr:rowOff>
    </xdr:to>
    <xdr:sp macro="" textlink="">
      <xdr:nvSpPr>
        <xdr:cNvPr id="21" name="Freeform 20"/>
        <xdr:cNvSpPr>
          <a:spLocks/>
        </xdr:cNvSpPr>
      </xdr:nvSpPr>
      <xdr:spPr bwMode="auto">
        <a:xfrm flipV="1">
          <a:off x="6915150" y="21526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66675</xdr:colOff>
      <xdr:row>7</xdr:row>
      <xdr:rowOff>66675</xdr:rowOff>
    </xdr:from>
    <xdr:to>
      <xdr:col>19</xdr:col>
      <xdr:colOff>133350</xdr:colOff>
      <xdr:row>7</xdr:row>
      <xdr:rowOff>123825</xdr:rowOff>
    </xdr:to>
    <xdr:sp macro="" textlink="">
      <xdr:nvSpPr>
        <xdr:cNvPr id="22" name="Freeform 21"/>
        <xdr:cNvSpPr>
          <a:spLocks/>
        </xdr:cNvSpPr>
      </xdr:nvSpPr>
      <xdr:spPr bwMode="auto">
        <a:xfrm flipV="1">
          <a:off x="7000875" y="13049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219075</xdr:colOff>
      <xdr:row>7</xdr:row>
      <xdr:rowOff>0</xdr:rowOff>
    </xdr:from>
    <xdr:to>
      <xdr:col>17</xdr:col>
      <xdr:colOff>304800</xdr:colOff>
      <xdr:row>7</xdr:row>
      <xdr:rowOff>9525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4219575" y="1238250"/>
          <a:ext cx="2390775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10</xdr:row>
      <xdr:rowOff>0</xdr:rowOff>
    </xdr:from>
    <xdr:to>
      <xdr:col>17</xdr:col>
      <xdr:colOff>209550</xdr:colOff>
      <xdr:row>10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3914775" y="1695450"/>
          <a:ext cx="26003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</xdr:colOff>
      <xdr:row>14</xdr:row>
      <xdr:rowOff>95250</xdr:rowOff>
    </xdr:from>
    <xdr:to>
      <xdr:col>17</xdr:col>
      <xdr:colOff>76200</xdr:colOff>
      <xdr:row>14</xdr:row>
      <xdr:rowOff>95250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3619500" y="2400300"/>
          <a:ext cx="2762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333375</xdr:colOff>
      <xdr:row>16</xdr:row>
      <xdr:rowOff>0</xdr:rowOff>
    </xdr:from>
    <xdr:to>
      <xdr:col>17</xdr:col>
      <xdr:colOff>9525</xdr:colOff>
      <xdr:row>16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3524250" y="2609850"/>
          <a:ext cx="27908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266700</xdr:colOff>
      <xdr:row>7</xdr:row>
      <xdr:rowOff>19050</xdr:rowOff>
    </xdr:from>
    <xdr:to>
      <xdr:col>12</xdr:col>
      <xdr:colOff>276225</xdr:colOff>
      <xdr:row>15</xdr:row>
      <xdr:rowOff>142875</xdr:rowOff>
    </xdr:to>
    <xdr:grpSp>
      <xdr:nvGrpSpPr>
        <xdr:cNvPr id="27" name="Group 26"/>
        <xdr:cNvGrpSpPr>
          <a:grpSpLocks/>
        </xdr:cNvGrpSpPr>
      </xdr:nvGrpSpPr>
      <xdr:grpSpPr bwMode="auto">
        <a:xfrm>
          <a:off x="5020917" y="1244876"/>
          <a:ext cx="9525" cy="1316521"/>
          <a:chOff x="597" y="128"/>
          <a:chExt cx="1" cy="141"/>
        </a:xfrm>
      </xdr:grpSpPr>
      <xdr:sp macro="" textlink="">
        <xdr:nvSpPr>
          <xdr:cNvPr id="28" name="Line 27"/>
          <xdr:cNvSpPr>
            <a:spLocks noChangeShapeType="1"/>
          </xdr:cNvSpPr>
        </xdr:nvSpPr>
        <xdr:spPr bwMode="auto">
          <a:xfrm>
            <a:off x="597" y="177"/>
            <a:ext cx="0" cy="9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28"/>
          <xdr:cNvSpPr>
            <a:spLocks noChangeShapeType="1"/>
          </xdr:cNvSpPr>
        </xdr:nvSpPr>
        <xdr:spPr bwMode="auto">
          <a:xfrm>
            <a:off x="598" y="128"/>
            <a:ext cx="0" cy="46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95250</xdr:colOff>
      <xdr:row>7</xdr:row>
      <xdr:rowOff>9525</xdr:rowOff>
    </xdr:from>
    <xdr:to>
      <xdr:col>15</xdr:col>
      <xdr:colOff>38100</xdr:colOff>
      <xdr:row>16</xdr:row>
      <xdr:rowOff>9525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>
          <a:off x="5476875" y="1247775"/>
          <a:ext cx="342900" cy="137160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7</xdr:row>
      <xdr:rowOff>9525</xdr:rowOff>
    </xdr:from>
    <xdr:to>
      <xdr:col>16</xdr:col>
      <xdr:colOff>314325</xdr:colOff>
      <xdr:row>16</xdr:row>
      <xdr:rowOff>9525</xdr:rowOff>
    </xdr:to>
    <xdr:grpSp>
      <xdr:nvGrpSpPr>
        <xdr:cNvPr id="31" name="Group 30"/>
        <xdr:cNvGrpSpPr>
          <a:grpSpLocks/>
        </xdr:cNvGrpSpPr>
      </xdr:nvGrpSpPr>
      <xdr:grpSpPr bwMode="auto">
        <a:xfrm>
          <a:off x="5943186" y="1235351"/>
          <a:ext cx="334617" cy="1341783"/>
          <a:chOff x="722" y="127"/>
          <a:chExt cx="39" cy="144"/>
        </a:xfrm>
      </xdr:grpSpPr>
      <xdr:sp macro="" textlink="">
        <xdr:nvSpPr>
          <xdr:cNvPr id="32" name="Line 31"/>
          <xdr:cNvSpPr>
            <a:spLocks noChangeShapeType="1"/>
          </xdr:cNvSpPr>
        </xdr:nvSpPr>
        <xdr:spPr bwMode="auto">
          <a:xfrm flipH="1">
            <a:off x="722" y="174"/>
            <a:ext cx="27" cy="9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32"/>
          <xdr:cNvSpPr>
            <a:spLocks noChangeShapeType="1"/>
          </xdr:cNvSpPr>
        </xdr:nvSpPr>
        <xdr:spPr bwMode="auto">
          <a:xfrm flipH="1">
            <a:off x="749" y="127"/>
            <a:ext cx="12" cy="4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209550</xdr:colOff>
      <xdr:row>3</xdr:row>
      <xdr:rowOff>142875</xdr:rowOff>
    </xdr:from>
    <xdr:to>
      <xdr:col>17</xdr:col>
      <xdr:colOff>209550</xdr:colOff>
      <xdr:row>9</xdr:row>
      <xdr:rowOff>142875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6515100" y="733425"/>
          <a:ext cx="0" cy="95250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</xdr:row>
      <xdr:rowOff>0</xdr:rowOff>
    </xdr:from>
    <xdr:to>
      <xdr:col>19</xdr:col>
      <xdr:colOff>142875</xdr:colOff>
      <xdr:row>6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H="1">
          <a:off x="6629400" y="1085850"/>
          <a:ext cx="447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200025</xdr:colOff>
      <xdr:row>5</xdr:row>
      <xdr:rowOff>0</xdr:rowOff>
    </xdr:from>
    <xdr:to>
      <xdr:col>19</xdr:col>
      <xdr:colOff>142875</xdr:colOff>
      <xdr:row>5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>
          <a:off x="6505575" y="933450"/>
          <a:ext cx="57150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3</xdr:row>
      <xdr:rowOff>133350</xdr:rowOff>
    </xdr:from>
    <xdr:to>
      <xdr:col>21</xdr:col>
      <xdr:colOff>19050</xdr:colOff>
      <xdr:row>7</xdr:row>
      <xdr:rowOff>9525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H="1">
          <a:off x="7105650" y="723900"/>
          <a:ext cx="0" cy="52387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5</xdr:row>
      <xdr:rowOff>57150</xdr:rowOff>
    </xdr:from>
    <xdr:to>
      <xdr:col>18</xdr:col>
      <xdr:colOff>9525</xdr:colOff>
      <xdr:row>7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6629400" y="99060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333375</xdr:colOff>
      <xdr:row>17</xdr:row>
      <xdr:rowOff>9525</xdr:rowOff>
    </xdr:from>
    <xdr:to>
      <xdr:col>19</xdr:col>
      <xdr:colOff>142875</xdr:colOff>
      <xdr:row>17</xdr:row>
      <xdr:rowOff>9525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6296025" y="2771775"/>
          <a:ext cx="78105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14</xdr:row>
      <xdr:rowOff>114300</xdr:rowOff>
    </xdr:from>
    <xdr:to>
      <xdr:col>22</xdr:col>
      <xdr:colOff>361950</xdr:colOff>
      <xdr:row>14</xdr:row>
      <xdr:rowOff>114300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V="1">
          <a:off x="7096125" y="2419350"/>
          <a:ext cx="857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16</xdr:row>
      <xdr:rowOff>0</xdr:rowOff>
    </xdr:from>
    <xdr:to>
      <xdr:col>22</xdr:col>
      <xdr:colOff>361950</xdr:colOff>
      <xdr:row>16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V="1">
          <a:off x="7096125" y="2609850"/>
          <a:ext cx="857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133350</xdr:colOff>
      <xdr:row>14</xdr:row>
      <xdr:rowOff>114300</xdr:rowOff>
    </xdr:from>
    <xdr:to>
      <xdr:col>22</xdr:col>
      <xdr:colOff>133350</xdr:colOff>
      <xdr:row>16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7724775" y="2419350"/>
          <a:ext cx="0" cy="1905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12</xdr:row>
      <xdr:rowOff>57150</xdr:rowOff>
    </xdr:from>
    <xdr:to>
      <xdr:col>22</xdr:col>
      <xdr:colOff>142875</xdr:colOff>
      <xdr:row>14</xdr:row>
      <xdr:rowOff>0</xdr:rowOff>
    </xdr:to>
    <xdr:sp macro="" textlink="">
      <xdr:nvSpPr>
        <xdr:cNvPr id="43" name="Freeform 42"/>
        <xdr:cNvSpPr>
          <a:spLocks/>
        </xdr:cNvSpPr>
      </xdr:nvSpPr>
      <xdr:spPr bwMode="auto">
        <a:xfrm>
          <a:off x="6915150" y="2057400"/>
          <a:ext cx="819150" cy="247650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14</xdr:row>
      <xdr:rowOff>57150</xdr:rowOff>
    </xdr:from>
    <xdr:to>
      <xdr:col>17</xdr:col>
      <xdr:colOff>304800</xdr:colOff>
      <xdr:row>16</xdr:row>
      <xdr:rowOff>19050</xdr:rowOff>
    </xdr:to>
    <xdr:sp macro="" textlink="">
      <xdr:nvSpPr>
        <xdr:cNvPr id="44" name="Freeform 43"/>
        <xdr:cNvSpPr>
          <a:spLocks/>
        </xdr:cNvSpPr>
      </xdr:nvSpPr>
      <xdr:spPr bwMode="auto">
        <a:xfrm>
          <a:off x="6324600" y="2362200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76200</xdr:colOff>
      <xdr:row>12</xdr:row>
      <xdr:rowOff>123825</xdr:rowOff>
    </xdr:from>
    <xdr:to>
      <xdr:col>18</xdr:col>
      <xdr:colOff>47625</xdr:colOff>
      <xdr:row>14</xdr:row>
      <xdr:rowOff>85725</xdr:rowOff>
    </xdr:to>
    <xdr:sp macro="" textlink="">
      <xdr:nvSpPr>
        <xdr:cNvPr id="45" name="Freeform 44"/>
        <xdr:cNvSpPr>
          <a:spLocks/>
        </xdr:cNvSpPr>
      </xdr:nvSpPr>
      <xdr:spPr bwMode="auto">
        <a:xfrm>
          <a:off x="6381750" y="2124075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133350</xdr:colOff>
      <xdr:row>11</xdr:row>
      <xdr:rowOff>57150</xdr:rowOff>
    </xdr:from>
    <xdr:to>
      <xdr:col>18</xdr:col>
      <xdr:colOff>95250</xdr:colOff>
      <xdr:row>13</xdr:row>
      <xdr:rowOff>19050</xdr:rowOff>
    </xdr:to>
    <xdr:sp macro="" textlink="">
      <xdr:nvSpPr>
        <xdr:cNvPr id="46" name="Freeform 45"/>
        <xdr:cNvSpPr>
          <a:spLocks/>
        </xdr:cNvSpPr>
      </xdr:nvSpPr>
      <xdr:spPr bwMode="auto">
        <a:xfrm>
          <a:off x="6438900" y="190500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190500</xdr:colOff>
      <xdr:row>9</xdr:row>
      <xdr:rowOff>123825</xdr:rowOff>
    </xdr:from>
    <xdr:to>
      <xdr:col>18</xdr:col>
      <xdr:colOff>161925</xdr:colOff>
      <xdr:row>11</xdr:row>
      <xdr:rowOff>85725</xdr:rowOff>
    </xdr:to>
    <xdr:sp macro="" textlink="">
      <xdr:nvSpPr>
        <xdr:cNvPr id="47" name="Freeform 46"/>
        <xdr:cNvSpPr>
          <a:spLocks/>
        </xdr:cNvSpPr>
      </xdr:nvSpPr>
      <xdr:spPr bwMode="auto">
        <a:xfrm>
          <a:off x="6496050" y="1666875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238125</xdr:colOff>
      <xdr:row>8</xdr:row>
      <xdr:rowOff>57150</xdr:rowOff>
    </xdr:from>
    <xdr:to>
      <xdr:col>18</xdr:col>
      <xdr:colOff>200025</xdr:colOff>
      <xdr:row>10</xdr:row>
      <xdr:rowOff>19050</xdr:rowOff>
    </xdr:to>
    <xdr:sp macro="" textlink="">
      <xdr:nvSpPr>
        <xdr:cNvPr id="48" name="Freeform 47"/>
        <xdr:cNvSpPr>
          <a:spLocks/>
        </xdr:cNvSpPr>
      </xdr:nvSpPr>
      <xdr:spPr bwMode="auto">
        <a:xfrm>
          <a:off x="6543675" y="144780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285750</xdr:colOff>
      <xdr:row>7</xdr:row>
      <xdr:rowOff>0</xdr:rowOff>
    </xdr:from>
    <xdr:to>
      <xdr:col>18</xdr:col>
      <xdr:colOff>247650</xdr:colOff>
      <xdr:row>8</xdr:row>
      <xdr:rowOff>114300</xdr:rowOff>
    </xdr:to>
    <xdr:sp macro="" textlink="">
      <xdr:nvSpPr>
        <xdr:cNvPr id="49" name="Freeform 48"/>
        <xdr:cNvSpPr>
          <a:spLocks/>
        </xdr:cNvSpPr>
      </xdr:nvSpPr>
      <xdr:spPr bwMode="auto">
        <a:xfrm>
          <a:off x="6591300" y="123825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57150</xdr:rowOff>
    </xdr:from>
    <xdr:to>
      <xdr:col>18</xdr:col>
      <xdr:colOff>47625</xdr:colOff>
      <xdr:row>16</xdr:row>
      <xdr:rowOff>9525</xdr:rowOff>
    </xdr:to>
    <xdr:sp macro="" textlink="">
      <xdr:nvSpPr>
        <xdr:cNvPr id="50" name="Freeform 49"/>
        <xdr:cNvSpPr>
          <a:spLocks/>
        </xdr:cNvSpPr>
      </xdr:nvSpPr>
      <xdr:spPr bwMode="auto">
        <a:xfrm flipV="1">
          <a:off x="6553200" y="251460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180975</xdr:colOff>
      <xdr:row>7</xdr:row>
      <xdr:rowOff>9525</xdr:rowOff>
    </xdr:from>
    <xdr:to>
      <xdr:col>18</xdr:col>
      <xdr:colOff>304800</xdr:colOff>
      <xdr:row>7</xdr:row>
      <xdr:rowOff>76200</xdr:rowOff>
    </xdr:to>
    <xdr:sp macro="" textlink="">
      <xdr:nvSpPr>
        <xdr:cNvPr id="51" name="Freeform 50"/>
        <xdr:cNvSpPr>
          <a:spLocks/>
        </xdr:cNvSpPr>
      </xdr:nvSpPr>
      <xdr:spPr bwMode="auto">
        <a:xfrm>
          <a:off x="6800850" y="1247775"/>
          <a:ext cx="123825" cy="66675"/>
        </a:xfrm>
        <a:custGeom>
          <a:avLst/>
          <a:gdLst>
            <a:gd name="T0" fmla="*/ 2147483646 w 15"/>
            <a:gd name="T1" fmla="*/ 2147483646 h 7"/>
            <a:gd name="T2" fmla="*/ 2147483646 w 15"/>
            <a:gd name="T3" fmla="*/ 0 h 7"/>
            <a:gd name="T4" fmla="*/ 2147483646 w 15"/>
            <a:gd name="T5" fmla="*/ 2147483646 h 7"/>
            <a:gd name="T6" fmla="*/ 2147483646 w 15"/>
            <a:gd name="T7" fmla="*/ 2147483646 h 7"/>
            <a:gd name="T8" fmla="*/ 0 60000 65536"/>
            <a:gd name="T9" fmla="*/ 0 60000 65536"/>
            <a:gd name="T10" fmla="*/ 0 60000 65536"/>
            <a:gd name="T11" fmla="*/ 0 60000 65536"/>
            <a:gd name="T12" fmla="*/ 0 w 15"/>
            <a:gd name="T13" fmla="*/ 0 h 7"/>
            <a:gd name="T14" fmla="*/ 15 w 15"/>
            <a:gd name="T15" fmla="*/ 7 h 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5" h="7">
              <a:moveTo>
                <a:pt x="6" y="6"/>
              </a:moveTo>
              <a:cubicBezTo>
                <a:pt x="0" y="3"/>
                <a:pt x="3" y="1"/>
                <a:pt x="8" y="0"/>
              </a:cubicBezTo>
              <a:cubicBezTo>
                <a:pt x="15" y="1"/>
                <a:pt x="14" y="4"/>
                <a:pt x="9" y="7"/>
              </a:cubicBezTo>
              <a:cubicBezTo>
                <a:pt x="3" y="6"/>
                <a:pt x="2" y="6"/>
                <a:pt x="6" y="6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133350</xdr:colOff>
      <xdr:row>9</xdr:row>
      <xdr:rowOff>142875</xdr:rowOff>
    </xdr:from>
    <xdr:to>
      <xdr:col>22</xdr:col>
      <xdr:colOff>95250</xdr:colOff>
      <xdr:row>12</xdr:row>
      <xdr:rowOff>9525</xdr:rowOff>
    </xdr:to>
    <xdr:sp macro="" textlink="">
      <xdr:nvSpPr>
        <xdr:cNvPr id="52" name="Freeform 51"/>
        <xdr:cNvSpPr>
          <a:spLocks/>
        </xdr:cNvSpPr>
      </xdr:nvSpPr>
      <xdr:spPr bwMode="auto">
        <a:xfrm>
          <a:off x="6753225" y="1685925"/>
          <a:ext cx="933450" cy="323850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171450</xdr:colOff>
      <xdr:row>7</xdr:row>
      <xdr:rowOff>104775</xdr:rowOff>
    </xdr:from>
    <xdr:to>
      <xdr:col>22</xdr:col>
      <xdr:colOff>104775</xdr:colOff>
      <xdr:row>9</xdr:row>
      <xdr:rowOff>0</xdr:rowOff>
    </xdr:to>
    <xdr:sp macro="" textlink="">
      <xdr:nvSpPr>
        <xdr:cNvPr id="53" name="Freeform 52"/>
        <xdr:cNvSpPr>
          <a:spLocks/>
        </xdr:cNvSpPr>
      </xdr:nvSpPr>
      <xdr:spPr bwMode="auto">
        <a:xfrm>
          <a:off x="6791325" y="1343025"/>
          <a:ext cx="904875" cy="200025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314325</xdr:colOff>
      <xdr:row>7</xdr:row>
      <xdr:rowOff>0</xdr:rowOff>
    </xdr:from>
    <xdr:to>
      <xdr:col>10</xdr:col>
      <xdr:colOff>209550</xdr:colOff>
      <xdr:row>16</xdr:row>
      <xdr:rowOff>9525</xdr:rowOff>
    </xdr:to>
    <xdr:sp macro="" textlink="">
      <xdr:nvSpPr>
        <xdr:cNvPr id="54" name="Freeform 53"/>
        <xdr:cNvSpPr>
          <a:spLocks/>
        </xdr:cNvSpPr>
      </xdr:nvSpPr>
      <xdr:spPr bwMode="auto">
        <a:xfrm>
          <a:off x="1085850" y="1238250"/>
          <a:ext cx="3124200" cy="1381125"/>
        </a:xfrm>
        <a:custGeom>
          <a:avLst/>
          <a:gdLst>
            <a:gd name="T0" fmla="*/ 2147483646 w 328"/>
            <a:gd name="T1" fmla="*/ 2147483646 h 97"/>
            <a:gd name="T2" fmla="*/ 2147483646 w 328"/>
            <a:gd name="T3" fmla="*/ 2147483646 h 97"/>
            <a:gd name="T4" fmla="*/ 2147483646 w 328"/>
            <a:gd name="T5" fmla="*/ 2147483646 h 97"/>
            <a:gd name="T6" fmla="*/ 2147483646 w 328"/>
            <a:gd name="T7" fmla="*/ 0 h 97"/>
            <a:gd name="T8" fmla="*/ 2147483646 w 328"/>
            <a:gd name="T9" fmla="*/ 0 h 97"/>
            <a:gd name="T10" fmla="*/ 2147483646 w 328"/>
            <a:gd name="T11" fmla="*/ 2147483646 h 97"/>
            <a:gd name="T12" fmla="*/ 2147483646 w 328"/>
            <a:gd name="T13" fmla="*/ 2147483646 h 97"/>
            <a:gd name="T14" fmla="*/ 0 w 328"/>
            <a:gd name="T15" fmla="*/ 2147483646 h 97"/>
            <a:gd name="T16" fmla="*/ 2147483646 w 328"/>
            <a:gd name="T17" fmla="*/ 2147483646 h 97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328"/>
            <a:gd name="T28" fmla="*/ 0 h 97"/>
            <a:gd name="T29" fmla="*/ 328 w 328"/>
            <a:gd name="T30" fmla="*/ 97 h 97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328" h="97">
              <a:moveTo>
                <a:pt x="44" y="1"/>
              </a:moveTo>
              <a:lnTo>
                <a:pt x="77" y="34"/>
              </a:lnTo>
              <a:lnTo>
                <a:pt x="251" y="33"/>
              </a:lnTo>
              <a:lnTo>
                <a:pt x="286" y="0"/>
              </a:lnTo>
              <a:lnTo>
                <a:pt x="328" y="0"/>
              </a:lnTo>
              <a:lnTo>
                <a:pt x="263" y="97"/>
              </a:lnTo>
              <a:lnTo>
                <a:pt x="63" y="97"/>
              </a:lnTo>
              <a:lnTo>
                <a:pt x="0" y="1"/>
              </a:lnTo>
              <a:lnTo>
                <a:pt x="44" y="1"/>
              </a:ln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38100</xdr:rowOff>
    </xdr:from>
    <xdr:to>
      <xdr:col>9</xdr:col>
      <xdr:colOff>9525</xdr:colOff>
      <xdr:row>16</xdr:row>
      <xdr:rowOff>19050</xdr:rowOff>
    </xdr:to>
    <xdr:grpSp>
      <xdr:nvGrpSpPr>
        <xdr:cNvPr id="55" name="Group 54"/>
        <xdr:cNvGrpSpPr>
          <a:grpSpLocks/>
        </xdr:cNvGrpSpPr>
      </xdr:nvGrpSpPr>
      <xdr:grpSpPr bwMode="auto">
        <a:xfrm>
          <a:off x="1598543" y="2307535"/>
          <a:ext cx="1980786" cy="279124"/>
          <a:chOff x="188" y="246"/>
          <a:chExt cx="237" cy="26"/>
        </a:xfrm>
      </xdr:grpSpPr>
      <xdr:sp macro="" textlink="">
        <xdr:nvSpPr>
          <xdr:cNvPr id="56" name="Freeform 55"/>
          <xdr:cNvSpPr>
            <a:spLocks/>
          </xdr:cNvSpPr>
        </xdr:nvSpPr>
        <xdr:spPr bwMode="auto">
          <a:xfrm>
            <a:off x="188" y="24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Freeform 56"/>
          <xdr:cNvSpPr>
            <a:spLocks/>
          </xdr:cNvSpPr>
        </xdr:nvSpPr>
        <xdr:spPr bwMode="auto">
          <a:xfrm>
            <a:off x="212" y="24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8" name="Freeform 57"/>
          <xdr:cNvSpPr>
            <a:spLocks/>
          </xdr:cNvSpPr>
        </xdr:nvSpPr>
        <xdr:spPr bwMode="auto">
          <a:xfrm>
            <a:off x="236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" name="Freeform 58"/>
          <xdr:cNvSpPr>
            <a:spLocks/>
          </xdr:cNvSpPr>
        </xdr:nvSpPr>
        <xdr:spPr bwMode="auto">
          <a:xfrm>
            <a:off x="259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" name="Freeform 59"/>
          <xdr:cNvSpPr>
            <a:spLocks/>
          </xdr:cNvSpPr>
        </xdr:nvSpPr>
        <xdr:spPr bwMode="auto">
          <a:xfrm>
            <a:off x="281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" name="Freeform 60"/>
          <xdr:cNvSpPr>
            <a:spLocks/>
          </xdr:cNvSpPr>
        </xdr:nvSpPr>
        <xdr:spPr bwMode="auto">
          <a:xfrm>
            <a:off x="304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" name="Freeform 61"/>
          <xdr:cNvSpPr>
            <a:spLocks/>
          </xdr:cNvSpPr>
        </xdr:nvSpPr>
        <xdr:spPr bwMode="auto">
          <a:xfrm>
            <a:off x="328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3" name="Freeform 62"/>
          <xdr:cNvSpPr>
            <a:spLocks/>
          </xdr:cNvSpPr>
        </xdr:nvSpPr>
        <xdr:spPr bwMode="auto">
          <a:xfrm>
            <a:off x="351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Freeform 63"/>
          <xdr:cNvSpPr>
            <a:spLocks/>
          </xdr:cNvSpPr>
        </xdr:nvSpPr>
        <xdr:spPr bwMode="auto">
          <a:xfrm>
            <a:off x="373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" name="Freeform 64"/>
          <xdr:cNvSpPr>
            <a:spLocks/>
          </xdr:cNvSpPr>
        </xdr:nvSpPr>
        <xdr:spPr bwMode="auto">
          <a:xfrm>
            <a:off x="397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342900</xdr:colOff>
      <xdr:row>12</xdr:row>
      <xdr:rowOff>133350</xdr:rowOff>
    </xdr:from>
    <xdr:to>
      <xdr:col>9</xdr:col>
      <xdr:colOff>85725</xdr:colOff>
      <xdr:row>14</xdr:row>
      <xdr:rowOff>142875</xdr:rowOff>
    </xdr:to>
    <xdr:grpSp>
      <xdr:nvGrpSpPr>
        <xdr:cNvPr id="66" name="Group 65"/>
        <xdr:cNvGrpSpPr>
          <a:grpSpLocks/>
        </xdr:cNvGrpSpPr>
      </xdr:nvGrpSpPr>
      <xdr:grpSpPr bwMode="auto">
        <a:xfrm>
          <a:off x="1510748" y="2104611"/>
          <a:ext cx="2144781" cy="307699"/>
          <a:chOff x="178" y="223"/>
          <a:chExt cx="256" cy="30"/>
        </a:xfrm>
      </xdr:grpSpPr>
      <xdr:sp macro="" textlink="">
        <xdr:nvSpPr>
          <xdr:cNvPr id="67" name="Freeform 66"/>
          <xdr:cNvSpPr>
            <a:spLocks/>
          </xdr:cNvSpPr>
        </xdr:nvSpPr>
        <xdr:spPr bwMode="auto">
          <a:xfrm>
            <a:off x="178" y="223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8" name="Freeform 67"/>
          <xdr:cNvSpPr>
            <a:spLocks/>
          </xdr:cNvSpPr>
        </xdr:nvSpPr>
        <xdr:spPr bwMode="auto">
          <a:xfrm>
            <a:off x="197" y="225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9" name="Freeform 68"/>
          <xdr:cNvSpPr>
            <a:spLocks/>
          </xdr:cNvSpPr>
        </xdr:nvSpPr>
        <xdr:spPr bwMode="auto">
          <a:xfrm>
            <a:off x="221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Freeform 69"/>
          <xdr:cNvSpPr>
            <a:spLocks/>
          </xdr:cNvSpPr>
        </xdr:nvSpPr>
        <xdr:spPr bwMode="auto">
          <a:xfrm>
            <a:off x="243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Freeform 70"/>
          <xdr:cNvSpPr>
            <a:spLocks/>
          </xdr:cNvSpPr>
        </xdr:nvSpPr>
        <xdr:spPr bwMode="auto">
          <a:xfrm>
            <a:off x="266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2" name="Freeform 71"/>
          <xdr:cNvSpPr>
            <a:spLocks/>
          </xdr:cNvSpPr>
        </xdr:nvSpPr>
        <xdr:spPr bwMode="auto">
          <a:xfrm>
            <a:off x="291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Freeform 72"/>
          <xdr:cNvSpPr>
            <a:spLocks/>
          </xdr:cNvSpPr>
        </xdr:nvSpPr>
        <xdr:spPr bwMode="auto">
          <a:xfrm>
            <a:off x="314" y="22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4" name="Freeform 73"/>
          <xdr:cNvSpPr>
            <a:spLocks/>
          </xdr:cNvSpPr>
        </xdr:nvSpPr>
        <xdr:spPr bwMode="auto">
          <a:xfrm>
            <a:off x="338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5" name="Freeform 74"/>
          <xdr:cNvSpPr>
            <a:spLocks/>
          </xdr:cNvSpPr>
        </xdr:nvSpPr>
        <xdr:spPr bwMode="auto">
          <a:xfrm>
            <a:off x="359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6" name="Freeform 75"/>
          <xdr:cNvSpPr>
            <a:spLocks/>
          </xdr:cNvSpPr>
        </xdr:nvSpPr>
        <xdr:spPr bwMode="auto">
          <a:xfrm>
            <a:off x="384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7" name="Freeform 76"/>
          <xdr:cNvSpPr>
            <a:spLocks/>
          </xdr:cNvSpPr>
        </xdr:nvSpPr>
        <xdr:spPr bwMode="auto">
          <a:xfrm>
            <a:off x="406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238125</xdr:colOff>
      <xdr:row>11</xdr:row>
      <xdr:rowOff>47625</xdr:rowOff>
    </xdr:from>
    <xdr:to>
      <xdr:col>9</xdr:col>
      <xdr:colOff>161925</xdr:colOff>
      <xdr:row>13</xdr:row>
      <xdr:rowOff>85725</xdr:rowOff>
    </xdr:to>
    <xdr:grpSp>
      <xdr:nvGrpSpPr>
        <xdr:cNvPr id="78" name="Group 77"/>
        <xdr:cNvGrpSpPr>
          <a:grpSpLocks/>
        </xdr:cNvGrpSpPr>
      </xdr:nvGrpSpPr>
      <xdr:grpSpPr bwMode="auto">
        <a:xfrm>
          <a:off x="1405973" y="1869799"/>
          <a:ext cx="2325756" cy="336274"/>
          <a:chOff x="165" y="203"/>
          <a:chExt cx="279" cy="31"/>
        </a:xfrm>
      </xdr:grpSpPr>
      <xdr:sp macro="" textlink="">
        <xdr:nvSpPr>
          <xdr:cNvPr id="79" name="Freeform 78"/>
          <xdr:cNvSpPr>
            <a:spLocks/>
          </xdr:cNvSpPr>
        </xdr:nvSpPr>
        <xdr:spPr bwMode="auto">
          <a:xfrm rot="1200000" flipH="1" flipV="1">
            <a:off x="412" y="206"/>
            <a:ext cx="32" cy="25"/>
          </a:xfrm>
          <a:custGeom>
            <a:avLst/>
            <a:gdLst>
              <a:gd name="T0" fmla="*/ 3123 w 27"/>
              <a:gd name="T1" fmla="*/ 75 h 24"/>
              <a:gd name="T2" fmla="*/ 653 w 27"/>
              <a:gd name="T3" fmla="*/ 63 h 24"/>
              <a:gd name="T4" fmla="*/ 0 w 27"/>
              <a:gd name="T5" fmla="*/ 5 h 24"/>
              <a:gd name="T6" fmla="*/ 1633 w 27"/>
              <a:gd name="T7" fmla="*/ 0 h 24"/>
              <a:gd name="T8" fmla="*/ 4386 w 27"/>
              <a:gd name="T9" fmla="*/ 56 h 24"/>
              <a:gd name="T10" fmla="*/ 3123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0" name="Freeform 79"/>
          <xdr:cNvSpPr>
            <a:spLocks/>
          </xdr:cNvSpPr>
        </xdr:nvSpPr>
        <xdr:spPr bwMode="auto">
          <a:xfrm rot="1200000">
            <a:off x="394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" name="Freeform 80"/>
          <xdr:cNvSpPr>
            <a:spLocks/>
          </xdr:cNvSpPr>
        </xdr:nvSpPr>
        <xdr:spPr bwMode="auto">
          <a:xfrm rot="1200000">
            <a:off x="370" y="209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Freeform 81"/>
          <xdr:cNvSpPr>
            <a:spLocks/>
          </xdr:cNvSpPr>
        </xdr:nvSpPr>
        <xdr:spPr bwMode="auto">
          <a:xfrm rot="1200000">
            <a:off x="347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Freeform 82"/>
          <xdr:cNvSpPr>
            <a:spLocks/>
          </xdr:cNvSpPr>
        </xdr:nvSpPr>
        <xdr:spPr bwMode="auto">
          <a:xfrm rot="1200000">
            <a:off x="323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4" name="Freeform 83"/>
          <xdr:cNvSpPr>
            <a:spLocks/>
          </xdr:cNvSpPr>
        </xdr:nvSpPr>
        <xdr:spPr bwMode="auto">
          <a:xfrm rot="1200000">
            <a:off x="299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" name="Freeform 84"/>
          <xdr:cNvSpPr>
            <a:spLocks/>
          </xdr:cNvSpPr>
        </xdr:nvSpPr>
        <xdr:spPr bwMode="auto">
          <a:xfrm rot="1200000">
            <a:off x="276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Freeform 85"/>
          <xdr:cNvSpPr>
            <a:spLocks/>
          </xdr:cNvSpPr>
        </xdr:nvSpPr>
        <xdr:spPr bwMode="auto">
          <a:xfrm rot="1200000">
            <a:off x="253" y="20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" name="Freeform 86"/>
          <xdr:cNvSpPr>
            <a:spLocks/>
          </xdr:cNvSpPr>
        </xdr:nvSpPr>
        <xdr:spPr bwMode="auto">
          <a:xfrm rot="1200000">
            <a:off x="231" y="20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" name="Freeform 87"/>
          <xdr:cNvSpPr>
            <a:spLocks/>
          </xdr:cNvSpPr>
        </xdr:nvSpPr>
        <xdr:spPr bwMode="auto">
          <a:xfrm rot="1200000">
            <a:off x="207" y="20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Freeform 88"/>
          <xdr:cNvSpPr>
            <a:spLocks/>
          </xdr:cNvSpPr>
        </xdr:nvSpPr>
        <xdr:spPr bwMode="auto">
          <a:xfrm rot="1200000">
            <a:off x="186" y="205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0" name="Freeform 89"/>
          <xdr:cNvSpPr>
            <a:spLocks/>
          </xdr:cNvSpPr>
        </xdr:nvSpPr>
        <xdr:spPr bwMode="auto">
          <a:xfrm rot="1200000" flipH="1" flipV="1">
            <a:off x="165" y="203"/>
            <a:ext cx="28" cy="23"/>
          </a:xfrm>
          <a:custGeom>
            <a:avLst/>
            <a:gdLst>
              <a:gd name="T0" fmla="*/ 57 w 27"/>
              <a:gd name="T1" fmla="*/ 12 h 24"/>
              <a:gd name="T2" fmla="*/ 4 w 27"/>
              <a:gd name="T3" fmla="*/ 12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12 h 24"/>
              <a:gd name="T10" fmla="*/ 57 w 27"/>
              <a:gd name="T11" fmla="*/ 12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66675</xdr:colOff>
      <xdr:row>9</xdr:row>
      <xdr:rowOff>123825</xdr:rowOff>
    </xdr:from>
    <xdr:to>
      <xdr:col>9</xdr:col>
      <xdr:colOff>304800</xdr:colOff>
      <xdr:row>12</xdr:row>
      <xdr:rowOff>57150</xdr:rowOff>
    </xdr:to>
    <xdr:sp macro="" textlink="">
      <xdr:nvSpPr>
        <xdr:cNvPr id="91" name="Freeform 90"/>
        <xdr:cNvSpPr>
          <a:spLocks/>
        </xdr:cNvSpPr>
      </xdr:nvSpPr>
      <xdr:spPr bwMode="auto">
        <a:xfrm rot="1080000" flipV="1">
          <a:off x="3638550" y="1666875"/>
          <a:ext cx="238125" cy="3905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9</xdr:row>
      <xdr:rowOff>76200</xdr:rowOff>
    </xdr:from>
    <xdr:to>
      <xdr:col>9</xdr:col>
      <xdr:colOff>85725</xdr:colOff>
      <xdr:row>11</xdr:row>
      <xdr:rowOff>123825</xdr:rowOff>
    </xdr:to>
    <xdr:sp macro="" textlink="">
      <xdr:nvSpPr>
        <xdr:cNvPr id="92" name="Freeform 91"/>
        <xdr:cNvSpPr>
          <a:spLocks/>
        </xdr:cNvSpPr>
      </xdr:nvSpPr>
      <xdr:spPr bwMode="auto">
        <a:xfrm rot="1080000" flipV="1">
          <a:off x="3409950" y="1619250"/>
          <a:ext cx="247650" cy="3524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9</xdr:row>
      <xdr:rowOff>142875</xdr:rowOff>
    </xdr:from>
    <xdr:to>
      <xdr:col>8</xdr:col>
      <xdr:colOff>285750</xdr:colOff>
      <xdr:row>12</xdr:row>
      <xdr:rowOff>19050</xdr:rowOff>
    </xdr:to>
    <xdr:sp macro="" textlink="">
      <xdr:nvSpPr>
        <xdr:cNvPr id="93" name="Freeform 92"/>
        <xdr:cNvSpPr>
          <a:spLocks/>
        </xdr:cNvSpPr>
      </xdr:nvSpPr>
      <xdr:spPr bwMode="auto">
        <a:xfrm rot="1080000" flipV="1">
          <a:off x="3267075" y="1685925"/>
          <a:ext cx="209550" cy="33337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9</xdr:row>
      <xdr:rowOff>133350</xdr:rowOff>
    </xdr:from>
    <xdr:to>
      <xdr:col>8</xdr:col>
      <xdr:colOff>85725</xdr:colOff>
      <xdr:row>11</xdr:row>
      <xdr:rowOff>142875</xdr:rowOff>
    </xdr:to>
    <xdr:sp macro="" textlink="">
      <xdr:nvSpPr>
        <xdr:cNvPr id="94" name="Freeform 93"/>
        <xdr:cNvSpPr>
          <a:spLocks/>
        </xdr:cNvSpPr>
      </xdr:nvSpPr>
      <xdr:spPr bwMode="auto">
        <a:xfrm rot="1080000" flipV="1">
          <a:off x="3067050" y="1676400"/>
          <a:ext cx="209550" cy="3143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10</xdr:row>
      <xdr:rowOff>0</xdr:rowOff>
    </xdr:from>
    <xdr:to>
      <xdr:col>7</xdr:col>
      <xdr:colOff>123825</xdr:colOff>
      <xdr:row>12</xdr:row>
      <xdr:rowOff>19050</xdr:rowOff>
    </xdr:to>
    <xdr:sp macro="" textlink="">
      <xdr:nvSpPr>
        <xdr:cNvPr id="95" name="Freeform 94"/>
        <xdr:cNvSpPr>
          <a:spLocks/>
        </xdr:cNvSpPr>
      </xdr:nvSpPr>
      <xdr:spPr bwMode="auto">
        <a:xfrm rot="1080000" flipV="1">
          <a:off x="2857500" y="1695450"/>
          <a:ext cx="238125" cy="3238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</xdr:colOff>
      <xdr:row>10</xdr:row>
      <xdr:rowOff>0</xdr:rowOff>
    </xdr:from>
    <xdr:to>
      <xdr:col>6</xdr:col>
      <xdr:colOff>323850</xdr:colOff>
      <xdr:row>12</xdr:row>
      <xdr:rowOff>28575</xdr:rowOff>
    </xdr:to>
    <xdr:sp macro="" textlink="">
      <xdr:nvSpPr>
        <xdr:cNvPr id="96" name="Freeform 95"/>
        <xdr:cNvSpPr>
          <a:spLocks/>
        </xdr:cNvSpPr>
      </xdr:nvSpPr>
      <xdr:spPr bwMode="auto">
        <a:xfrm rot="1080000" flipV="1">
          <a:off x="2667000" y="1695450"/>
          <a:ext cx="200025" cy="33337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123825</xdr:colOff>
      <xdr:row>10</xdr:row>
      <xdr:rowOff>0</xdr:rowOff>
    </xdr:from>
    <xdr:to>
      <xdr:col>6</xdr:col>
      <xdr:colOff>123825</xdr:colOff>
      <xdr:row>12</xdr:row>
      <xdr:rowOff>0</xdr:rowOff>
    </xdr:to>
    <xdr:sp macro="" textlink="">
      <xdr:nvSpPr>
        <xdr:cNvPr id="97" name="Freeform 96"/>
        <xdr:cNvSpPr>
          <a:spLocks/>
        </xdr:cNvSpPr>
      </xdr:nvSpPr>
      <xdr:spPr bwMode="auto">
        <a:xfrm rot="1080000" flipV="1">
          <a:off x="2457450" y="1695450"/>
          <a:ext cx="209550" cy="3048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10</xdr:row>
      <xdr:rowOff>0</xdr:rowOff>
    </xdr:from>
    <xdr:to>
      <xdr:col>5</xdr:col>
      <xdr:colOff>161925</xdr:colOff>
      <xdr:row>12</xdr:row>
      <xdr:rowOff>9525</xdr:rowOff>
    </xdr:to>
    <xdr:sp macro="" textlink="">
      <xdr:nvSpPr>
        <xdr:cNvPr id="98" name="Freeform 97"/>
        <xdr:cNvSpPr>
          <a:spLocks/>
        </xdr:cNvSpPr>
      </xdr:nvSpPr>
      <xdr:spPr bwMode="auto">
        <a:xfrm rot="1080000" flipV="1">
          <a:off x="2286000" y="1695450"/>
          <a:ext cx="209550" cy="3143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514350</xdr:colOff>
      <xdr:row>10</xdr:row>
      <xdr:rowOff>9525</xdr:rowOff>
    </xdr:from>
    <xdr:to>
      <xdr:col>4</xdr:col>
      <xdr:colOff>714375</xdr:colOff>
      <xdr:row>12</xdr:row>
      <xdr:rowOff>9525</xdr:rowOff>
    </xdr:to>
    <xdr:sp macro="" textlink="">
      <xdr:nvSpPr>
        <xdr:cNvPr id="99" name="Freeform 98"/>
        <xdr:cNvSpPr>
          <a:spLocks/>
        </xdr:cNvSpPr>
      </xdr:nvSpPr>
      <xdr:spPr bwMode="auto">
        <a:xfrm rot="1080000" flipV="1">
          <a:off x="2114550" y="1704975"/>
          <a:ext cx="200025" cy="3048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314325</xdr:colOff>
      <xdr:row>10</xdr:row>
      <xdr:rowOff>19050</xdr:rowOff>
    </xdr:from>
    <xdr:to>
      <xdr:col>4</xdr:col>
      <xdr:colOff>523875</xdr:colOff>
      <xdr:row>12</xdr:row>
      <xdr:rowOff>0</xdr:rowOff>
    </xdr:to>
    <xdr:sp macro="" textlink="">
      <xdr:nvSpPr>
        <xdr:cNvPr id="100" name="Freeform 99"/>
        <xdr:cNvSpPr>
          <a:spLocks/>
        </xdr:cNvSpPr>
      </xdr:nvSpPr>
      <xdr:spPr bwMode="auto">
        <a:xfrm rot="1080000" flipV="1">
          <a:off x="1914525" y="1714500"/>
          <a:ext cx="209550" cy="2857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10</xdr:row>
      <xdr:rowOff>19050</xdr:rowOff>
    </xdr:from>
    <xdr:to>
      <xdr:col>4</xdr:col>
      <xdr:colOff>352425</xdr:colOff>
      <xdr:row>12</xdr:row>
      <xdr:rowOff>0</xdr:rowOff>
    </xdr:to>
    <xdr:sp macro="" textlink="">
      <xdr:nvSpPr>
        <xdr:cNvPr id="101" name="Freeform 100"/>
        <xdr:cNvSpPr>
          <a:spLocks/>
        </xdr:cNvSpPr>
      </xdr:nvSpPr>
      <xdr:spPr bwMode="auto">
        <a:xfrm rot="1080000" flipV="1">
          <a:off x="1743075" y="1714500"/>
          <a:ext cx="209550" cy="2857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409575</xdr:colOff>
      <xdr:row>9</xdr:row>
      <xdr:rowOff>85725</xdr:rowOff>
    </xdr:from>
    <xdr:to>
      <xdr:col>4</xdr:col>
      <xdr:colOff>180975</xdr:colOff>
      <xdr:row>11</xdr:row>
      <xdr:rowOff>123825</xdr:rowOff>
    </xdr:to>
    <xdr:sp macro="" textlink="">
      <xdr:nvSpPr>
        <xdr:cNvPr id="102" name="Freeform 101"/>
        <xdr:cNvSpPr>
          <a:spLocks/>
        </xdr:cNvSpPr>
      </xdr:nvSpPr>
      <xdr:spPr bwMode="auto">
        <a:xfrm rot="1080000" flipV="1">
          <a:off x="1581150" y="1628775"/>
          <a:ext cx="200025" cy="3429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219075</xdr:colOff>
      <xdr:row>9</xdr:row>
      <xdr:rowOff>85725</xdr:rowOff>
    </xdr:from>
    <xdr:to>
      <xdr:col>3</xdr:col>
      <xdr:colOff>419100</xdr:colOff>
      <xdr:row>11</xdr:row>
      <xdr:rowOff>123825</xdr:rowOff>
    </xdr:to>
    <xdr:sp macro="" textlink="">
      <xdr:nvSpPr>
        <xdr:cNvPr id="103" name="Freeform 102"/>
        <xdr:cNvSpPr>
          <a:spLocks/>
        </xdr:cNvSpPr>
      </xdr:nvSpPr>
      <xdr:spPr bwMode="auto">
        <a:xfrm rot="1080000" flipV="1">
          <a:off x="1390650" y="1628775"/>
          <a:ext cx="200025" cy="3429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8</xdr:row>
      <xdr:rowOff>85725</xdr:rowOff>
    </xdr:from>
    <xdr:to>
      <xdr:col>3</xdr:col>
      <xdr:colOff>285750</xdr:colOff>
      <xdr:row>10</xdr:row>
      <xdr:rowOff>57150</xdr:rowOff>
    </xdr:to>
    <xdr:sp macro="" textlink="">
      <xdr:nvSpPr>
        <xdr:cNvPr id="104" name="Freeform 103"/>
        <xdr:cNvSpPr>
          <a:spLocks/>
        </xdr:cNvSpPr>
      </xdr:nvSpPr>
      <xdr:spPr bwMode="auto">
        <a:xfrm rot="-1320000">
          <a:off x="1219200" y="1476375"/>
          <a:ext cx="238125" cy="27622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200025</xdr:colOff>
      <xdr:row>8</xdr:row>
      <xdr:rowOff>66675</xdr:rowOff>
    </xdr:from>
    <xdr:to>
      <xdr:col>4</xdr:col>
      <xdr:colOff>85725</xdr:colOff>
      <xdr:row>10</xdr:row>
      <xdr:rowOff>9525</xdr:rowOff>
    </xdr:to>
    <xdr:sp macro="" textlink="">
      <xdr:nvSpPr>
        <xdr:cNvPr id="105" name="Freeform 104"/>
        <xdr:cNvSpPr>
          <a:spLocks/>
        </xdr:cNvSpPr>
      </xdr:nvSpPr>
      <xdr:spPr bwMode="auto">
        <a:xfrm rot="-780000">
          <a:off x="1371600" y="1457325"/>
          <a:ext cx="314325" cy="247650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133350</xdr:colOff>
      <xdr:row>6</xdr:row>
      <xdr:rowOff>123825</xdr:rowOff>
    </xdr:from>
    <xdr:to>
      <xdr:col>3</xdr:col>
      <xdr:colOff>361950</xdr:colOff>
      <xdr:row>8</xdr:row>
      <xdr:rowOff>114300</xdr:rowOff>
    </xdr:to>
    <xdr:sp macro="" textlink="">
      <xdr:nvSpPr>
        <xdr:cNvPr id="106" name="Freeform 105"/>
        <xdr:cNvSpPr>
          <a:spLocks/>
        </xdr:cNvSpPr>
      </xdr:nvSpPr>
      <xdr:spPr bwMode="auto">
        <a:xfrm rot="-1200000">
          <a:off x="1304925" y="1209675"/>
          <a:ext cx="228600" cy="29527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361950</xdr:colOff>
      <xdr:row>6</xdr:row>
      <xdr:rowOff>133350</xdr:rowOff>
    </xdr:from>
    <xdr:to>
      <xdr:col>3</xdr:col>
      <xdr:colOff>180975</xdr:colOff>
      <xdr:row>8</xdr:row>
      <xdr:rowOff>142875</xdr:rowOff>
    </xdr:to>
    <xdr:sp macro="" textlink="">
      <xdr:nvSpPr>
        <xdr:cNvPr id="107" name="Freeform 106"/>
        <xdr:cNvSpPr>
          <a:spLocks/>
        </xdr:cNvSpPr>
      </xdr:nvSpPr>
      <xdr:spPr bwMode="auto">
        <a:xfrm rot="-960000">
          <a:off x="1133475" y="1219200"/>
          <a:ext cx="219075" cy="31432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333375</xdr:colOff>
      <xdr:row>8</xdr:row>
      <xdr:rowOff>47625</xdr:rowOff>
    </xdr:from>
    <xdr:to>
      <xdr:col>9</xdr:col>
      <xdr:colOff>190500</xdr:colOff>
      <xdr:row>10</xdr:row>
      <xdr:rowOff>38100</xdr:rowOff>
    </xdr:to>
    <xdr:sp macro="" textlink="">
      <xdr:nvSpPr>
        <xdr:cNvPr id="108" name="Freeform 107"/>
        <xdr:cNvSpPr>
          <a:spLocks/>
        </xdr:cNvSpPr>
      </xdr:nvSpPr>
      <xdr:spPr bwMode="auto">
        <a:xfrm>
          <a:off x="3524250" y="1438275"/>
          <a:ext cx="238125" cy="295275"/>
        </a:xfrm>
        <a:custGeom>
          <a:avLst/>
          <a:gdLst>
            <a:gd name="T0" fmla="*/ 2147483646 w 30"/>
            <a:gd name="T1" fmla="*/ 2147483646 h 20"/>
            <a:gd name="T2" fmla="*/ 0 w 30"/>
            <a:gd name="T3" fmla="*/ 2147483646 h 20"/>
            <a:gd name="T4" fmla="*/ 2147483646 w 30"/>
            <a:gd name="T5" fmla="*/ 2147483646 h 20"/>
            <a:gd name="T6" fmla="*/ 2147483646 w 30"/>
            <a:gd name="T7" fmla="*/ 2147483646 h 20"/>
            <a:gd name="T8" fmla="*/ 2147483646 w 30"/>
            <a:gd name="T9" fmla="*/ 2147483646 h 20"/>
            <a:gd name="T10" fmla="*/ 2147483646 w 30"/>
            <a:gd name="T11" fmla="*/ 2147483646 h 2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0"/>
            <a:gd name="T19" fmla="*/ 0 h 20"/>
            <a:gd name="T20" fmla="*/ 30 w 30"/>
            <a:gd name="T21" fmla="*/ 20 h 2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0" h="20">
              <a:moveTo>
                <a:pt x="8" y="1"/>
              </a:moveTo>
              <a:cubicBezTo>
                <a:pt x="5" y="3"/>
                <a:pt x="2" y="6"/>
                <a:pt x="0" y="9"/>
              </a:cubicBezTo>
              <a:cubicBezTo>
                <a:pt x="3" y="20"/>
                <a:pt x="4" y="17"/>
                <a:pt x="13" y="20"/>
              </a:cubicBezTo>
              <a:cubicBezTo>
                <a:pt x="17" y="20"/>
                <a:pt x="22" y="20"/>
                <a:pt x="26" y="19"/>
              </a:cubicBezTo>
              <a:cubicBezTo>
                <a:pt x="29" y="18"/>
                <a:pt x="30" y="10"/>
                <a:pt x="30" y="10"/>
              </a:cubicBezTo>
              <a:cubicBezTo>
                <a:pt x="27" y="0"/>
                <a:pt x="6" y="2"/>
                <a:pt x="8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161925</xdr:colOff>
      <xdr:row>8</xdr:row>
      <xdr:rowOff>28575</xdr:rowOff>
    </xdr:from>
    <xdr:to>
      <xdr:col>10</xdr:col>
      <xdr:colOff>47625</xdr:colOff>
      <xdr:row>10</xdr:row>
      <xdr:rowOff>9525</xdr:rowOff>
    </xdr:to>
    <xdr:sp macro="" textlink="">
      <xdr:nvSpPr>
        <xdr:cNvPr id="109" name="Freeform 108"/>
        <xdr:cNvSpPr>
          <a:spLocks/>
        </xdr:cNvSpPr>
      </xdr:nvSpPr>
      <xdr:spPr bwMode="auto">
        <a:xfrm>
          <a:off x="3733800" y="1419225"/>
          <a:ext cx="314325" cy="285750"/>
        </a:xfrm>
        <a:custGeom>
          <a:avLst/>
          <a:gdLst>
            <a:gd name="T0" fmla="*/ 2147483646 w 30"/>
            <a:gd name="T1" fmla="*/ 2147483646 h 20"/>
            <a:gd name="T2" fmla="*/ 0 w 30"/>
            <a:gd name="T3" fmla="*/ 2147483646 h 20"/>
            <a:gd name="T4" fmla="*/ 2147483646 w 30"/>
            <a:gd name="T5" fmla="*/ 2147483646 h 20"/>
            <a:gd name="T6" fmla="*/ 2147483646 w 30"/>
            <a:gd name="T7" fmla="*/ 2147483646 h 20"/>
            <a:gd name="T8" fmla="*/ 2147483646 w 30"/>
            <a:gd name="T9" fmla="*/ 2147483646 h 20"/>
            <a:gd name="T10" fmla="*/ 2147483646 w 30"/>
            <a:gd name="T11" fmla="*/ 2147483646 h 2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0"/>
            <a:gd name="T19" fmla="*/ 0 h 20"/>
            <a:gd name="T20" fmla="*/ 30 w 30"/>
            <a:gd name="T21" fmla="*/ 20 h 2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0" h="20">
              <a:moveTo>
                <a:pt x="8" y="1"/>
              </a:moveTo>
              <a:cubicBezTo>
                <a:pt x="5" y="3"/>
                <a:pt x="2" y="6"/>
                <a:pt x="0" y="9"/>
              </a:cubicBezTo>
              <a:cubicBezTo>
                <a:pt x="3" y="20"/>
                <a:pt x="4" y="17"/>
                <a:pt x="13" y="20"/>
              </a:cubicBezTo>
              <a:cubicBezTo>
                <a:pt x="17" y="20"/>
                <a:pt x="22" y="20"/>
                <a:pt x="26" y="19"/>
              </a:cubicBezTo>
              <a:cubicBezTo>
                <a:pt x="29" y="18"/>
                <a:pt x="30" y="10"/>
                <a:pt x="30" y="10"/>
              </a:cubicBezTo>
              <a:cubicBezTo>
                <a:pt x="27" y="0"/>
                <a:pt x="6" y="2"/>
                <a:pt x="8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6</xdr:row>
      <xdr:rowOff>142875</xdr:rowOff>
    </xdr:from>
    <xdr:to>
      <xdr:col>9</xdr:col>
      <xdr:colOff>304800</xdr:colOff>
      <xdr:row>8</xdr:row>
      <xdr:rowOff>85725</xdr:rowOff>
    </xdr:to>
    <xdr:sp macro="" textlink="">
      <xdr:nvSpPr>
        <xdr:cNvPr id="110" name="Freeform 109"/>
        <xdr:cNvSpPr>
          <a:spLocks/>
        </xdr:cNvSpPr>
      </xdr:nvSpPr>
      <xdr:spPr bwMode="auto">
        <a:xfrm>
          <a:off x="3648075" y="1228725"/>
          <a:ext cx="228600" cy="247650"/>
        </a:xfrm>
        <a:custGeom>
          <a:avLst/>
          <a:gdLst>
            <a:gd name="T0" fmla="*/ 2147483646 w 30"/>
            <a:gd name="T1" fmla="*/ 2147483646 h 26"/>
            <a:gd name="T2" fmla="*/ 2147483646 w 30"/>
            <a:gd name="T3" fmla="*/ 2147483646 h 26"/>
            <a:gd name="T4" fmla="*/ 2147483646 w 30"/>
            <a:gd name="T5" fmla="*/ 2147483646 h 26"/>
            <a:gd name="T6" fmla="*/ 2147483646 w 30"/>
            <a:gd name="T7" fmla="*/ 2147483646 h 26"/>
            <a:gd name="T8" fmla="*/ 2147483646 w 30"/>
            <a:gd name="T9" fmla="*/ 2147483646 h 26"/>
            <a:gd name="T10" fmla="*/ 2147483646 w 30"/>
            <a:gd name="T11" fmla="*/ 2147483646 h 26"/>
            <a:gd name="T12" fmla="*/ 2147483646 w 30"/>
            <a:gd name="T13" fmla="*/ 2147483646 h 2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30"/>
            <a:gd name="T22" fmla="*/ 0 h 26"/>
            <a:gd name="T23" fmla="*/ 30 w 30"/>
            <a:gd name="T24" fmla="*/ 26 h 2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30" h="26">
              <a:moveTo>
                <a:pt x="28" y="15"/>
              </a:moveTo>
              <a:cubicBezTo>
                <a:pt x="27" y="6"/>
                <a:pt x="28" y="3"/>
                <a:pt x="20" y="1"/>
              </a:cubicBezTo>
              <a:cubicBezTo>
                <a:pt x="16" y="1"/>
                <a:pt x="12" y="0"/>
                <a:pt x="9" y="3"/>
              </a:cubicBezTo>
              <a:cubicBezTo>
                <a:pt x="6" y="6"/>
                <a:pt x="2" y="12"/>
                <a:pt x="2" y="12"/>
              </a:cubicBezTo>
              <a:cubicBezTo>
                <a:pt x="0" y="18"/>
                <a:pt x="0" y="23"/>
                <a:pt x="6" y="26"/>
              </a:cubicBezTo>
              <a:cubicBezTo>
                <a:pt x="14" y="25"/>
                <a:pt x="21" y="25"/>
                <a:pt x="28" y="23"/>
              </a:cubicBezTo>
              <a:cubicBezTo>
                <a:pt x="29" y="20"/>
                <a:pt x="30" y="13"/>
                <a:pt x="28" y="15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238125</xdr:colOff>
      <xdr:row>6</xdr:row>
      <xdr:rowOff>142875</xdr:rowOff>
    </xdr:from>
    <xdr:to>
      <xdr:col>10</xdr:col>
      <xdr:colOff>133350</xdr:colOff>
      <xdr:row>8</xdr:row>
      <xdr:rowOff>104775</xdr:rowOff>
    </xdr:to>
    <xdr:sp macro="" textlink="">
      <xdr:nvSpPr>
        <xdr:cNvPr id="111" name="Freeform 110"/>
        <xdr:cNvSpPr>
          <a:spLocks/>
        </xdr:cNvSpPr>
      </xdr:nvSpPr>
      <xdr:spPr bwMode="auto">
        <a:xfrm rot="-1200000">
          <a:off x="3810000" y="1228725"/>
          <a:ext cx="323850" cy="266700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314325</xdr:colOff>
      <xdr:row>5</xdr:row>
      <xdr:rowOff>133350</xdr:rowOff>
    </xdr:from>
    <xdr:to>
      <xdr:col>10</xdr:col>
      <xdr:colOff>219075</xdr:colOff>
      <xdr:row>6</xdr:row>
      <xdr:rowOff>76200</xdr:rowOff>
    </xdr:to>
    <xdr:grpSp>
      <xdr:nvGrpSpPr>
        <xdr:cNvPr id="112" name="Group 111"/>
        <xdr:cNvGrpSpPr>
          <a:grpSpLocks/>
        </xdr:cNvGrpSpPr>
      </xdr:nvGrpSpPr>
      <xdr:grpSpPr bwMode="auto">
        <a:xfrm>
          <a:off x="1084608" y="1061002"/>
          <a:ext cx="3134967" cy="91937"/>
          <a:chOff x="124" y="102"/>
          <a:chExt cx="370" cy="15"/>
        </a:xfrm>
      </xdr:grpSpPr>
      <xdr:sp macro="" textlink="">
        <xdr:nvSpPr>
          <xdr:cNvPr id="113" name="Line 112"/>
          <xdr:cNvSpPr>
            <a:spLocks noChangeShapeType="1"/>
          </xdr:cNvSpPr>
        </xdr:nvSpPr>
        <xdr:spPr bwMode="auto">
          <a:xfrm>
            <a:off x="125" y="109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" name="Line 113"/>
          <xdr:cNvSpPr>
            <a:spLocks noChangeShapeType="1"/>
          </xdr:cNvSpPr>
        </xdr:nvSpPr>
        <xdr:spPr bwMode="auto">
          <a:xfrm>
            <a:off x="442" y="110"/>
            <a:ext cx="52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Line 114"/>
          <xdr:cNvSpPr>
            <a:spLocks noChangeShapeType="1"/>
          </xdr:cNvSpPr>
        </xdr:nvSpPr>
        <xdr:spPr bwMode="auto">
          <a:xfrm flipV="1">
            <a:off x="400" y="110"/>
            <a:ext cx="42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Line 115"/>
          <xdr:cNvSpPr>
            <a:spLocks noChangeShapeType="1"/>
          </xdr:cNvSpPr>
        </xdr:nvSpPr>
        <xdr:spPr bwMode="auto">
          <a:xfrm>
            <a:off x="178" y="109"/>
            <a:ext cx="37" cy="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Line 116"/>
          <xdr:cNvSpPr>
            <a:spLocks noChangeShapeType="1"/>
          </xdr:cNvSpPr>
        </xdr:nvSpPr>
        <xdr:spPr bwMode="auto">
          <a:xfrm flipV="1">
            <a:off x="216" y="110"/>
            <a:ext cx="18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" name="Line 117"/>
          <xdr:cNvSpPr>
            <a:spLocks noChangeShapeType="1"/>
          </xdr:cNvSpPr>
        </xdr:nvSpPr>
        <xdr:spPr bwMode="auto">
          <a:xfrm flipH="1">
            <a:off x="176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Line 118"/>
          <xdr:cNvSpPr>
            <a:spLocks noChangeShapeType="1"/>
          </xdr:cNvSpPr>
        </xdr:nvSpPr>
        <xdr:spPr bwMode="auto">
          <a:xfrm flipH="1">
            <a:off x="216" y="102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" name="Line 119"/>
          <xdr:cNvSpPr>
            <a:spLocks noChangeShapeType="1"/>
          </xdr:cNvSpPr>
        </xdr:nvSpPr>
        <xdr:spPr bwMode="auto">
          <a:xfrm flipH="1">
            <a:off x="397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Line 120"/>
          <xdr:cNvSpPr>
            <a:spLocks noChangeShapeType="1"/>
          </xdr:cNvSpPr>
        </xdr:nvSpPr>
        <xdr:spPr bwMode="auto">
          <a:xfrm flipH="1">
            <a:off x="443" y="104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" name="Line 121"/>
          <xdr:cNvSpPr>
            <a:spLocks noChangeShapeType="1"/>
          </xdr:cNvSpPr>
        </xdr:nvSpPr>
        <xdr:spPr bwMode="auto">
          <a:xfrm flipH="1">
            <a:off x="494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Line 122"/>
          <xdr:cNvSpPr>
            <a:spLocks noChangeShapeType="1"/>
          </xdr:cNvSpPr>
        </xdr:nvSpPr>
        <xdr:spPr bwMode="auto">
          <a:xfrm flipH="1">
            <a:off x="124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314325</xdr:colOff>
      <xdr:row>4</xdr:row>
      <xdr:rowOff>95250</xdr:rowOff>
    </xdr:from>
    <xdr:to>
      <xdr:col>10</xdr:col>
      <xdr:colOff>219075</xdr:colOff>
      <xdr:row>5</xdr:row>
      <xdr:rowOff>47625</xdr:rowOff>
    </xdr:to>
    <xdr:grpSp>
      <xdr:nvGrpSpPr>
        <xdr:cNvPr id="124" name="Group 123"/>
        <xdr:cNvGrpSpPr>
          <a:grpSpLocks/>
        </xdr:cNvGrpSpPr>
      </xdr:nvGrpSpPr>
      <xdr:grpSpPr bwMode="auto">
        <a:xfrm>
          <a:off x="1084608" y="873815"/>
          <a:ext cx="3134967" cy="101462"/>
          <a:chOff x="124" y="87"/>
          <a:chExt cx="370" cy="14"/>
        </a:xfrm>
      </xdr:grpSpPr>
      <xdr:sp macro="" textlink="">
        <xdr:nvSpPr>
          <xdr:cNvPr id="125" name="Line 124"/>
          <xdr:cNvSpPr>
            <a:spLocks noChangeShapeType="1"/>
          </xdr:cNvSpPr>
        </xdr:nvSpPr>
        <xdr:spPr bwMode="auto">
          <a:xfrm>
            <a:off x="124" y="94"/>
            <a:ext cx="37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Line 125"/>
          <xdr:cNvSpPr>
            <a:spLocks noChangeShapeType="1"/>
          </xdr:cNvSpPr>
        </xdr:nvSpPr>
        <xdr:spPr bwMode="auto">
          <a:xfrm flipH="1">
            <a:off x="494" y="88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Line 126"/>
          <xdr:cNvSpPr>
            <a:spLocks noChangeShapeType="1"/>
          </xdr:cNvSpPr>
        </xdr:nvSpPr>
        <xdr:spPr bwMode="auto">
          <a:xfrm flipH="1">
            <a:off x="125" y="87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114300</xdr:colOff>
      <xdr:row>6</xdr:row>
      <xdr:rowOff>142875</xdr:rowOff>
    </xdr:from>
    <xdr:to>
      <xdr:col>3</xdr:col>
      <xdr:colOff>400050</xdr:colOff>
      <xdr:row>16</xdr:row>
      <xdr:rowOff>0</xdr:rowOff>
    </xdr:to>
    <xdr:grpSp>
      <xdr:nvGrpSpPr>
        <xdr:cNvPr id="128" name="Group 127"/>
        <xdr:cNvGrpSpPr>
          <a:grpSpLocks/>
        </xdr:cNvGrpSpPr>
      </xdr:nvGrpSpPr>
      <xdr:grpSpPr bwMode="auto">
        <a:xfrm>
          <a:off x="884583" y="1219614"/>
          <a:ext cx="683315" cy="1347995"/>
          <a:chOff x="100" y="125"/>
          <a:chExt cx="83" cy="145"/>
        </a:xfrm>
      </xdr:grpSpPr>
      <xdr:sp macro="" textlink="">
        <xdr:nvSpPr>
          <xdr:cNvPr id="129" name="Line 128"/>
          <xdr:cNvSpPr>
            <a:spLocks noChangeShapeType="1"/>
          </xdr:cNvSpPr>
        </xdr:nvSpPr>
        <xdr:spPr bwMode="auto">
          <a:xfrm>
            <a:off x="106" y="125"/>
            <a:ext cx="69" cy="145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Line 129"/>
          <xdr:cNvSpPr>
            <a:spLocks noChangeShapeType="1"/>
          </xdr:cNvSpPr>
        </xdr:nvSpPr>
        <xdr:spPr bwMode="auto">
          <a:xfrm>
            <a:off x="100" y="125"/>
            <a:ext cx="16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Line 130"/>
          <xdr:cNvSpPr>
            <a:spLocks noChangeShapeType="1"/>
          </xdr:cNvSpPr>
        </xdr:nvSpPr>
        <xdr:spPr bwMode="auto">
          <a:xfrm>
            <a:off x="167" y="269"/>
            <a:ext cx="16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0</xdr:colOff>
      <xdr:row>16</xdr:row>
      <xdr:rowOff>104775</xdr:rowOff>
    </xdr:from>
    <xdr:to>
      <xdr:col>8</xdr:col>
      <xdr:colOff>304800</xdr:colOff>
      <xdr:row>17</xdr:row>
      <xdr:rowOff>38100</xdr:rowOff>
    </xdr:to>
    <xdr:grpSp>
      <xdr:nvGrpSpPr>
        <xdr:cNvPr id="132" name="Group 131"/>
        <xdr:cNvGrpSpPr>
          <a:grpSpLocks/>
        </xdr:cNvGrpSpPr>
      </xdr:nvGrpSpPr>
      <xdr:grpSpPr bwMode="auto">
        <a:xfrm>
          <a:off x="1598543" y="2672384"/>
          <a:ext cx="1895061" cy="82412"/>
          <a:chOff x="194" y="279"/>
          <a:chExt cx="227" cy="14"/>
        </a:xfrm>
      </xdr:grpSpPr>
      <xdr:sp macro="" textlink="">
        <xdr:nvSpPr>
          <xdr:cNvPr id="133" name="Line 132"/>
          <xdr:cNvSpPr>
            <a:spLocks noChangeShapeType="1"/>
          </xdr:cNvSpPr>
        </xdr:nvSpPr>
        <xdr:spPr bwMode="auto">
          <a:xfrm flipV="1">
            <a:off x="194" y="286"/>
            <a:ext cx="227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" name="Line 133"/>
          <xdr:cNvSpPr>
            <a:spLocks noChangeShapeType="1"/>
          </xdr:cNvSpPr>
        </xdr:nvSpPr>
        <xdr:spPr bwMode="auto">
          <a:xfrm flipH="1">
            <a:off x="194" y="279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Line 134"/>
          <xdr:cNvSpPr>
            <a:spLocks noChangeShapeType="1"/>
          </xdr:cNvSpPr>
        </xdr:nvSpPr>
        <xdr:spPr bwMode="auto">
          <a:xfrm flipH="1">
            <a:off x="421" y="280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0</xdr:colOff>
      <xdr:row>16</xdr:row>
      <xdr:rowOff>95250</xdr:rowOff>
    </xdr:from>
    <xdr:to>
      <xdr:col>17</xdr:col>
      <xdr:colOff>0</xdr:colOff>
      <xdr:row>17</xdr:row>
      <xdr:rowOff>76200</xdr:rowOff>
    </xdr:to>
    <xdr:sp macro="" textlink="">
      <xdr:nvSpPr>
        <xdr:cNvPr id="136" name="Line 135"/>
        <xdr:cNvSpPr>
          <a:spLocks noChangeShapeType="1"/>
        </xdr:cNvSpPr>
      </xdr:nvSpPr>
      <xdr:spPr bwMode="auto">
        <a:xfrm flipH="1">
          <a:off x="6305550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16</xdr:row>
      <xdr:rowOff>104775</xdr:rowOff>
    </xdr:from>
    <xdr:to>
      <xdr:col>21</xdr:col>
      <xdr:colOff>0</xdr:colOff>
      <xdr:row>17</xdr:row>
      <xdr:rowOff>85725</xdr:rowOff>
    </xdr:to>
    <xdr:sp macro="" textlink="">
      <xdr:nvSpPr>
        <xdr:cNvPr id="137" name="Line 136"/>
        <xdr:cNvSpPr>
          <a:spLocks noChangeShapeType="1"/>
        </xdr:cNvSpPr>
      </xdr:nvSpPr>
      <xdr:spPr bwMode="auto">
        <a:xfrm flipH="1">
          <a:off x="7086600" y="27146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171450</xdr:colOff>
      <xdr:row>13</xdr:row>
      <xdr:rowOff>123825</xdr:rowOff>
    </xdr:from>
    <xdr:to>
      <xdr:col>18</xdr:col>
      <xdr:colOff>238125</xdr:colOff>
      <xdr:row>14</xdr:row>
      <xdr:rowOff>28575</xdr:rowOff>
    </xdr:to>
    <xdr:sp macro="" textlink="">
      <xdr:nvSpPr>
        <xdr:cNvPr id="138" name="Freeform 137"/>
        <xdr:cNvSpPr>
          <a:spLocks/>
        </xdr:cNvSpPr>
      </xdr:nvSpPr>
      <xdr:spPr bwMode="auto">
        <a:xfrm flipV="1">
          <a:off x="6791325" y="22764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200025</xdr:colOff>
      <xdr:row>12</xdr:row>
      <xdr:rowOff>66675</xdr:rowOff>
    </xdr:from>
    <xdr:to>
      <xdr:col>18</xdr:col>
      <xdr:colOff>266700</xdr:colOff>
      <xdr:row>12</xdr:row>
      <xdr:rowOff>123825</xdr:rowOff>
    </xdr:to>
    <xdr:sp macro="" textlink="">
      <xdr:nvSpPr>
        <xdr:cNvPr id="139" name="Freeform 138"/>
        <xdr:cNvSpPr>
          <a:spLocks/>
        </xdr:cNvSpPr>
      </xdr:nvSpPr>
      <xdr:spPr bwMode="auto">
        <a:xfrm flipV="1">
          <a:off x="6819900" y="20669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238125</xdr:colOff>
      <xdr:row>10</xdr:row>
      <xdr:rowOff>142875</xdr:rowOff>
    </xdr:from>
    <xdr:to>
      <xdr:col>18</xdr:col>
      <xdr:colOff>295275</xdr:colOff>
      <xdr:row>11</xdr:row>
      <xdr:rowOff>47625</xdr:rowOff>
    </xdr:to>
    <xdr:sp macro="" textlink="">
      <xdr:nvSpPr>
        <xdr:cNvPr id="140" name="Freeform 139"/>
        <xdr:cNvSpPr>
          <a:spLocks/>
        </xdr:cNvSpPr>
      </xdr:nvSpPr>
      <xdr:spPr bwMode="auto">
        <a:xfrm flipV="1">
          <a:off x="6858000" y="18383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285750</xdr:colOff>
      <xdr:row>9</xdr:row>
      <xdr:rowOff>38100</xdr:rowOff>
    </xdr:from>
    <xdr:to>
      <xdr:col>19</xdr:col>
      <xdr:colOff>28575</xdr:colOff>
      <xdr:row>9</xdr:row>
      <xdr:rowOff>95250</xdr:rowOff>
    </xdr:to>
    <xdr:sp macro="" textlink="">
      <xdr:nvSpPr>
        <xdr:cNvPr id="141" name="Freeform 140"/>
        <xdr:cNvSpPr>
          <a:spLocks/>
        </xdr:cNvSpPr>
      </xdr:nvSpPr>
      <xdr:spPr bwMode="auto">
        <a:xfrm flipV="1">
          <a:off x="6905625" y="1581150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9</xdr:row>
      <xdr:rowOff>38100</xdr:rowOff>
    </xdr:from>
    <xdr:to>
      <xdr:col>19</xdr:col>
      <xdr:colOff>142875</xdr:colOff>
      <xdr:row>9</xdr:row>
      <xdr:rowOff>95250</xdr:rowOff>
    </xdr:to>
    <xdr:sp macro="" textlink="">
      <xdr:nvSpPr>
        <xdr:cNvPr id="142" name="Freeform 141"/>
        <xdr:cNvSpPr>
          <a:spLocks/>
        </xdr:cNvSpPr>
      </xdr:nvSpPr>
      <xdr:spPr bwMode="auto">
        <a:xfrm flipV="1">
          <a:off x="7010400" y="15811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13</xdr:row>
      <xdr:rowOff>104775</xdr:rowOff>
    </xdr:from>
    <xdr:to>
      <xdr:col>19</xdr:col>
      <xdr:colOff>133350</xdr:colOff>
      <xdr:row>14</xdr:row>
      <xdr:rowOff>9525</xdr:rowOff>
    </xdr:to>
    <xdr:sp macro="" textlink="">
      <xdr:nvSpPr>
        <xdr:cNvPr id="143" name="Freeform 142"/>
        <xdr:cNvSpPr>
          <a:spLocks/>
        </xdr:cNvSpPr>
      </xdr:nvSpPr>
      <xdr:spPr bwMode="auto">
        <a:xfrm flipV="1">
          <a:off x="7010400" y="22574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11</xdr:row>
      <xdr:rowOff>104775</xdr:rowOff>
    </xdr:from>
    <xdr:to>
      <xdr:col>19</xdr:col>
      <xdr:colOff>133350</xdr:colOff>
      <xdr:row>12</xdr:row>
      <xdr:rowOff>9525</xdr:rowOff>
    </xdr:to>
    <xdr:sp macro="" textlink="">
      <xdr:nvSpPr>
        <xdr:cNvPr id="144" name="Freeform 143"/>
        <xdr:cNvSpPr>
          <a:spLocks/>
        </xdr:cNvSpPr>
      </xdr:nvSpPr>
      <xdr:spPr bwMode="auto">
        <a:xfrm flipV="1">
          <a:off x="7010400" y="19526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15</xdr:row>
      <xdr:rowOff>66675</xdr:rowOff>
    </xdr:from>
    <xdr:to>
      <xdr:col>19</xdr:col>
      <xdr:colOff>19050</xdr:colOff>
      <xdr:row>15</xdr:row>
      <xdr:rowOff>123825</xdr:rowOff>
    </xdr:to>
    <xdr:sp macro="" textlink="">
      <xdr:nvSpPr>
        <xdr:cNvPr id="145" name="Freeform 144"/>
        <xdr:cNvSpPr>
          <a:spLocks/>
        </xdr:cNvSpPr>
      </xdr:nvSpPr>
      <xdr:spPr bwMode="auto">
        <a:xfrm flipV="1">
          <a:off x="6886575" y="25241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15</xdr:row>
      <xdr:rowOff>38100</xdr:rowOff>
    </xdr:from>
    <xdr:to>
      <xdr:col>18</xdr:col>
      <xdr:colOff>190500</xdr:colOff>
      <xdr:row>15</xdr:row>
      <xdr:rowOff>95250</xdr:rowOff>
    </xdr:to>
    <xdr:sp macro="" textlink="">
      <xdr:nvSpPr>
        <xdr:cNvPr id="146" name="Freeform 145"/>
        <xdr:cNvSpPr>
          <a:spLocks/>
        </xdr:cNvSpPr>
      </xdr:nvSpPr>
      <xdr:spPr bwMode="auto">
        <a:xfrm flipV="1">
          <a:off x="6743700" y="24955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7</xdr:row>
      <xdr:rowOff>9525</xdr:rowOff>
    </xdr:from>
    <xdr:to>
      <xdr:col>19</xdr:col>
      <xdr:colOff>28575</xdr:colOff>
      <xdr:row>16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 flipH="1">
          <a:off x="6686550" y="1247775"/>
          <a:ext cx="276225" cy="136207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9</xdr:row>
      <xdr:rowOff>9525</xdr:rowOff>
    </xdr:from>
    <xdr:to>
      <xdr:col>22</xdr:col>
      <xdr:colOff>361950</xdr:colOff>
      <xdr:row>10</xdr:row>
      <xdr:rowOff>104775</xdr:rowOff>
    </xdr:to>
    <xdr:sp macro="" textlink="">
      <xdr:nvSpPr>
        <xdr:cNvPr id="148" name="Freeform 147"/>
        <xdr:cNvSpPr>
          <a:spLocks/>
        </xdr:cNvSpPr>
      </xdr:nvSpPr>
      <xdr:spPr bwMode="auto">
        <a:xfrm>
          <a:off x="6867525" y="1552575"/>
          <a:ext cx="1085850" cy="247650"/>
        </a:xfrm>
        <a:custGeom>
          <a:avLst/>
          <a:gdLst>
            <a:gd name="T0" fmla="*/ 0 w 136"/>
            <a:gd name="T1" fmla="*/ 0 h 23"/>
            <a:gd name="T2" fmla="*/ 2147483646 w 136"/>
            <a:gd name="T3" fmla="*/ 2147483646 h 23"/>
            <a:gd name="T4" fmla="*/ 2147483646 w 136"/>
            <a:gd name="T5" fmla="*/ 2147483646 h 23"/>
            <a:gd name="T6" fmla="*/ 0 60000 65536"/>
            <a:gd name="T7" fmla="*/ 0 60000 65536"/>
            <a:gd name="T8" fmla="*/ 0 60000 65536"/>
            <a:gd name="T9" fmla="*/ 0 w 136"/>
            <a:gd name="T10" fmla="*/ 0 h 23"/>
            <a:gd name="T11" fmla="*/ 136 w 136"/>
            <a:gd name="T12" fmla="*/ 23 h 2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6" h="23">
              <a:moveTo>
                <a:pt x="0" y="0"/>
              </a:moveTo>
              <a:lnTo>
                <a:pt x="60" y="23"/>
              </a:lnTo>
              <a:lnTo>
                <a:pt x="136" y="23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7</xdr:row>
      <xdr:rowOff>9525</xdr:rowOff>
    </xdr:from>
    <xdr:to>
      <xdr:col>11</xdr:col>
      <xdr:colOff>276225</xdr:colOff>
      <xdr:row>15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581525" y="1247775"/>
          <a:ext cx="0" cy="135255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7</xdr:row>
      <xdr:rowOff>0</xdr:rowOff>
    </xdr:from>
    <xdr:to>
      <xdr:col>21</xdr:col>
      <xdr:colOff>19050</xdr:colOff>
      <xdr:row>16</xdr:row>
      <xdr:rowOff>0</xdr:rowOff>
    </xdr:to>
    <xdr:sp macro="" textlink="">
      <xdr:nvSpPr>
        <xdr:cNvPr id="3" name="Freeform 2"/>
        <xdr:cNvSpPr>
          <a:spLocks/>
        </xdr:cNvSpPr>
      </xdr:nvSpPr>
      <xdr:spPr bwMode="auto">
        <a:xfrm>
          <a:off x="6324600" y="1238250"/>
          <a:ext cx="781050" cy="1371600"/>
        </a:xfrm>
        <a:custGeom>
          <a:avLst/>
          <a:gdLst>
            <a:gd name="T0" fmla="*/ 2147483646 w 97"/>
            <a:gd name="T1" fmla="*/ 0 h 144"/>
            <a:gd name="T2" fmla="*/ 2147483646 w 97"/>
            <a:gd name="T3" fmla="*/ 0 h 144"/>
            <a:gd name="T4" fmla="*/ 2147483646 w 97"/>
            <a:gd name="T5" fmla="*/ 2147483646 h 144"/>
            <a:gd name="T6" fmla="*/ 0 w 97"/>
            <a:gd name="T7" fmla="*/ 2147483646 h 144"/>
            <a:gd name="T8" fmla="*/ 2147483646 w 97"/>
            <a:gd name="T9" fmla="*/ 0 h 14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7"/>
            <a:gd name="T16" fmla="*/ 0 h 144"/>
            <a:gd name="T17" fmla="*/ 97 w 97"/>
            <a:gd name="T18" fmla="*/ 144 h 14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7" h="144">
              <a:moveTo>
                <a:pt x="39" y="0"/>
              </a:moveTo>
              <a:lnTo>
                <a:pt x="97" y="0"/>
              </a:lnTo>
              <a:lnTo>
                <a:pt x="97" y="144"/>
              </a:lnTo>
              <a:lnTo>
                <a:pt x="0" y="144"/>
              </a:lnTo>
              <a:lnTo>
                <a:pt x="39" y="0"/>
              </a:ln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11</xdr:row>
      <xdr:rowOff>66675</xdr:rowOff>
    </xdr:from>
    <xdr:to>
      <xdr:col>18</xdr:col>
      <xdr:colOff>285750</xdr:colOff>
      <xdr:row>11</xdr:row>
      <xdr:rowOff>123825</xdr:rowOff>
    </xdr:to>
    <xdr:sp macro="" textlink="">
      <xdr:nvSpPr>
        <xdr:cNvPr id="4" name="Freeform 3"/>
        <xdr:cNvSpPr>
          <a:spLocks/>
        </xdr:cNvSpPr>
      </xdr:nvSpPr>
      <xdr:spPr bwMode="auto">
        <a:xfrm flipV="1">
          <a:off x="6838950" y="19145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47625</xdr:colOff>
      <xdr:row>11</xdr:row>
      <xdr:rowOff>28575</xdr:rowOff>
    </xdr:from>
    <xdr:to>
      <xdr:col>18</xdr:col>
      <xdr:colOff>161925</xdr:colOff>
      <xdr:row>11</xdr:row>
      <xdr:rowOff>133350</xdr:rowOff>
    </xdr:to>
    <xdr:sp macro="" textlink="">
      <xdr:nvSpPr>
        <xdr:cNvPr id="5" name="Freeform 4"/>
        <xdr:cNvSpPr>
          <a:spLocks/>
        </xdr:cNvSpPr>
      </xdr:nvSpPr>
      <xdr:spPr bwMode="auto">
        <a:xfrm flipV="1">
          <a:off x="6667500" y="18764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171450</xdr:colOff>
      <xdr:row>15</xdr:row>
      <xdr:rowOff>19050</xdr:rowOff>
    </xdr:from>
    <xdr:to>
      <xdr:col>18</xdr:col>
      <xdr:colOff>238125</xdr:colOff>
      <xdr:row>15</xdr:row>
      <xdr:rowOff>57150</xdr:rowOff>
    </xdr:to>
    <xdr:sp macro="" textlink="">
      <xdr:nvSpPr>
        <xdr:cNvPr id="6" name="Freeform 5"/>
        <xdr:cNvSpPr>
          <a:spLocks/>
        </xdr:cNvSpPr>
      </xdr:nvSpPr>
      <xdr:spPr bwMode="auto">
        <a:xfrm flipV="1">
          <a:off x="6791325" y="2476500"/>
          <a:ext cx="66675" cy="3810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9</xdr:row>
      <xdr:rowOff>114300</xdr:rowOff>
    </xdr:from>
    <xdr:to>
      <xdr:col>19</xdr:col>
      <xdr:colOff>66675</xdr:colOff>
      <xdr:row>10</xdr:row>
      <xdr:rowOff>28575</xdr:rowOff>
    </xdr:to>
    <xdr:sp macro="" textlink="">
      <xdr:nvSpPr>
        <xdr:cNvPr id="7" name="Freeform 6"/>
        <xdr:cNvSpPr>
          <a:spLocks/>
        </xdr:cNvSpPr>
      </xdr:nvSpPr>
      <xdr:spPr bwMode="auto">
        <a:xfrm flipH="1" flipV="1">
          <a:off x="6981825" y="1657350"/>
          <a:ext cx="19050" cy="666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66675</xdr:colOff>
      <xdr:row>10</xdr:row>
      <xdr:rowOff>47625</xdr:rowOff>
    </xdr:from>
    <xdr:to>
      <xdr:col>19</xdr:col>
      <xdr:colOff>133350</xdr:colOff>
      <xdr:row>10</xdr:row>
      <xdr:rowOff>104775</xdr:rowOff>
    </xdr:to>
    <xdr:sp macro="" textlink="">
      <xdr:nvSpPr>
        <xdr:cNvPr id="8" name="Freeform 7"/>
        <xdr:cNvSpPr>
          <a:spLocks/>
        </xdr:cNvSpPr>
      </xdr:nvSpPr>
      <xdr:spPr bwMode="auto">
        <a:xfrm flipV="1">
          <a:off x="7000875" y="17430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</xdr:colOff>
      <xdr:row>8</xdr:row>
      <xdr:rowOff>104775</xdr:rowOff>
    </xdr:from>
    <xdr:to>
      <xdr:col>19</xdr:col>
      <xdr:colOff>85725</xdr:colOff>
      <xdr:row>9</xdr:row>
      <xdr:rowOff>9525</xdr:rowOff>
    </xdr:to>
    <xdr:sp macro="" textlink="">
      <xdr:nvSpPr>
        <xdr:cNvPr id="9" name="Freeform 8"/>
        <xdr:cNvSpPr>
          <a:spLocks/>
        </xdr:cNvSpPr>
      </xdr:nvSpPr>
      <xdr:spPr bwMode="auto">
        <a:xfrm flipV="1">
          <a:off x="6953250" y="14954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95250</xdr:colOff>
      <xdr:row>9</xdr:row>
      <xdr:rowOff>85725</xdr:rowOff>
    </xdr:from>
    <xdr:to>
      <xdr:col>18</xdr:col>
      <xdr:colOff>209550</xdr:colOff>
      <xdr:row>10</xdr:row>
      <xdr:rowOff>38100</xdr:rowOff>
    </xdr:to>
    <xdr:sp macro="" textlink="">
      <xdr:nvSpPr>
        <xdr:cNvPr id="10" name="Freeform 9"/>
        <xdr:cNvSpPr>
          <a:spLocks/>
        </xdr:cNvSpPr>
      </xdr:nvSpPr>
      <xdr:spPr bwMode="auto">
        <a:xfrm flipV="1">
          <a:off x="6715125" y="162877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12</xdr:row>
      <xdr:rowOff>95250</xdr:rowOff>
    </xdr:from>
    <xdr:to>
      <xdr:col>18</xdr:col>
      <xdr:colOff>114300</xdr:colOff>
      <xdr:row>13</xdr:row>
      <xdr:rowOff>47625</xdr:rowOff>
    </xdr:to>
    <xdr:sp macro="" textlink="">
      <xdr:nvSpPr>
        <xdr:cNvPr id="11" name="Freeform 10"/>
        <xdr:cNvSpPr>
          <a:spLocks/>
        </xdr:cNvSpPr>
      </xdr:nvSpPr>
      <xdr:spPr bwMode="auto">
        <a:xfrm flipV="1">
          <a:off x="6619875" y="209550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295275</xdr:colOff>
      <xdr:row>14</xdr:row>
      <xdr:rowOff>0</xdr:rowOff>
    </xdr:from>
    <xdr:to>
      <xdr:col>19</xdr:col>
      <xdr:colOff>47625</xdr:colOff>
      <xdr:row>14</xdr:row>
      <xdr:rowOff>57150</xdr:rowOff>
    </xdr:to>
    <xdr:sp macro="" textlink="">
      <xdr:nvSpPr>
        <xdr:cNvPr id="12" name="Freeform 11"/>
        <xdr:cNvSpPr>
          <a:spLocks/>
        </xdr:cNvSpPr>
      </xdr:nvSpPr>
      <xdr:spPr bwMode="auto">
        <a:xfrm flipV="1">
          <a:off x="6915150" y="23050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266700</xdr:colOff>
      <xdr:row>14</xdr:row>
      <xdr:rowOff>28575</xdr:rowOff>
    </xdr:from>
    <xdr:to>
      <xdr:col>18</xdr:col>
      <xdr:colOff>66675</xdr:colOff>
      <xdr:row>14</xdr:row>
      <xdr:rowOff>133350</xdr:rowOff>
    </xdr:to>
    <xdr:sp macro="" textlink="">
      <xdr:nvSpPr>
        <xdr:cNvPr id="13" name="Freeform 12"/>
        <xdr:cNvSpPr>
          <a:spLocks/>
        </xdr:cNvSpPr>
      </xdr:nvSpPr>
      <xdr:spPr bwMode="auto">
        <a:xfrm flipV="1">
          <a:off x="6572250" y="23336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285750</xdr:colOff>
      <xdr:row>12</xdr:row>
      <xdr:rowOff>28575</xdr:rowOff>
    </xdr:from>
    <xdr:to>
      <xdr:col>19</xdr:col>
      <xdr:colOff>19050</xdr:colOff>
      <xdr:row>12</xdr:row>
      <xdr:rowOff>76200</xdr:rowOff>
    </xdr:to>
    <xdr:sp macro="" textlink="">
      <xdr:nvSpPr>
        <xdr:cNvPr id="14" name="Freeform 13"/>
        <xdr:cNvSpPr>
          <a:spLocks/>
        </xdr:cNvSpPr>
      </xdr:nvSpPr>
      <xdr:spPr bwMode="auto">
        <a:xfrm flipV="1">
          <a:off x="6905625" y="2028825"/>
          <a:ext cx="47625" cy="4762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161925</xdr:colOff>
      <xdr:row>8</xdr:row>
      <xdr:rowOff>28575</xdr:rowOff>
    </xdr:from>
    <xdr:to>
      <xdr:col>18</xdr:col>
      <xdr:colOff>276225</xdr:colOff>
      <xdr:row>8</xdr:row>
      <xdr:rowOff>133350</xdr:rowOff>
    </xdr:to>
    <xdr:sp macro="" textlink="">
      <xdr:nvSpPr>
        <xdr:cNvPr id="15" name="Freeform 14"/>
        <xdr:cNvSpPr>
          <a:spLocks/>
        </xdr:cNvSpPr>
      </xdr:nvSpPr>
      <xdr:spPr bwMode="auto">
        <a:xfrm flipV="1">
          <a:off x="6781800" y="14192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200025</xdr:colOff>
      <xdr:row>13</xdr:row>
      <xdr:rowOff>66675</xdr:rowOff>
    </xdr:from>
    <xdr:to>
      <xdr:col>18</xdr:col>
      <xdr:colOff>257175</xdr:colOff>
      <xdr:row>13</xdr:row>
      <xdr:rowOff>114300</xdr:rowOff>
    </xdr:to>
    <xdr:sp macro="" textlink="">
      <xdr:nvSpPr>
        <xdr:cNvPr id="16" name="Freeform 15"/>
        <xdr:cNvSpPr>
          <a:spLocks/>
        </xdr:cNvSpPr>
      </xdr:nvSpPr>
      <xdr:spPr bwMode="auto">
        <a:xfrm flipV="1">
          <a:off x="6819900" y="2219325"/>
          <a:ext cx="57150" cy="4762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14</xdr:row>
      <xdr:rowOff>66675</xdr:rowOff>
    </xdr:from>
    <xdr:to>
      <xdr:col>19</xdr:col>
      <xdr:colOff>19050</xdr:colOff>
      <xdr:row>14</xdr:row>
      <xdr:rowOff>123825</xdr:rowOff>
    </xdr:to>
    <xdr:sp macro="" textlink="">
      <xdr:nvSpPr>
        <xdr:cNvPr id="17" name="Freeform 16"/>
        <xdr:cNvSpPr>
          <a:spLocks/>
        </xdr:cNvSpPr>
      </xdr:nvSpPr>
      <xdr:spPr bwMode="auto">
        <a:xfrm flipV="1">
          <a:off x="6886575" y="23717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10</xdr:row>
      <xdr:rowOff>0</xdr:rowOff>
    </xdr:from>
    <xdr:to>
      <xdr:col>19</xdr:col>
      <xdr:colOff>19050</xdr:colOff>
      <xdr:row>10</xdr:row>
      <xdr:rowOff>57150</xdr:rowOff>
    </xdr:to>
    <xdr:sp macro="" textlink="">
      <xdr:nvSpPr>
        <xdr:cNvPr id="18" name="Freeform 17"/>
        <xdr:cNvSpPr>
          <a:spLocks/>
        </xdr:cNvSpPr>
      </xdr:nvSpPr>
      <xdr:spPr bwMode="auto">
        <a:xfrm flipV="1">
          <a:off x="6886575" y="16954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11</xdr:row>
      <xdr:rowOff>9525</xdr:rowOff>
    </xdr:from>
    <xdr:to>
      <xdr:col>19</xdr:col>
      <xdr:colOff>66675</xdr:colOff>
      <xdr:row>11</xdr:row>
      <xdr:rowOff>66675</xdr:rowOff>
    </xdr:to>
    <xdr:sp macro="" textlink="">
      <xdr:nvSpPr>
        <xdr:cNvPr id="19" name="Freeform 18"/>
        <xdr:cNvSpPr>
          <a:spLocks/>
        </xdr:cNvSpPr>
      </xdr:nvSpPr>
      <xdr:spPr bwMode="auto">
        <a:xfrm flipV="1">
          <a:off x="6934200" y="18573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15</xdr:row>
      <xdr:rowOff>9525</xdr:rowOff>
    </xdr:from>
    <xdr:to>
      <xdr:col>19</xdr:col>
      <xdr:colOff>114300</xdr:colOff>
      <xdr:row>15</xdr:row>
      <xdr:rowOff>66675</xdr:rowOff>
    </xdr:to>
    <xdr:sp macro="" textlink="">
      <xdr:nvSpPr>
        <xdr:cNvPr id="20" name="Freeform 19"/>
        <xdr:cNvSpPr>
          <a:spLocks/>
        </xdr:cNvSpPr>
      </xdr:nvSpPr>
      <xdr:spPr bwMode="auto">
        <a:xfrm flipV="1">
          <a:off x="6981825" y="24669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295275</xdr:colOff>
      <xdr:row>13</xdr:row>
      <xdr:rowOff>0</xdr:rowOff>
    </xdr:from>
    <xdr:to>
      <xdr:col>19</xdr:col>
      <xdr:colOff>47625</xdr:colOff>
      <xdr:row>13</xdr:row>
      <xdr:rowOff>57150</xdr:rowOff>
    </xdr:to>
    <xdr:sp macro="" textlink="">
      <xdr:nvSpPr>
        <xdr:cNvPr id="21" name="Freeform 20"/>
        <xdr:cNvSpPr>
          <a:spLocks/>
        </xdr:cNvSpPr>
      </xdr:nvSpPr>
      <xdr:spPr bwMode="auto">
        <a:xfrm flipV="1">
          <a:off x="6915150" y="21526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66675</xdr:colOff>
      <xdr:row>7</xdr:row>
      <xdr:rowOff>66675</xdr:rowOff>
    </xdr:from>
    <xdr:to>
      <xdr:col>19</xdr:col>
      <xdr:colOff>133350</xdr:colOff>
      <xdr:row>7</xdr:row>
      <xdr:rowOff>123825</xdr:rowOff>
    </xdr:to>
    <xdr:sp macro="" textlink="">
      <xdr:nvSpPr>
        <xdr:cNvPr id="22" name="Freeform 21"/>
        <xdr:cNvSpPr>
          <a:spLocks/>
        </xdr:cNvSpPr>
      </xdr:nvSpPr>
      <xdr:spPr bwMode="auto">
        <a:xfrm flipV="1">
          <a:off x="7000875" y="13049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219075</xdr:colOff>
      <xdr:row>7</xdr:row>
      <xdr:rowOff>0</xdr:rowOff>
    </xdr:from>
    <xdr:to>
      <xdr:col>17</xdr:col>
      <xdr:colOff>304800</xdr:colOff>
      <xdr:row>7</xdr:row>
      <xdr:rowOff>9525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4219575" y="1238250"/>
          <a:ext cx="2390775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10</xdr:row>
      <xdr:rowOff>0</xdr:rowOff>
    </xdr:from>
    <xdr:to>
      <xdr:col>17</xdr:col>
      <xdr:colOff>209550</xdr:colOff>
      <xdr:row>10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3914775" y="1695450"/>
          <a:ext cx="26003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</xdr:colOff>
      <xdr:row>14</xdr:row>
      <xdr:rowOff>95250</xdr:rowOff>
    </xdr:from>
    <xdr:to>
      <xdr:col>17</xdr:col>
      <xdr:colOff>76200</xdr:colOff>
      <xdr:row>14</xdr:row>
      <xdr:rowOff>95250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3619500" y="2400300"/>
          <a:ext cx="2762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333375</xdr:colOff>
      <xdr:row>16</xdr:row>
      <xdr:rowOff>0</xdr:rowOff>
    </xdr:from>
    <xdr:to>
      <xdr:col>17</xdr:col>
      <xdr:colOff>9525</xdr:colOff>
      <xdr:row>16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3524250" y="2609850"/>
          <a:ext cx="27908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266700</xdr:colOff>
      <xdr:row>7</xdr:row>
      <xdr:rowOff>19050</xdr:rowOff>
    </xdr:from>
    <xdr:to>
      <xdr:col>12</xdr:col>
      <xdr:colOff>276225</xdr:colOff>
      <xdr:row>15</xdr:row>
      <xdr:rowOff>142875</xdr:rowOff>
    </xdr:to>
    <xdr:grpSp>
      <xdr:nvGrpSpPr>
        <xdr:cNvPr id="27" name="Group 26"/>
        <xdr:cNvGrpSpPr>
          <a:grpSpLocks/>
        </xdr:cNvGrpSpPr>
      </xdr:nvGrpSpPr>
      <xdr:grpSpPr bwMode="auto">
        <a:xfrm>
          <a:off x="5020917" y="1244876"/>
          <a:ext cx="9525" cy="1316521"/>
          <a:chOff x="597" y="128"/>
          <a:chExt cx="1" cy="141"/>
        </a:xfrm>
      </xdr:grpSpPr>
      <xdr:sp macro="" textlink="">
        <xdr:nvSpPr>
          <xdr:cNvPr id="28" name="Line 27"/>
          <xdr:cNvSpPr>
            <a:spLocks noChangeShapeType="1"/>
          </xdr:cNvSpPr>
        </xdr:nvSpPr>
        <xdr:spPr bwMode="auto">
          <a:xfrm>
            <a:off x="597" y="177"/>
            <a:ext cx="0" cy="9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28"/>
          <xdr:cNvSpPr>
            <a:spLocks noChangeShapeType="1"/>
          </xdr:cNvSpPr>
        </xdr:nvSpPr>
        <xdr:spPr bwMode="auto">
          <a:xfrm>
            <a:off x="598" y="128"/>
            <a:ext cx="0" cy="46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95250</xdr:colOff>
      <xdr:row>7</xdr:row>
      <xdr:rowOff>9525</xdr:rowOff>
    </xdr:from>
    <xdr:to>
      <xdr:col>15</xdr:col>
      <xdr:colOff>38100</xdr:colOff>
      <xdr:row>16</xdr:row>
      <xdr:rowOff>9525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>
          <a:off x="5476875" y="1247775"/>
          <a:ext cx="342900" cy="137160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7</xdr:row>
      <xdr:rowOff>9525</xdr:rowOff>
    </xdr:from>
    <xdr:to>
      <xdr:col>16</xdr:col>
      <xdr:colOff>314325</xdr:colOff>
      <xdr:row>16</xdr:row>
      <xdr:rowOff>9525</xdr:rowOff>
    </xdr:to>
    <xdr:grpSp>
      <xdr:nvGrpSpPr>
        <xdr:cNvPr id="31" name="Group 30"/>
        <xdr:cNvGrpSpPr>
          <a:grpSpLocks/>
        </xdr:cNvGrpSpPr>
      </xdr:nvGrpSpPr>
      <xdr:grpSpPr bwMode="auto">
        <a:xfrm>
          <a:off x="5943186" y="1235351"/>
          <a:ext cx="334617" cy="1341783"/>
          <a:chOff x="722" y="127"/>
          <a:chExt cx="39" cy="144"/>
        </a:xfrm>
      </xdr:grpSpPr>
      <xdr:sp macro="" textlink="">
        <xdr:nvSpPr>
          <xdr:cNvPr id="32" name="Line 31"/>
          <xdr:cNvSpPr>
            <a:spLocks noChangeShapeType="1"/>
          </xdr:cNvSpPr>
        </xdr:nvSpPr>
        <xdr:spPr bwMode="auto">
          <a:xfrm flipH="1">
            <a:off x="722" y="174"/>
            <a:ext cx="27" cy="9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32"/>
          <xdr:cNvSpPr>
            <a:spLocks noChangeShapeType="1"/>
          </xdr:cNvSpPr>
        </xdr:nvSpPr>
        <xdr:spPr bwMode="auto">
          <a:xfrm flipH="1">
            <a:off x="749" y="127"/>
            <a:ext cx="12" cy="4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209550</xdr:colOff>
      <xdr:row>3</xdr:row>
      <xdr:rowOff>142875</xdr:rowOff>
    </xdr:from>
    <xdr:to>
      <xdr:col>17</xdr:col>
      <xdr:colOff>209550</xdr:colOff>
      <xdr:row>9</xdr:row>
      <xdr:rowOff>142875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6515100" y="733425"/>
          <a:ext cx="0" cy="95250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</xdr:row>
      <xdr:rowOff>0</xdr:rowOff>
    </xdr:from>
    <xdr:to>
      <xdr:col>19</xdr:col>
      <xdr:colOff>142875</xdr:colOff>
      <xdr:row>6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H="1">
          <a:off x="6629400" y="1085850"/>
          <a:ext cx="447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200025</xdr:colOff>
      <xdr:row>5</xdr:row>
      <xdr:rowOff>0</xdr:rowOff>
    </xdr:from>
    <xdr:to>
      <xdr:col>19</xdr:col>
      <xdr:colOff>142875</xdr:colOff>
      <xdr:row>5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>
          <a:off x="6505575" y="933450"/>
          <a:ext cx="57150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3</xdr:row>
      <xdr:rowOff>133350</xdr:rowOff>
    </xdr:from>
    <xdr:to>
      <xdr:col>21</xdr:col>
      <xdr:colOff>19050</xdr:colOff>
      <xdr:row>7</xdr:row>
      <xdr:rowOff>9525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H="1">
          <a:off x="7105650" y="723900"/>
          <a:ext cx="0" cy="52387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5</xdr:row>
      <xdr:rowOff>57150</xdr:rowOff>
    </xdr:from>
    <xdr:to>
      <xdr:col>18</xdr:col>
      <xdr:colOff>9525</xdr:colOff>
      <xdr:row>7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6629400" y="99060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333375</xdr:colOff>
      <xdr:row>17</xdr:row>
      <xdr:rowOff>9525</xdr:rowOff>
    </xdr:from>
    <xdr:to>
      <xdr:col>19</xdr:col>
      <xdr:colOff>142875</xdr:colOff>
      <xdr:row>17</xdr:row>
      <xdr:rowOff>9525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6296025" y="2771775"/>
          <a:ext cx="78105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14</xdr:row>
      <xdr:rowOff>114300</xdr:rowOff>
    </xdr:from>
    <xdr:to>
      <xdr:col>22</xdr:col>
      <xdr:colOff>361950</xdr:colOff>
      <xdr:row>14</xdr:row>
      <xdr:rowOff>114300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V="1">
          <a:off x="7096125" y="2419350"/>
          <a:ext cx="857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16</xdr:row>
      <xdr:rowOff>0</xdr:rowOff>
    </xdr:from>
    <xdr:to>
      <xdr:col>22</xdr:col>
      <xdr:colOff>361950</xdr:colOff>
      <xdr:row>16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V="1">
          <a:off x="7096125" y="2609850"/>
          <a:ext cx="857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133350</xdr:colOff>
      <xdr:row>14</xdr:row>
      <xdr:rowOff>114300</xdr:rowOff>
    </xdr:from>
    <xdr:to>
      <xdr:col>22</xdr:col>
      <xdr:colOff>133350</xdr:colOff>
      <xdr:row>16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7724775" y="2419350"/>
          <a:ext cx="0" cy="1905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12</xdr:row>
      <xdr:rowOff>57150</xdr:rowOff>
    </xdr:from>
    <xdr:to>
      <xdr:col>22</xdr:col>
      <xdr:colOff>142875</xdr:colOff>
      <xdr:row>14</xdr:row>
      <xdr:rowOff>0</xdr:rowOff>
    </xdr:to>
    <xdr:sp macro="" textlink="">
      <xdr:nvSpPr>
        <xdr:cNvPr id="43" name="Freeform 42"/>
        <xdr:cNvSpPr>
          <a:spLocks/>
        </xdr:cNvSpPr>
      </xdr:nvSpPr>
      <xdr:spPr bwMode="auto">
        <a:xfrm>
          <a:off x="6915150" y="2057400"/>
          <a:ext cx="819150" cy="247650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14</xdr:row>
      <xdr:rowOff>57150</xdr:rowOff>
    </xdr:from>
    <xdr:to>
      <xdr:col>17</xdr:col>
      <xdr:colOff>304800</xdr:colOff>
      <xdr:row>16</xdr:row>
      <xdr:rowOff>19050</xdr:rowOff>
    </xdr:to>
    <xdr:sp macro="" textlink="">
      <xdr:nvSpPr>
        <xdr:cNvPr id="44" name="Freeform 43"/>
        <xdr:cNvSpPr>
          <a:spLocks/>
        </xdr:cNvSpPr>
      </xdr:nvSpPr>
      <xdr:spPr bwMode="auto">
        <a:xfrm>
          <a:off x="6324600" y="2362200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76200</xdr:colOff>
      <xdr:row>12</xdr:row>
      <xdr:rowOff>123825</xdr:rowOff>
    </xdr:from>
    <xdr:to>
      <xdr:col>18</xdr:col>
      <xdr:colOff>47625</xdr:colOff>
      <xdr:row>14</xdr:row>
      <xdr:rowOff>85725</xdr:rowOff>
    </xdr:to>
    <xdr:sp macro="" textlink="">
      <xdr:nvSpPr>
        <xdr:cNvPr id="45" name="Freeform 44"/>
        <xdr:cNvSpPr>
          <a:spLocks/>
        </xdr:cNvSpPr>
      </xdr:nvSpPr>
      <xdr:spPr bwMode="auto">
        <a:xfrm>
          <a:off x="6381750" y="2124075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133350</xdr:colOff>
      <xdr:row>11</xdr:row>
      <xdr:rowOff>57150</xdr:rowOff>
    </xdr:from>
    <xdr:to>
      <xdr:col>18</xdr:col>
      <xdr:colOff>95250</xdr:colOff>
      <xdr:row>13</xdr:row>
      <xdr:rowOff>19050</xdr:rowOff>
    </xdr:to>
    <xdr:sp macro="" textlink="">
      <xdr:nvSpPr>
        <xdr:cNvPr id="46" name="Freeform 45"/>
        <xdr:cNvSpPr>
          <a:spLocks/>
        </xdr:cNvSpPr>
      </xdr:nvSpPr>
      <xdr:spPr bwMode="auto">
        <a:xfrm>
          <a:off x="6438900" y="190500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190500</xdr:colOff>
      <xdr:row>9</xdr:row>
      <xdr:rowOff>123825</xdr:rowOff>
    </xdr:from>
    <xdr:to>
      <xdr:col>18</xdr:col>
      <xdr:colOff>161925</xdr:colOff>
      <xdr:row>11</xdr:row>
      <xdr:rowOff>85725</xdr:rowOff>
    </xdr:to>
    <xdr:sp macro="" textlink="">
      <xdr:nvSpPr>
        <xdr:cNvPr id="47" name="Freeform 46"/>
        <xdr:cNvSpPr>
          <a:spLocks/>
        </xdr:cNvSpPr>
      </xdr:nvSpPr>
      <xdr:spPr bwMode="auto">
        <a:xfrm>
          <a:off x="6496050" y="1666875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238125</xdr:colOff>
      <xdr:row>8</xdr:row>
      <xdr:rowOff>57150</xdr:rowOff>
    </xdr:from>
    <xdr:to>
      <xdr:col>18</xdr:col>
      <xdr:colOff>200025</xdr:colOff>
      <xdr:row>10</xdr:row>
      <xdr:rowOff>19050</xdr:rowOff>
    </xdr:to>
    <xdr:sp macro="" textlink="">
      <xdr:nvSpPr>
        <xdr:cNvPr id="48" name="Freeform 47"/>
        <xdr:cNvSpPr>
          <a:spLocks/>
        </xdr:cNvSpPr>
      </xdr:nvSpPr>
      <xdr:spPr bwMode="auto">
        <a:xfrm>
          <a:off x="6543675" y="144780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285750</xdr:colOff>
      <xdr:row>7</xdr:row>
      <xdr:rowOff>0</xdr:rowOff>
    </xdr:from>
    <xdr:to>
      <xdr:col>18</xdr:col>
      <xdr:colOff>247650</xdr:colOff>
      <xdr:row>8</xdr:row>
      <xdr:rowOff>114300</xdr:rowOff>
    </xdr:to>
    <xdr:sp macro="" textlink="">
      <xdr:nvSpPr>
        <xdr:cNvPr id="49" name="Freeform 48"/>
        <xdr:cNvSpPr>
          <a:spLocks/>
        </xdr:cNvSpPr>
      </xdr:nvSpPr>
      <xdr:spPr bwMode="auto">
        <a:xfrm>
          <a:off x="6591300" y="1238250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57150</xdr:rowOff>
    </xdr:from>
    <xdr:to>
      <xdr:col>18</xdr:col>
      <xdr:colOff>47625</xdr:colOff>
      <xdr:row>16</xdr:row>
      <xdr:rowOff>9525</xdr:rowOff>
    </xdr:to>
    <xdr:sp macro="" textlink="">
      <xdr:nvSpPr>
        <xdr:cNvPr id="50" name="Freeform 49"/>
        <xdr:cNvSpPr>
          <a:spLocks/>
        </xdr:cNvSpPr>
      </xdr:nvSpPr>
      <xdr:spPr bwMode="auto">
        <a:xfrm flipV="1">
          <a:off x="6553200" y="251460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180975</xdr:colOff>
      <xdr:row>7</xdr:row>
      <xdr:rowOff>9525</xdr:rowOff>
    </xdr:from>
    <xdr:to>
      <xdr:col>18</xdr:col>
      <xdr:colOff>304800</xdr:colOff>
      <xdr:row>7</xdr:row>
      <xdr:rowOff>76200</xdr:rowOff>
    </xdr:to>
    <xdr:sp macro="" textlink="">
      <xdr:nvSpPr>
        <xdr:cNvPr id="51" name="Freeform 50"/>
        <xdr:cNvSpPr>
          <a:spLocks/>
        </xdr:cNvSpPr>
      </xdr:nvSpPr>
      <xdr:spPr bwMode="auto">
        <a:xfrm>
          <a:off x="6800850" y="1247775"/>
          <a:ext cx="123825" cy="66675"/>
        </a:xfrm>
        <a:custGeom>
          <a:avLst/>
          <a:gdLst>
            <a:gd name="T0" fmla="*/ 2147483646 w 15"/>
            <a:gd name="T1" fmla="*/ 2147483646 h 7"/>
            <a:gd name="T2" fmla="*/ 2147483646 w 15"/>
            <a:gd name="T3" fmla="*/ 0 h 7"/>
            <a:gd name="T4" fmla="*/ 2147483646 w 15"/>
            <a:gd name="T5" fmla="*/ 2147483646 h 7"/>
            <a:gd name="T6" fmla="*/ 2147483646 w 15"/>
            <a:gd name="T7" fmla="*/ 2147483646 h 7"/>
            <a:gd name="T8" fmla="*/ 0 60000 65536"/>
            <a:gd name="T9" fmla="*/ 0 60000 65536"/>
            <a:gd name="T10" fmla="*/ 0 60000 65536"/>
            <a:gd name="T11" fmla="*/ 0 60000 65536"/>
            <a:gd name="T12" fmla="*/ 0 w 15"/>
            <a:gd name="T13" fmla="*/ 0 h 7"/>
            <a:gd name="T14" fmla="*/ 15 w 15"/>
            <a:gd name="T15" fmla="*/ 7 h 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5" h="7">
              <a:moveTo>
                <a:pt x="6" y="6"/>
              </a:moveTo>
              <a:cubicBezTo>
                <a:pt x="0" y="3"/>
                <a:pt x="3" y="1"/>
                <a:pt x="8" y="0"/>
              </a:cubicBezTo>
              <a:cubicBezTo>
                <a:pt x="15" y="1"/>
                <a:pt x="14" y="4"/>
                <a:pt x="9" y="7"/>
              </a:cubicBezTo>
              <a:cubicBezTo>
                <a:pt x="3" y="6"/>
                <a:pt x="2" y="6"/>
                <a:pt x="6" y="6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133350</xdr:colOff>
      <xdr:row>9</xdr:row>
      <xdr:rowOff>142875</xdr:rowOff>
    </xdr:from>
    <xdr:to>
      <xdr:col>22</xdr:col>
      <xdr:colOff>95250</xdr:colOff>
      <xdr:row>12</xdr:row>
      <xdr:rowOff>9525</xdr:rowOff>
    </xdr:to>
    <xdr:sp macro="" textlink="">
      <xdr:nvSpPr>
        <xdr:cNvPr id="52" name="Freeform 51"/>
        <xdr:cNvSpPr>
          <a:spLocks/>
        </xdr:cNvSpPr>
      </xdr:nvSpPr>
      <xdr:spPr bwMode="auto">
        <a:xfrm>
          <a:off x="6753225" y="1685925"/>
          <a:ext cx="933450" cy="323850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171450</xdr:colOff>
      <xdr:row>7</xdr:row>
      <xdr:rowOff>104775</xdr:rowOff>
    </xdr:from>
    <xdr:to>
      <xdr:col>22</xdr:col>
      <xdr:colOff>104775</xdr:colOff>
      <xdr:row>9</xdr:row>
      <xdr:rowOff>0</xdr:rowOff>
    </xdr:to>
    <xdr:sp macro="" textlink="">
      <xdr:nvSpPr>
        <xdr:cNvPr id="53" name="Freeform 52"/>
        <xdr:cNvSpPr>
          <a:spLocks/>
        </xdr:cNvSpPr>
      </xdr:nvSpPr>
      <xdr:spPr bwMode="auto">
        <a:xfrm>
          <a:off x="6791325" y="1343025"/>
          <a:ext cx="904875" cy="200025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314325</xdr:colOff>
      <xdr:row>7</xdr:row>
      <xdr:rowOff>0</xdr:rowOff>
    </xdr:from>
    <xdr:to>
      <xdr:col>10</xdr:col>
      <xdr:colOff>209550</xdr:colOff>
      <xdr:row>16</xdr:row>
      <xdr:rowOff>9525</xdr:rowOff>
    </xdr:to>
    <xdr:sp macro="" textlink="">
      <xdr:nvSpPr>
        <xdr:cNvPr id="54" name="Freeform 53"/>
        <xdr:cNvSpPr>
          <a:spLocks/>
        </xdr:cNvSpPr>
      </xdr:nvSpPr>
      <xdr:spPr bwMode="auto">
        <a:xfrm>
          <a:off x="1085850" y="1238250"/>
          <a:ext cx="3124200" cy="1381125"/>
        </a:xfrm>
        <a:custGeom>
          <a:avLst/>
          <a:gdLst>
            <a:gd name="T0" fmla="*/ 2147483646 w 328"/>
            <a:gd name="T1" fmla="*/ 2147483646 h 97"/>
            <a:gd name="T2" fmla="*/ 2147483646 w 328"/>
            <a:gd name="T3" fmla="*/ 2147483646 h 97"/>
            <a:gd name="T4" fmla="*/ 2147483646 w 328"/>
            <a:gd name="T5" fmla="*/ 2147483646 h 97"/>
            <a:gd name="T6" fmla="*/ 2147483646 w 328"/>
            <a:gd name="T7" fmla="*/ 0 h 97"/>
            <a:gd name="T8" fmla="*/ 2147483646 w 328"/>
            <a:gd name="T9" fmla="*/ 0 h 97"/>
            <a:gd name="T10" fmla="*/ 2147483646 w 328"/>
            <a:gd name="T11" fmla="*/ 2147483646 h 97"/>
            <a:gd name="T12" fmla="*/ 2147483646 w 328"/>
            <a:gd name="T13" fmla="*/ 2147483646 h 97"/>
            <a:gd name="T14" fmla="*/ 0 w 328"/>
            <a:gd name="T15" fmla="*/ 2147483646 h 97"/>
            <a:gd name="T16" fmla="*/ 2147483646 w 328"/>
            <a:gd name="T17" fmla="*/ 2147483646 h 97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328"/>
            <a:gd name="T28" fmla="*/ 0 h 97"/>
            <a:gd name="T29" fmla="*/ 328 w 328"/>
            <a:gd name="T30" fmla="*/ 97 h 97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328" h="97">
              <a:moveTo>
                <a:pt x="44" y="1"/>
              </a:moveTo>
              <a:lnTo>
                <a:pt x="77" y="34"/>
              </a:lnTo>
              <a:lnTo>
                <a:pt x="251" y="33"/>
              </a:lnTo>
              <a:lnTo>
                <a:pt x="286" y="0"/>
              </a:lnTo>
              <a:lnTo>
                <a:pt x="328" y="0"/>
              </a:lnTo>
              <a:lnTo>
                <a:pt x="263" y="97"/>
              </a:lnTo>
              <a:lnTo>
                <a:pt x="63" y="97"/>
              </a:lnTo>
              <a:lnTo>
                <a:pt x="0" y="1"/>
              </a:lnTo>
              <a:lnTo>
                <a:pt x="44" y="1"/>
              </a:ln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38100</xdr:rowOff>
    </xdr:from>
    <xdr:to>
      <xdr:col>9</xdr:col>
      <xdr:colOff>9525</xdr:colOff>
      <xdr:row>16</xdr:row>
      <xdr:rowOff>19050</xdr:rowOff>
    </xdr:to>
    <xdr:grpSp>
      <xdr:nvGrpSpPr>
        <xdr:cNvPr id="55" name="Group 54"/>
        <xdr:cNvGrpSpPr>
          <a:grpSpLocks/>
        </xdr:cNvGrpSpPr>
      </xdr:nvGrpSpPr>
      <xdr:grpSpPr bwMode="auto">
        <a:xfrm>
          <a:off x="1598543" y="2307535"/>
          <a:ext cx="1980786" cy="279124"/>
          <a:chOff x="188" y="246"/>
          <a:chExt cx="237" cy="26"/>
        </a:xfrm>
      </xdr:grpSpPr>
      <xdr:sp macro="" textlink="">
        <xdr:nvSpPr>
          <xdr:cNvPr id="56" name="Freeform 55"/>
          <xdr:cNvSpPr>
            <a:spLocks/>
          </xdr:cNvSpPr>
        </xdr:nvSpPr>
        <xdr:spPr bwMode="auto">
          <a:xfrm>
            <a:off x="188" y="24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Freeform 56"/>
          <xdr:cNvSpPr>
            <a:spLocks/>
          </xdr:cNvSpPr>
        </xdr:nvSpPr>
        <xdr:spPr bwMode="auto">
          <a:xfrm>
            <a:off x="212" y="24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8" name="Freeform 57"/>
          <xdr:cNvSpPr>
            <a:spLocks/>
          </xdr:cNvSpPr>
        </xdr:nvSpPr>
        <xdr:spPr bwMode="auto">
          <a:xfrm>
            <a:off x="236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" name="Freeform 58"/>
          <xdr:cNvSpPr>
            <a:spLocks/>
          </xdr:cNvSpPr>
        </xdr:nvSpPr>
        <xdr:spPr bwMode="auto">
          <a:xfrm>
            <a:off x="259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" name="Freeform 59"/>
          <xdr:cNvSpPr>
            <a:spLocks/>
          </xdr:cNvSpPr>
        </xdr:nvSpPr>
        <xdr:spPr bwMode="auto">
          <a:xfrm>
            <a:off x="281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" name="Freeform 60"/>
          <xdr:cNvSpPr>
            <a:spLocks/>
          </xdr:cNvSpPr>
        </xdr:nvSpPr>
        <xdr:spPr bwMode="auto">
          <a:xfrm>
            <a:off x="304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" name="Freeform 61"/>
          <xdr:cNvSpPr>
            <a:spLocks/>
          </xdr:cNvSpPr>
        </xdr:nvSpPr>
        <xdr:spPr bwMode="auto">
          <a:xfrm>
            <a:off x="328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3" name="Freeform 62"/>
          <xdr:cNvSpPr>
            <a:spLocks/>
          </xdr:cNvSpPr>
        </xdr:nvSpPr>
        <xdr:spPr bwMode="auto">
          <a:xfrm>
            <a:off x="351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Freeform 63"/>
          <xdr:cNvSpPr>
            <a:spLocks/>
          </xdr:cNvSpPr>
        </xdr:nvSpPr>
        <xdr:spPr bwMode="auto">
          <a:xfrm>
            <a:off x="373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" name="Freeform 64"/>
          <xdr:cNvSpPr>
            <a:spLocks/>
          </xdr:cNvSpPr>
        </xdr:nvSpPr>
        <xdr:spPr bwMode="auto">
          <a:xfrm>
            <a:off x="397" y="24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342900</xdr:colOff>
      <xdr:row>12</xdr:row>
      <xdr:rowOff>133350</xdr:rowOff>
    </xdr:from>
    <xdr:to>
      <xdr:col>9</xdr:col>
      <xdr:colOff>85725</xdr:colOff>
      <xdr:row>14</xdr:row>
      <xdr:rowOff>142875</xdr:rowOff>
    </xdr:to>
    <xdr:grpSp>
      <xdr:nvGrpSpPr>
        <xdr:cNvPr id="66" name="Group 65"/>
        <xdr:cNvGrpSpPr>
          <a:grpSpLocks/>
        </xdr:cNvGrpSpPr>
      </xdr:nvGrpSpPr>
      <xdr:grpSpPr bwMode="auto">
        <a:xfrm>
          <a:off x="1510748" y="2104611"/>
          <a:ext cx="2144781" cy="307699"/>
          <a:chOff x="178" y="223"/>
          <a:chExt cx="256" cy="30"/>
        </a:xfrm>
      </xdr:grpSpPr>
      <xdr:sp macro="" textlink="">
        <xdr:nvSpPr>
          <xdr:cNvPr id="67" name="Freeform 66"/>
          <xdr:cNvSpPr>
            <a:spLocks/>
          </xdr:cNvSpPr>
        </xdr:nvSpPr>
        <xdr:spPr bwMode="auto">
          <a:xfrm>
            <a:off x="178" y="223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8" name="Freeform 67"/>
          <xdr:cNvSpPr>
            <a:spLocks/>
          </xdr:cNvSpPr>
        </xdr:nvSpPr>
        <xdr:spPr bwMode="auto">
          <a:xfrm>
            <a:off x="197" y="225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9" name="Freeform 68"/>
          <xdr:cNvSpPr>
            <a:spLocks/>
          </xdr:cNvSpPr>
        </xdr:nvSpPr>
        <xdr:spPr bwMode="auto">
          <a:xfrm>
            <a:off x="221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Freeform 69"/>
          <xdr:cNvSpPr>
            <a:spLocks/>
          </xdr:cNvSpPr>
        </xdr:nvSpPr>
        <xdr:spPr bwMode="auto">
          <a:xfrm>
            <a:off x="243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Freeform 70"/>
          <xdr:cNvSpPr>
            <a:spLocks/>
          </xdr:cNvSpPr>
        </xdr:nvSpPr>
        <xdr:spPr bwMode="auto">
          <a:xfrm>
            <a:off x="266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2" name="Freeform 71"/>
          <xdr:cNvSpPr>
            <a:spLocks/>
          </xdr:cNvSpPr>
        </xdr:nvSpPr>
        <xdr:spPr bwMode="auto">
          <a:xfrm>
            <a:off x="291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Freeform 72"/>
          <xdr:cNvSpPr>
            <a:spLocks/>
          </xdr:cNvSpPr>
        </xdr:nvSpPr>
        <xdr:spPr bwMode="auto">
          <a:xfrm>
            <a:off x="314" y="22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4" name="Freeform 73"/>
          <xdr:cNvSpPr>
            <a:spLocks/>
          </xdr:cNvSpPr>
        </xdr:nvSpPr>
        <xdr:spPr bwMode="auto">
          <a:xfrm>
            <a:off x="338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5" name="Freeform 74"/>
          <xdr:cNvSpPr>
            <a:spLocks/>
          </xdr:cNvSpPr>
        </xdr:nvSpPr>
        <xdr:spPr bwMode="auto">
          <a:xfrm>
            <a:off x="359" y="22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6" name="Freeform 75"/>
          <xdr:cNvSpPr>
            <a:spLocks/>
          </xdr:cNvSpPr>
        </xdr:nvSpPr>
        <xdr:spPr bwMode="auto">
          <a:xfrm>
            <a:off x="384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7" name="Freeform 76"/>
          <xdr:cNvSpPr>
            <a:spLocks/>
          </xdr:cNvSpPr>
        </xdr:nvSpPr>
        <xdr:spPr bwMode="auto">
          <a:xfrm>
            <a:off x="406" y="22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238125</xdr:colOff>
      <xdr:row>11</xdr:row>
      <xdr:rowOff>47625</xdr:rowOff>
    </xdr:from>
    <xdr:to>
      <xdr:col>9</xdr:col>
      <xdr:colOff>161925</xdr:colOff>
      <xdr:row>13</xdr:row>
      <xdr:rowOff>85725</xdr:rowOff>
    </xdr:to>
    <xdr:grpSp>
      <xdr:nvGrpSpPr>
        <xdr:cNvPr id="78" name="Group 77"/>
        <xdr:cNvGrpSpPr>
          <a:grpSpLocks/>
        </xdr:cNvGrpSpPr>
      </xdr:nvGrpSpPr>
      <xdr:grpSpPr bwMode="auto">
        <a:xfrm>
          <a:off x="1405973" y="1869799"/>
          <a:ext cx="2325756" cy="336274"/>
          <a:chOff x="165" y="203"/>
          <a:chExt cx="279" cy="31"/>
        </a:xfrm>
      </xdr:grpSpPr>
      <xdr:sp macro="" textlink="">
        <xdr:nvSpPr>
          <xdr:cNvPr id="79" name="Freeform 78"/>
          <xdr:cNvSpPr>
            <a:spLocks/>
          </xdr:cNvSpPr>
        </xdr:nvSpPr>
        <xdr:spPr bwMode="auto">
          <a:xfrm rot="1200000" flipH="1" flipV="1">
            <a:off x="412" y="206"/>
            <a:ext cx="32" cy="25"/>
          </a:xfrm>
          <a:custGeom>
            <a:avLst/>
            <a:gdLst>
              <a:gd name="T0" fmla="*/ 3123 w 27"/>
              <a:gd name="T1" fmla="*/ 75 h 24"/>
              <a:gd name="T2" fmla="*/ 653 w 27"/>
              <a:gd name="T3" fmla="*/ 63 h 24"/>
              <a:gd name="T4" fmla="*/ 0 w 27"/>
              <a:gd name="T5" fmla="*/ 5 h 24"/>
              <a:gd name="T6" fmla="*/ 1633 w 27"/>
              <a:gd name="T7" fmla="*/ 0 h 24"/>
              <a:gd name="T8" fmla="*/ 4386 w 27"/>
              <a:gd name="T9" fmla="*/ 56 h 24"/>
              <a:gd name="T10" fmla="*/ 3123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0" name="Freeform 79"/>
          <xdr:cNvSpPr>
            <a:spLocks/>
          </xdr:cNvSpPr>
        </xdr:nvSpPr>
        <xdr:spPr bwMode="auto">
          <a:xfrm rot="1200000">
            <a:off x="394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" name="Freeform 80"/>
          <xdr:cNvSpPr>
            <a:spLocks/>
          </xdr:cNvSpPr>
        </xdr:nvSpPr>
        <xdr:spPr bwMode="auto">
          <a:xfrm rot="1200000">
            <a:off x="370" y="209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Freeform 81"/>
          <xdr:cNvSpPr>
            <a:spLocks/>
          </xdr:cNvSpPr>
        </xdr:nvSpPr>
        <xdr:spPr bwMode="auto">
          <a:xfrm rot="1200000">
            <a:off x="347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Freeform 82"/>
          <xdr:cNvSpPr>
            <a:spLocks/>
          </xdr:cNvSpPr>
        </xdr:nvSpPr>
        <xdr:spPr bwMode="auto">
          <a:xfrm rot="1200000">
            <a:off x="323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4" name="Freeform 83"/>
          <xdr:cNvSpPr>
            <a:spLocks/>
          </xdr:cNvSpPr>
        </xdr:nvSpPr>
        <xdr:spPr bwMode="auto">
          <a:xfrm rot="1200000">
            <a:off x="299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" name="Freeform 84"/>
          <xdr:cNvSpPr>
            <a:spLocks/>
          </xdr:cNvSpPr>
        </xdr:nvSpPr>
        <xdr:spPr bwMode="auto">
          <a:xfrm rot="1200000">
            <a:off x="276" y="208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Freeform 85"/>
          <xdr:cNvSpPr>
            <a:spLocks/>
          </xdr:cNvSpPr>
        </xdr:nvSpPr>
        <xdr:spPr bwMode="auto">
          <a:xfrm rot="1200000">
            <a:off x="253" y="20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" name="Freeform 86"/>
          <xdr:cNvSpPr>
            <a:spLocks/>
          </xdr:cNvSpPr>
        </xdr:nvSpPr>
        <xdr:spPr bwMode="auto">
          <a:xfrm rot="1200000">
            <a:off x="231" y="207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" name="Freeform 87"/>
          <xdr:cNvSpPr>
            <a:spLocks/>
          </xdr:cNvSpPr>
        </xdr:nvSpPr>
        <xdr:spPr bwMode="auto">
          <a:xfrm rot="1200000">
            <a:off x="207" y="206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Freeform 88"/>
          <xdr:cNvSpPr>
            <a:spLocks/>
          </xdr:cNvSpPr>
        </xdr:nvSpPr>
        <xdr:spPr bwMode="auto">
          <a:xfrm rot="1200000">
            <a:off x="186" y="205"/>
            <a:ext cx="28" cy="25"/>
          </a:xfrm>
          <a:custGeom>
            <a:avLst/>
            <a:gdLst>
              <a:gd name="T0" fmla="*/ 57 w 27"/>
              <a:gd name="T1" fmla="*/ 75 h 24"/>
              <a:gd name="T2" fmla="*/ 4 w 27"/>
              <a:gd name="T3" fmla="*/ 63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56 h 24"/>
              <a:gd name="T10" fmla="*/ 57 w 27"/>
              <a:gd name="T11" fmla="*/ 75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0" name="Freeform 89"/>
          <xdr:cNvSpPr>
            <a:spLocks/>
          </xdr:cNvSpPr>
        </xdr:nvSpPr>
        <xdr:spPr bwMode="auto">
          <a:xfrm rot="1200000" flipH="1" flipV="1">
            <a:off x="165" y="203"/>
            <a:ext cx="28" cy="23"/>
          </a:xfrm>
          <a:custGeom>
            <a:avLst/>
            <a:gdLst>
              <a:gd name="T0" fmla="*/ 57 w 27"/>
              <a:gd name="T1" fmla="*/ 12 h 24"/>
              <a:gd name="T2" fmla="*/ 4 w 27"/>
              <a:gd name="T3" fmla="*/ 12 h 24"/>
              <a:gd name="T4" fmla="*/ 0 w 27"/>
              <a:gd name="T5" fmla="*/ 5 h 24"/>
              <a:gd name="T6" fmla="*/ 10 w 27"/>
              <a:gd name="T7" fmla="*/ 0 h 24"/>
              <a:gd name="T8" fmla="*/ 75 w 27"/>
              <a:gd name="T9" fmla="*/ 12 h 24"/>
              <a:gd name="T10" fmla="*/ 57 w 27"/>
              <a:gd name="T11" fmla="*/ 12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66675</xdr:colOff>
      <xdr:row>9</xdr:row>
      <xdr:rowOff>123825</xdr:rowOff>
    </xdr:from>
    <xdr:to>
      <xdr:col>9</xdr:col>
      <xdr:colOff>304800</xdr:colOff>
      <xdr:row>12</xdr:row>
      <xdr:rowOff>57150</xdr:rowOff>
    </xdr:to>
    <xdr:sp macro="" textlink="">
      <xdr:nvSpPr>
        <xdr:cNvPr id="91" name="Freeform 90"/>
        <xdr:cNvSpPr>
          <a:spLocks/>
        </xdr:cNvSpPr>
      </xdr:nvSpPr>
      <xdr:spPr bwMode="auto">
        <a:xfrm rot="1080000" flipV="1">
          <a:off x="3638550" y="1666875"/>
          <a:ext cx="238125" cy="3905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9</xdr:row>
      <xdr:rowOff>76200</xdr:rowOff>
    </xdr:from>
    <xdr:to>
      <xdr:col>9</xdr:col>
      <xdr:colOff>85725</xdr:colOff>
      <xdr:row>11</xdr:row>
      <xdr:rowOff>123825</xdr:rowOff>
    </xdr:to>
    <xdr:sp macro="" textlink="">
      <xdr:nvSpPr>
        <xdr:cNvPr id="92" name="Freeform 91"/>
        <xdr:cNvSpPr>
          <a:spLocks/>
        </xdr:cNvSpPr>
      </xdr:nvSpPr>
      <xdr:spPr bwMode="auto">
        <a:xfrm rot="1080000" flipV="1">
          <a:off x="3409950" y="1619250"/>
          <a:ext cx="247650" cy="3524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9</xdr:row>
      <xdr:rowOff>142875</xdr:rowOff>
    </xdr:from>
    <xdr:to>
      <xdr:col>8</xdr:col>
      <xdr:colOff>285750</xdr:colOff>
      <xdr:row>12</xdr:row>
      <xdr:rowOff>19050</xdr:rowOff>
    </xdr:to>
    <xdr:sp macro="" textlink="">
      <xdr:nvSpPr>
        <xdr:cNvPr id="93" name="Freeform 92"/>
        <xdr:cNvSpPr>
          <a:spLocks/>
        </xdr:cNvSpPr>
      </xdr:nvSpPr>
      <xdr:spPr bwMode="auto">
        <a:xfrm rot="1080000" flipV="1">
          <a:off x="3267075" y="1685925"/>
          <a:ext cx="209550" cy="33337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9</xdr:row>
      <xdr:rowOff>133350</xdr:rowOff>
    </xdr:from>
    <xdr:to>
      <xdr:col>8</xdr:col>
      <xdr:colOff>85725</xdr:colOff>
      <xdr:row>11</xdr:row>
      <xdr:rowOff>142875</xdr:rowOff>
    </xdr:to>
    <xdr:sp macro="" textlink="">
      <xdr:nvSpPr>
        <xdr:cNvPr id="94" name="Freeform 93"/>
        <xdr:cNvSpPr>
          <a:spLocks/>
        </xdr:cNvSpPr>
      </xdr:nvSpPr>
      <xdr:spPr bwMode="auto">
        <a:xfrm rot="1080000" flipV="1">
          <a:off x="3067050" y="1676400"/>
          <a:ext cx="209550" cy="3143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10</xdr:row>
      <xdr:rowOff>0</xdr:rowOff>
    </xdr:from>
    <xdr:to>
      <xdr:col>7</xdr:col>
      <xdr:colOff>123825</xdr:colOff>
      <xdr:row>12</xdr:row>
      <xdr:rowOff>19050</xdr:rowOff>
    </xdr:to>
    <xdr:sp macro="" textlink="">
      <xdr:nvSpPr>
        <xdr:cNvPr id="95" name="Freeform 94"/>
        <xdr:cNvSpPr>
          <a:spLocks/>
        </xdr:cNvSpPr>
      </xdr:nvSpPr>
      <xdr:spPr bwMode="auto">
        <a:xfrm rot="1080000" flipV="1">
          <a:off x="2857500" y="1695450"/>
          <a:ext cx="238125" cy="3238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</xdr:colOff>
      <xdr:row>10</xdr:row>
      <xdr:rowOff>0</xdr:rowOff>
    </xdr:from>
    <xdr:to>
      <xdr:col>6</xdr:col>
      <xdr:colOff>323850</xdr:colOff>
      <xdr:row>12</xdr:row>
      <xdr:rowOff>28575</xdr:rowOff>
    </xdr:to>
    <xdr:sp macro="" textlink="">
      <xdr:nvSpPr>
        <xdr:cNvPr id="96" name="Freeform 95"/>
        <xdr:cNvSpPr>
          <a:spLocks/>
        </xdr:cNvSpPr>
      </xdr:nvSpPr>
      <xdr:spPr bwMode="auto">
        <a:xfrm rot="1080000" flipV="1">
          <a:off x="2667000" y="1695450"/>
          <a:ext cx="200025" cy="33337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123825</xdr:colOff>
      <xdr:row>10</xdr:row>
      <xdr:rowOff>0</xdr:rowOff>
    </xdr:from>
    <xdr:to>
      <xdr:col>6</xdr:col>
      <xdr:colOff>123825</xdr:colOff>
      <xdr:row>12</xdr:row>
      <xdr:rowOff>0</xdr:rowOff>
    </xdr:to>
    <xdr:sp macro="" textlink="">
      <xdr:nvSpPr>
        <xdr:cNvPr id="97" name="Freeform 96"/>
        <xdr:cNvSpPr>
          <a:spLocks/>
        </xdr:cNvSpPr>
      </xdr:nvSpPr>
      <xdr:spPr bwMode="auto">
        <a:xfrm rot="1080000" flipV="1">
          <a:off x="2457450" y="1695450"/>
          <a:ext cx="209550" cy="3048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10</xdr:row>
      <xdr:rowOff>0</xdr:rowOff>
    </xdr:from>
    <xdr:to>
      <xdr:col>5</xdr:col>
      <xdr:colOff>161925</xdr:colOff>
      <xdr:row>12</xdr:row>
      <xdr:rowOff>9525</xdr:rowOff>
    </xdr:to>
    <xdr:sp macro="" textlink="">
      <xdr:nvSpPr>
        <xdr:cNvPr id="98" name="Freeform 97"/>
        <xdr:cNvSpPr>
          <a:spLocks/>
        </xdr:cNvSpPr>
      </xdr:nvSpPr>
      <xdr:spPr bwMode="auto">
        <a:xfrm rot="1080000" flipV="1">
          <a:off x="2286000" y="1695450"/>
          <a:ext cx="209550" cy="3143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514350</xdr:colOff>
      <xdr:row>10</xdr:row>
      <xdr:rowOff>9525</xdr:rowOff>
    </xdr:from>
    <xdr:to>
      <xdr:col>4</xdr:col>
      <xdr:colOff>714375</xdr:colOff>
      <xdr:row>12</xdr:row>
      <xdr:rowOff>9525</xdr:rowOff>
    </xdr:to>
    <xdr:sp macro="" textlink="">
      <xdr:nvSpPr>
        <xdr:cNvPr id="99" name="Freeform 98"/>
        <xdr:cNvSpPr>
          <a:spLocks/>
        </xdr:cNvSpPr>
      </xdr:nvSpPr>
      <xdr:spPr bwMode="auto">
        <a:xfrm rot="1080000" flipV="1">
          <a:off x="2114550" y="1704975"/>
          <a:ext cx="200025" cy="3048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314325</xdr:colOff>
      <xdr:row>10</xdr:row>
      <xdr:rowOff>19050</xdr:rowOff>
    </xdr:from>
    <xdr:to>
      <xdr:col>4</xdr:col>
      <xdr:colOff>523875</xdr:colOff>
      <xdr:row>12</xdr:row>
      <xdr:rowOff>0</xdr:rowOff>
    </xdr:to>
    <xdr:sp macro="" textlink="">
      <xdr:nvSpPr>
        <xdr:cNvPr id="100" name="Freeform 99"/>
        <xdr:cNvSpPr>
          <a:spLocks/>
        </xdr:cNvSpPr>
      </xdr:nvSpPr>
      <xdr:spPr bwMode="auto">
        <a:xfrm rot="1080000" flipV="1">
          <a:off x="1914525" y="1714500"/>
          <a:ext cx="209550" cy="2857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10</xdr:row>
      <xdr:rowOff>19050</xdr:rowOff>
    </xdr:from>
    <xdr:to>
      <xdr:col>4</xdr:col>
      <xdr:colOff>352425</xdr:colOff>
      <xdr:row>12</xdr:row>
      <xdr:rowOff>0</xdr:rowOff>
    </xdr:to>
    <xdr:sp macro="" textlink="">
      <xdr:nvSpPr>
        <xdr:cNvPr id="101" name="Freeform 100"/>
        <xdr:cNvSpPr>
          <a:spLocks/>
        </xdr:cNvSpPr>
      </xdr:nvSpPr>
      <xdr:spPr bwMode="auto">
        <a:xfrm rot="1080000" flipV="1">
          <a:off x="1743075" y="1714500"/>
          <a:ext cx="209550" cy="2857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409575</xdr:colOff>
      <xdr:row>9</xdr:row>
      <xdr:rowOff>85725</xdr:rowOff>
    </xdr:from>
    <xdr:to>
      <xdr:col>4</xdr:col>
      <xdr:colOff>180975</xdr:colOff>
      <xdr:row>11</xdr:row>
      <xdr:rowOff>123825</xdr:rowOff>
    </xdr:to>
    <xdr:sp macro="" textlink="">
      <xdr:nvSpPr>
        <xdr:cNvPr id="102" name="Freeform 101"/>
        <xdr:cNvSpPr>
          <a:spLocks/>
        </xdr:cNvSpPr>
      </xdr:nvSpPr>
      <xdr:spPr bwMode="auto">
        <a:xfrm rot="1080000" flipV="1">
          <a:off x="1581150" y="1628775"/>
          <a:ext cx="200025" cy="3429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219075</xdr:colOff>
      <xdr:row>9</xdr:row>
      <xdr:rowOff>85725</xdr:rowOff>
    </xdr:from>
    <xdr:to>
      <xdr:col>3</xdr:col>
      <xdr:colOff>419100</xdr:colOff>
      <xdr:row>11</xdr:row>
      <xdr:rowOff>123825</xdr:rowOff>
    </xdr:to>
    <xdr:sp macro="" textlink="">
      <xdr:nvSpPr>
        <xdr:cNvPr id="103" name="Freeform 102"/>
        <xdr:cNvSpPr>
          <a:spLocks/>
        </xdr:cNvSpPr>
      </xdr:nvSpPr>
      <xdr:spPr bwMode="auto">
        <a:xfrm rot="1080000" flipV="1">
          <a:off x="1390650" y="1628775"/>
          <a:ext cx="200025" cy="3429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8</xdr:row>
      <xdr:rowOff>85725</xdr:rowOff>
    </xdr:from>
    <xdr:to>
      <xdr:col>3</xdr:col>
      <xdr:colOff>285750</xdr:colOff>
      <xdr:row>10</xdr:row>
      <xdr:rowOff>57150</xdr:rowOff>
    </xdr:to>
    <xdr:sp macro="" textlink="">
      <xdr:nvSpPr>
        <xdr:cNvPr id="104" name="Freeform 103"/>
        <xdr:cNvSpPr>
          <a:spLocks/>
        </xdr:cNvSpPr>
      </xdr:nvSpPr>
      <xdr:spPr bwMode="auto">
        <a:xfrm rot="-1320000">
          <a:off x="1219200" y="1476375"/>
          <a:ext cx="238125" cy="27622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200025</xdr:colOff>
      <xdr:row>8</xdr:row>
      <xdr:rowOff>66675</xdr:rowOff>
    </xdr:from>
    <xdr:to>
      <xdr:col>4</xdr:col>
      <xdr:colOff>85725</xdr:colOff>
      <xdr:row>10</xdr:row>
      <xdr:rowOff>9525</xdr:rowOff>
    </xdr:to>
    <xdr:sp macro="" textlink="">
      <xdr:nvSpPr>
        <xdr:cNvPr id="105" name="Freeform 104"/>
        <xdr:cNvSpPr>
          <a:spLocks/>
        </xdr:cNvSpPr>
      </xdr:nvSpPr>
      <xdr:spPr bwMode="auto">
        <a:xfrm rot="-780000">
          <a:off x="1371600" y="1457325"/>
          <a:ext cx="314325" cy="247650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133350</xdr:colOff>
      <xdr:row>6</xdr:row>
      <xdr:rowOff>123825</xdr:rowOff>
    </xdr:from>
    <xdr:to>
      <xdr:col>3</xdr:col>
      <xdr:colOff>361950</xdr:colOff>
      <xdr:row>8</xdr:row>
      <xdr:rowOff>114300</xdr:rowOff>
    </xdr:to>
    <xdr:sp macro="" textlink="">
      <xdr:nvSpPr>
        <xdr:cNvPr id="106" name="Freeform 105"/>
        <xdr:cNvSpPr>
          <a:spLocks/>
        </xdr:cNvSpPr>
      </xdr:nvSpPr>
      <xdr:spPr bwMode="auto">
        <a:xfrm rot="-1200000">
          <a:off x="1304925" y="1209675"/>
          <a:ext cx="228600" cy="29527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361950</xdr:colOff>
      <xdr:row>6</xdr:row>
      <xdr:rowOff>133350</xdr:rowOff>
    </xdr:from>
    <xdr:to>
      <xdr:col>3</xdr:col>
      <xdr:colOff>180975</xdr:colOff>
      <xdr:row>8</xdr:row>
      <xdr:rowOff>142875</xdr:rowOff>
    </xdr:to>
    <xdr:sp macro="" textlink="">
      <xdr:nvSpPr>
        <xdr:cNvPr id="107" name="Freeform 106"/>
        <xdr:cNvSpPr>
          <a:spLocks/>
        </xdr:cNvSpPr>
      </xdr:nvSpPr>
      <xdr:spPr bwMode="auto">
        <a:xfrm rot="-960000">
          <a:off x="1133475" y="1219200"/>
          <a:ext cx="219075" cy="31432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333375</xdr:colOff>
      <xdr:row>8</xdr:row>
      <xdr:rowOff>47625</xdr:rowOff>
    </xdr:from>
    <xdr:to>
      <xdr:col>9</xdr:col>
      <xdr:colOff>190500</xdr:colOff>
      <xdr:row>10</xdr:row>
      <xdr:rowOff>38100</xdr:rowOff>
    </xdr:to>
    <xdr:sp macro="" textlink="">
      <xdr:nvSpPr>
        <xdr:cNvPr id="108" name="Freeform 107"/>
        <xdr:cNvSpPr>
          <a:spLocks/>
        </xdr:cNvSpPr>
      </xdr:nvSpPr>
      <xdr:spPr bwMode="auto">
        <a:xfrm>
          <a:off x="3524250" y="1438275"/>
          <a:ext cx="238125" cy="295275"/>
        </a:xfrm>
        <a:custGeom>
          <a:avLst/>
          <a:gdLst>
            <a:gd name="T0" fmla="*/ 2147483646 w 30"/>
            <a:gd name="T1" fmla="*/ 2147483646 h 20"/>
            <a:gd name="T2" fmla="*/ 0 w 30"/>
            <a:gd name="T3" fmla="*/ 2147483646 h 20"/>
            <a:gd name="T4" fmla="*/ 2147483646 w 30"/>
            <a:gd name="T5" fmla="*/ 2147483646 h 20"/>
            <a:gd name="T6" fmla="*/ 2147483646 w 30"/>
            <a:gd name="T7" fmla="*/ 2147483646 h 20"/>
            <a:gd name="T8" fmla="*/ 2147483646 w 30"/>
            <a:gd name="T9" fmla="*/ 2147483646 h 20"/>
            <a:gd name="T10" fmla="*/ 2147483646 w 30"/>
            <a:gd name="T11" fmla="*/ 2147483646 h 2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0"/>
            <a:gd name="T19" fmla="*/ 0 h 20"/>
            <a:gd name="T20" fmla="*/ 30 w 30"/>
            <a:gd name="T21" fmla="*/ 20 h 2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0" h="20">
              <a:moveTo>
                <a:pt x="8" y="1"/>
              </a:moveTo>
              <a:cubicBezTo>
                <a:pt x="5" y="3"/>
                <a:pt x="2" y="6"/>
                <a:pt x="0" y="9"/>
              </a:cubicBezTo>
              <a:cubicBezTo>
                <a:pt x="3" y="20"/>
                <a:pt x="4" y="17"/>
                <a:pt x="13" y="20"/>
              </a:cubicBezTo>
              <a:cubicBezTo>
                <a:pt x="17" y="20"/>
                <a:pt x="22" y="20"/>
                <a:pt x="26" y="19"/>
              </a:cubicBezTo>
              <a:cubicBezTo>
                <a:pt x="29" y="18"/>
                <a:pt x="30" y="10"/>
                <a:pt x="30" y="10"/>
              </a:cubicBezTo>
              <a:cubicBezTo>
                <a:pt x="27" y="0"/>
                <a:pt x="6" y="2"/>
                <a:pt x="8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161925</xdr:colOff>
      <xdr:row>8</xdr:row>
      <xdr:rowOff>28575</xdr:rowOff>
    </xdr:from>
    <xdr:to>
      <xdr:col>10</xdr:col>
      <xdr:colOff>47625</xdr:colOff>
      <xdr:row>10</xdr:row>
      <xdr:rowOff>9525</xdr:rowOff>
    </xdr:to>
    <xdr:sp macro="" textlink="">
      <xdr:nvSpPr>
        <xdr:cNvPr id="109" name="Freeform 108"/>
        <xdr:cNvSpPr>
          <a:spLocks/>
        </xdr:cNvSpPr>
      </xdr:nvSpPr>
      <xdr:spPr bwMode="auto">
        <a:xfrm>
          <a:off x="3733800" y="1419225"/>
          <a:ext cx="314325" cy="285750"/>
        </a:xfrm>
        <a:custGeom>
          <a:avLst/>
          <a:gdLst>
            <a:gd name="T0" fmla="*/ 2147483646 w 30"/>
            <a:gd name="T1" fmla="*/ 2147483646 h 20"/>
            <a:gd name="T2" fmla="*/ 0 w 30"/>
            <a:gd name="T3" fmla="*/ 2147483646 h 20"/>
            <a:gd name="T4" fmla="*/ 2147483646 w 30"/>
            <a:gd name="T5" fmla="*/ 2147483646 h 20"/>
            <a:gd name="T6" fmla="*/ 2147483646 w 30"/>
            <a:gd name="T7" fmla="*/ 2147483646 h 20"/>
            <a:gd name="T8" fmla="*/ 2147483646 w 30"/>
            <a:gd name="T9" fmla="*/ 2147483646 h 20"/>
            <a:gd name="T10" fmla="*/ 2147483646 w 30"/>
            <a:gd name="T11" fmla="*/ 2147483646 h 2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0"/>
            <a:gd name="T19" fmla="*/ 0 h 20"/>
            <a:gd name="T20" fmla="*/ 30 w 30"/>
            <a:gd name="T21" fmla="*/ 20 h 2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0" h="20">
              <a:moveTo>
                <a:pt x="8" y="1"/>
              </a:moveTo>
              <a:cubicBezTo>
                <a:pt x="5" y="3"/>
                <a:pt x="2" y="6"/>
                <a:pt x="0" y="9"/>
              </a:cubicBezTo>
              <a:cubicBezTo>
                <a:pt x="3" y="20"/>
                <a:pt x="4" y="17"/>
                <a:pt x="13" y="20"/>
              </a:cubicBezTo>
              <a:cubicBezTo>
                <a:pt x="17" y="20"/>
                <a:pt x="22" y="20"/>
                <a:pt x="26" y="19"/>
              </a:cubicBezTo>
              <a:cubicBezTo>
                <a:pt x="29" y="18"/>
                <a:pt x="30" y="10"/>
                <a:pt x="30" y="10"/>
              </a:cubicBezTo>
              <a:cubicBezTo>
                <a:pt x="27" y="0"/>
                <a:pt x="6" y="2"/>
                <a:pt x="8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6</xdr:row>
      <xdr:rowOff>142875</xdr:rowOff>
    </xdr:from>
    <xdr:to>
      <xdr:col>9</xdr:col>
      <xdr:colOff>304800</xdr:colOff>
      <xdr:row>8</xdr:row>
      <xdr:rowOff>85725</xdr:rowOff>
    </xdr:to>
    <xdr:sp macro="" textlink="">
      <xdr:nvSpPr>
        <xdr:cNvPr id="110" name="Freeform 109"/>
        <xdr:cNvSpPr>
          <a:spLocks/>
        </xdr:cNvSpPr>
      </xdr:nvSpPr>
      <xdr:spPr bwMode="auto">
        <a:xfrm>
          <a:off x="3648075" y="1228725"/>
          <a:ext cx="228600" cy="247650"/>
        </a:xfrm>
        <a:custGeom>
          <a:avLst/>
          <a:gdLst>
            <a:gd name="T0" fmla="*/ 2147483646 w 30"/>
            <a:gd name="T1" fmla="*/ 2147483646 h 26"/>
            <a:gd name="T2" fmla="*/ 2147483646 w 30"/>
            <a:gd name="T3" fmla="*/ 2147483646 h 26"/>
            <a:gd name="T4" fmla="*/ 2147483646 w 30"/>
            <a:gd name="T5" fmla="*/ 2147483646 h 26"/>
            <a:gd name="T6" fmla="*/ 2147483646 w 30"/>
            <a:gd name="T7" fmla="*/ 2147483646 h 26"/>
            <a:gd name="T8" fmla="*/ 2147483646 w 30"/>
            <a:gd name="T9" fmla="*/ 2147483646 h 26"/>
            <a:gd name="T10" fmla="*/ 2147483646 w 30"/>
            <a:gd name="T11" fmla="*/ 2147483646 h 26"/>
            <a:gd name="T12" fmla="*/ 2147483646 w 30"/>
            <a:gd name="T13" fmla="*/ 2147483646 h 2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30"/>
            <a:gd name="T22" fmla="*/ 0 h 26"/>
            <a:gd name="T23" fmla="*/ 30 w 30"/>
            <a:gd name="T24" fmla="*/ 26 h 2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30" h="26">
              <a:moveTo>
                <a:pt x="28" y="15"/>
              </a:moveTo>
              <a:cubicBezTo>
                <a:pt x="27" y="6"/>
                <a:pt x="28" y="3"/>
                <a:pt x="20" y="1"/>
              </a:cubicBezTo>
              <a:cubicBezTo>
                <a:pt x="16" y="1"/>
                <a:pt x="12" y="0"/>
                <a:pt x="9" y="3"/>
              </a:cubicBezTo>
              <a:cubicBezTo>
                <a:pt x="6" y="6"/>
                <a:pt x="2" y="12"/>
                <a:pt x="2" y="12"/>
              </a:cubicBezTo>
              <a:cubicBezTo>
                <a:pt x="0" y="18"/>
                <a:pt x="0" y="23"/>
                <a:pt x="6" y="26"/>
              </a:cubicBezTo>
              <a:cubicBezTo>
                <a:pt x="14" y="25"/>
                <a:pt x="21" y="25"/>
                <a:pt x="28" y="23"/>
              </a:cubicBezTo>
              <a:cubicBezTo>
                <a:pt x="29" y="20"/>
                <a:pt x="30" y="13"/>
                <a:pt x="28" y="15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238125</xdr:colOff>
      <xdr:row>6</xdr:row>
      <xdr:rowOff>142875</xdr:rowOff>
    </xdr:from>
    <xdr:to>
      <xdr:col>10</xdr:col>
      <xdr:colOff>133350</xdr:colOff>
      <xdr:row>8</xdr:row>
      <xdr:rowOff>104775</xdr:rowOff>
    </xdr:to>
    <xdr:sp macro="" textlink="">
      <xdr:nvSpPr>
        <xdr:cNvPr id="111" name="Freeform 110"/>
        <xdr:cNvSpPr>
          <a:spLocks/>
        </xdr:cNvSpPr>
      </xdr:nvSpPr>
      <xdr:spPr bwMode="auto">
        <a:xfrm rot="-1200000">
          <a:off x="3810000" y="1228725"/>
          <a:ext cx="323850" cy="266700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314325</xdr:colOff>
      <xdr:row>5</xdr:row>
      <xdr:rowOff>133350</xdr:rowOff>
    </xdr:from>
    <xdr:to>
      <xdr:col>10</xdr:col>
      <xdr:colOff>219075</xdr:colOff>
      <xdr:row>6</xdr:row>
      <xdr:rowOff>76200</xdr:rowOff>
    </xdr:to>
    <xdr:grpSp>
      <xdr:nvGrpSpPr>
        <xdr:cNvPr id="112" name="Group 111"/>
        <xdr:cNvGrpSpPr>
          <a:grpSpLocks/>
        </xdr:cNvGrpSpPr>
      </xdr:nvGrpSpPr>
      <xdr:grpSpPr bwMode="auto">
        <a:xfrm>
          <a:off x="1084608" y="1061002"/>
          <a:ext cx="3134967" cy="91937"/>
          <a:chOff x="124" y="102"/>
          <a:chExt cx="370" cy="15"/>
        </a:xfrm>
      </xdr:grpSpPr>
      <xdr:sp macro="" textlink="">
        <xdr:nvSpPr>
          <xdr:cNvPr id="113" name="Line 112"/>
          <xdr:cNvSpPr>
            <a:spLocks noChangeShapeType="1"/>
          </xdr:cNvSpPr>
        </xdr:nvSpPr>
        <xdr:spPr bwMode="auto">
          <a:xfrm>
            <a:off x="125" y="109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" name="Line 113"/>
          <xdr:cNvSpPr>
            <a:spLocks noChangeShapeType="1"/>
          </xdr:cNvSpPr>
        </xdr:nvSpPr>
        <xdr:spPr bwMode="auto">
          <a:xfrm>
            <a:off x="442" y="110"/>
            <a:ext cx="52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Line 114"/>
          <xdr:cNvSpPr>
            <a:spLocks noChangeShapeType="1"/>
          </xdr:cNvSpPr>
        </xdr:nvSpPr>
        <xdr:spPr bwMode="auto">
          <a:xfrm flipV="1">
            <a:off x="400" y="110"/>
            <a:ext cx="42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Line 115"/>
          <xdr:cNvSpPr>
            <a:spLocks noChangeShapeType="1"/>
          </xdr:cNvSpPr>
        </xdr:nvSpPr>
        <xdr:spPr bwMode="auto">
          <a:xfrm>
            <a:off x="178" y="109"/>
            <a:ext cx="37" cy="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Line 116"/>
          <xdr:cNvSpPr>
            <a:spLocks noChangeShapeType="1"/>
          </xdr:cNvSpPr>
        </xdr:nvSpPr>
        <xdr:spPr bwMode="auto">
          <a:xfrm flipV="1">
            <a:off x="216" y="110"/>
            <a:ext cx="18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" name="Line 117"/>
          <xdr:cNvSpPr>
            <a:spLocks noChangeShapeType="1"/>
          </xdr:cNvSpPr>
        </xdr:nvSpPr>
        <xdr:spPr bwMode="auto">
          <a:xfrm flipH="1">
            <a:off x="176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Line 118"/>
          <xdr:cNvSpPr>
            <a:spLocks noChangeShapeType="1"/>
          </xdr:cNvSpPr>
        </xdr:nvSpPr>
        <xdr:spPr bwMode="auto">
          <a:xfrm flipH="1">
            <a:off x="216" y="102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" name="Line 119"/>
          <xdr:cNvSpPr>
            <a:spLocks noChangeShapeType="1"/>
          </xdr:cNvSpPr>
        </xdr:nvSpPr>
        <xdr:spPr bwMode="auto">
          <a:xfrm flipH="1">
            <a:off x="397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Line 120"/>
          <xdr:cNvSpPr>
            <a:spLocks noChangeShapeType="1"/>
          </xdr:cNvSpPr>
        </xdr:nvSpPr>
        <xdr:spPr bwMode="auto">
          <a:xfrm flipH="1">
            <a:off x="443" y="104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" name="Line 121"/>
          <xdr:cNvSpPr>
            <a:spLocks noChangeShapeType="1"/>
          </xdr:cNvSpPr>
        </xdr:nvSpPr>
        <xdr:spPr bwMode="auto">
          <a:xfrm flipH="1">
            <a:off x="494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Line 122"/>
          <xdr:cNvSpPr>
            <a:spLocks noChangeShapeType="1"/>
          </xdr:cNvSpPr>
        </xdr:nvSpPr>
        <xdr:spPr bwMode="auto">
          <a:xfrm flipH="1">
            <a:off x="124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314325</xdr:colOff>
      <xdr:row>4</xdr:row>
      <xdr:rowOff>95250</xdr:rowOff>
    </xdr:from>
    <xdr:to>
      <xdr:col>10</xdr:col>
      <xdr:colOff>219075</xdr:colOff>
      <xdr:row>5</xdr:row>
      <xdr:rowOff>47625</xdr:rowOff>
    </xdr:to>
    <xdr:grpSp>
      <xdr:nvGrpSpPr>
        <xdr:cNvPr id="124" name="Group 123"/>
        <xdr:cNvGrpSpPr>
          <a:grpSpLocks/>
        </xdr:cNvGrpSpPr>
      </xdr:nvGrpSpPr>
      <xdr:grpSpPr bwMode="auto">
        <a:xfrm>
          <a:off x="1084608" y="873815"/>
          <a:ext cx="3134967" cy="101462"/>
          <a:chOff x="124" y="87"/>
          <a:chExt cx="370" cy="14"/>
        </a:xfrm>
      </xdr:grpSpPr>
      <xdr:sp macro="" textlink="">
        <xdr:nvSpPr>
          <xdr:cNvPr id="125" name="Line 124"/>
          <xdr:cNvSpPr>
            <a:spLocks noChangeShapeType="1"/>
          </xdr:cNvSpPr>
        </xdr:nvSpPr>
        <xdr:spPr bwMode="auto">
          <a:xfrm>
            <a:off x="124" y="94"/>
            <a:ext cx="37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Line 125"/>
          <xdr:cNvSpPr>
            <a:spLocks noChangeShapeType="1"/>
          </xdr:cNvSpPr>
        </xdr:nvSpPr>
        <xdr:spPr bwMode="auto">
          <a:xfrm flipH="1">
            <a:off x="494" y="88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Line 126"/>
          <xdr:cNvSpPr>
            <a:spLocks noChangeShapeType="1"/>
          </xdr:cNvSpPr>
        </xdr:nvSpPr>
        <xdr:spPr bwMode="auto">
          <a:xfrm flipH="1">
            <a:off x="125" y="87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114300</xdr:colOff>
      <xdr:row>6</xdr:row>
      <xdr:rowOff>142875</xdr:rowOff>
    </xdr:from>
    <xdr:to>
      <xdr:col>3</xdr:col>
      <xdr:colOff>400050</xdr:colOff>
      <xdr:row>16</xdr:row>
      <xdr:rowOff>0</xdr:rowOff>
    </xdr:to>
    <xdr:grpSp>
      <xdr:nvGrpSpPr>
        <xdr:cNvPr id="128" name="Group 127"/>
        <xdr:cNvGrpSpPr>
          <a:grpSpLocks/>
        </xdr:cNvGrpSpPr>
      </xdr:nvGrpSpPr>
      <xdr:grpSpPr bwMode="auto">
        <a:xfrm>
          <a:off x="884583" y="1219614"/>
          <a:ext cx="683315" cy="1347995"/>
          <a:chOff x="100" y="125"/>
          <a:chExt cx="83" cy="145"/>
        </a:xfrm>
      </xdr:grpSpPr>
      <xdr:sp macro="" textlink="">
        <xdr:nvSpPr>
          <xdr:cNvPr id="129" name="Line 128"/>
          <xdr:cNvSpPr>
            <a:spLocks noChangeShapeType="1"/>
          </xdr:cNvSpPr>
        </xdr:nvSpPr>
        <xdr:spPr bwMode="auto">
          <a:xfrm>
            <a:off x="106" y="125"/>
            <a:ext cx="69" cy="145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Line 129"/>
          <xdr:cNvSpPr>
            <a:spLocks noChangeShapeType="1"/>
          </xdr:cNvSpPr>
        </xdr:nvSpPr>
        <xdr:spPr bwMode="auto">
          <a:xfrm>
            <a:off x="100" y="125"/>
            <a:ext cx="16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Line 130"/>
          <xdr:cNvSpPr>
            <a:spLocks noChangeShapeType="1"/>
          </xdr:cNvSpPr>
        </xdr:nvSpPr>
        <xdr:spPr bwMode="auto">
          <a:xfrm>
            <a:off x="167" y="269"/>
            <a:ext cx="16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0</xdr:colOff>
      <xdr:row>16</xdr:row>
      <xdr:rowOff>104775</xdr:rowOff>
    </xdr:from>
    <xdr:to>
      <xdr:col>8</xdr:col>
      <xdr:colOff>304800</xdr:colOff>
      <xdr:row>17</xdr:row>
      <xdr:rowOff>38100</xdr:rowOff>
    </xdr:to>
    <xdr:grpSp>
      <xdr:nvGrpSpPr>
        <xdr:cNvPr id="132" name="Group 131"/>
        <xdr:cNvGrpSpPr>
          <a:grpSpLocks/>
        </xdr:cNvGrpSpPr>
      </xdr:nvGrpSpPr>
      <xdr:grpSpPr bwMode="auto">
        <a:xfrm>
          <a:off x="1598543" y="2672384"/>
          <a:ext cx="1895061" cy="82412"/>
          <a:chOff x="194" y="279"/>
          <a:chExt cx="227" cy="14"/>
        </a:xfrm>
      </xdr:grpSpPr>
      <xdr:sp macro="" textlink="">
        <xdr:nvSpPr>
          <xdr:cNvPr id="133" name="Line 132"/>
          <xdr:cNvSpPr>
            <a:spLocks noChangeShapeType="1"/>
          </xdr:cNvSpPr>
        </xdr:nvSpPr>
        <xdr:spPr bwMode="auto">
          <a:xfrm flipV="1">
            <a:off x="194" y="286"/>
            <a:ext cx="227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" name="Line 133"/>
          <xdr:cNvSpPr>
            <a:spLocks noChangeShapeType="1"/>
          </xdr:cNvSpPr>
        </xdr:nvSpPr>
        <xdr:spPr bwMode="auto">
          <a:xfrm flipH="1">
            <a:off x="194" y="279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Line 134"/>
          <xdr:cNvSpPr>
            <a:spLocks noChangeShapeType="1"/>
          </xdr:cNvSpPr>
        </xdr:nvSpPr>
        <xdr:spPr bwMode="auto">
          <a:xfrm flipH="1">
            <a:off x="421" y="280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0</xdr:colOff>
      <xdr:row>16</xdr:row>
      <xdr:rowOff>95250</xdr:rowOff>
    </xdr:from>
    <xdr:to>
      <xdr:col>17</xdr:col>
      <xdr:colOff>0</xdr:colOff>
      <xdr:row>17</xdr:row>
      <xdr:rowOff>76200</xdr:rowOff>
    </xdr:to>
    <xdr:sp macro="" textlink="">
      <xdr:nvSpPr>
        <xdr:cNvPr id="136" name="Line 135"/>
        <xdr:cNvSpPr>
          <a:spLocks noChangeShapeType="1"/>
        </xdr:cNvSpPr>
      </xdr:nvSpPr>
      <xdr:spPr bwMode="auto">
        <a:xfrm flipH="1">
          <a:off x="6305550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16</xdr:row>
      <xdr:rowOff>104775</xdr:rowOff>
    </xdr:from>
    <xdr:to>
      <xdr:col>21</xdr:col>
      <xdr:colOff>0</xdr:colOff>
      <xdr:row>17</xdr:row>
      <xdr:rowOff>85725</xdr:rowOff>
    </xdr:to>
    <xdr:sp macro="" textlink="">
      <xdr:nvSpPr>
        <xdr:cNvPr id="137" name="Line 136"/>
        <xdr:cNvSpPr>
          <a:spLocks noChangeShapeType="1"/>
        </xdr:cNvSpPr>
      </xdr:nvSpPr>
      <xdr:spPr bwMode="auto">
        <a:xfrm flipH="1">
          <a:off x="7086600" y="27146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171450</xdr:colOff>
      <xdr:row>13</xdr:row>
      <xdr:rowOff>123825</xdr:rowOff>
    </xdr:from>
    <xdr:to>
      <xdr:col>18</xdr:col>
      <xdr:colOff>238125</xdr:colOff>
      <xdr:row>14</xdr:row>
      <xdr:rowOff>28575</xdr:rowOff>
    </xdr:to>
    <xdr:sp macro="" textlink="">
      <xdr:nvSpPr>
        <xdr:cNvPr id="138" name="Freeform 137"/>
        <xdr:cNvSpPr>
          <a:spLocks/>
        </xdr:cNvSpPr>
      </xdr:nvSpPr>
      <xdr:spPr bwMode="auto">
        <a:xfrm flipV="1">
          <a:off x="6791325" y="22764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200025</xdr:colOff>
      <xdr:row>12</xdr:row>
      <xdr:rowOff>66675</xdr:rowOff>
    </xdr:from>
    <xdr:to>
      <xdr:col>18</xdr:col>
      <xdr:colOff>266700</xdr:colOff>
      <xdr:row>12</xdr:row>
      <xdr:rowOff>123825</xdr:rowOff>
    </xdr:to>
    <xdr:sp macro="" textlink="">
      <xdr:nvSpPr>
        <xdr:cNvPr id="139" name="Freeform 138"/>
        <xdr:cNvSpPr>
          <a:spLocks/>
        </xdr:cNvSpPr>
      </xdr:nvSpPr>
      <xdr:spPr bwMode="auto">
        <a:xfrm flipV="1">
          <a:off x="6819900" y="20669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238125</xdr:colOff>
      <xdr:row>10</xdr:row>
      <xdr:rowOff>142875</xdr:rowOff>
    </xdr:from>
    <xdr:to>
      <xdr:col>18</xdr:col>
      <xdr:colOff>295275</xdr:colOff>
      <xdr:row>11</xdr:row>
      <xdr:rowOff>47625</xdr:rowOff>
    </xdr:to>
    <xdr:sp macro="" textlink="">
      <xdr:nvSpPr>
        <xdr:cNvPr id="140" name="Freeform 139"/>
        <xdr:cNvSpPr>
          <a:spLocks/>
        </xdr:cNvSpPr>
      </xdr:nvSpPr>
      <xdr:spPr bwMode="auto">
        <a:xfrm flipV="1">
          <a:off x="6858000" y="18383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285750</xdr:colOff>
      <xdr:row>9</xdr:row>
      <xdr:rowOff>38100</xdr:rowOff>
    </xdr:from>
    <xdr:to>
      <xdr:col>19</xdr:col>
      <xdr:colOff>28575</xdr:colOff>
      <xdr:row>9</xdr:row>
      <xdr:rowOff>95250</xdr:rowOff>
    </xdr:to>
    <xdr:sp macro="" textlink="">
      <xdr:nvSpPr>
        <xdr:cNvPr id="141" name="Freeform 140"/>
        <xdr:cNvSpPr>
          <a:spLocks/>
        </xdr:cNvSpPr>
      </xdr:nvSpPr>
      <xdr:spPr bwMode="auto">
        <a:xfrm flipV="1">
          <a:off x="6905625" y="1581150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9</xdr:row>
      <xdr:rowOff>38100</xdr:rowOff>
    </xdr:from>
    <xdr:to>
      <xdr:col>19</xdr:col>
      <xdr:colOff>142875</xdr:colOff>
      <xdr:row>9</xdr:row>
      <xdr:rowOff>95250</xdr:rowOff>
    </xdr:to>
    <xdr:sp macro="" textlink="">
      <xdr:nvSpPr>
        <xdr:cNvPr id="142" name="Freeform 141"/>
        <xdr:cNvSpPr>
          <a:spLocks/>
        </xdr:cNvSpPr>
      </xdr:nvSpPr>
      <xdr:spPr bwMode="auto">
        <a:xfrm flipV="1">
          <a:off x="7010400" y="15811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13</xdr:row>
      <xdr:rowOff>104775</xdr:rowOff>
    </xdr:from>
    <xdr:to>
      <xdr:col>19</xdr:col>
      <xdr:colOff>133350</xdr:colOff>
      <xdr:row>14</xdr:row>
      <xdr:rowOff>9525</xdr:rowOff>
    </xdr:to>
    <xdr:sp macro="" textlink="">
      <xdr:nvSpPr>
        <xdr:cNvPr id="143" name="Freeform 142"/>
        <xdr:cNvSpPr>
          <a:spLocks/>
        </xdr:cNvSpPr>
      </xdr:nvSpPr>
      <xdr:spPr bwMode="auto">
        <a:xfrm flipV="1">
          <a:off x="7010400" y="22574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11</xdr:row>
      <xdr:rowOff>104775</xdr:rowOff>
    </xdr:from>
    <xdr:to>
      <xdr:col>19</xdr:col>
      <xdr:colOff>133350</xdr:colOff>
      <xdr:row>12</xdr:row>
      <xdr:rowOff>9525</xdr:rowOff>
    </xdr:to>
    <xdr:sp macro="" textlink="">
      <xdr:nvSpPr>
        <xdr:cNvPr id="144" name="Freeform 143"/>
        <xdr:cNvSpPr>
          <a:spLocks/>
        </xdr:cNvSpPr>
      </xdr:nvSpPr>
      <xdr:spPr bwMode="auto">
        <a:xfrm flipV="1">
          <a:off x="7010400" y="195262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15</xdr:row>
      <xdr:rowOff>66675</xdr:rowOff>
    </xdr:from>
    <xdr:to>
      <xdr:col>19</xdr:col>
      <xdr:colOff>19050</xdr:colOff>
      <xdr:row>15</xdr:row>
      <xdr:rowOff>123825</xdr:rowOff>
    </xdr:to>
    <xdr:sp macro="" textlink="">
      <xdr:nvSpPr>
        <xdr:cNvPr id="145" name="Freeform 144"/>
        <xdr:cNvSpPr>
          <a:spLocks/>
        </xdr:cNvSpPr>
      </xdr:nvSpPr>
      <xdr:spPr bwMode="auto">
        <a:xfrm flipV="1">
          <a:off x="6886575" y="252412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15</xdr:row>
      <xdr:rowOff>38100</xdr:rowOff>
    </xdr:from>
    <xdr:to>
      <xdr:col>18</xdr:col>
      <xdr:colOff>190500</xdr:colOff>
      <xdr:row>15</xdr:row>
      <xdr:rowOff>95250</xdr:rowOff>
    </xdr:to>
    <xdr:sp macro="" textlink="">
      <xdr:nvSpPr>
        <xdr:cNvPr id="146" name="Freeform 145"/>
        <xdr:cNvSpPr>
          <a:spLocks/>
        </xdr:cNvSpPr>
      </xdr:nvSpPr>
      <xdr:spPr bwMode="auto">
        <a:xfrm flipV="1">
          <a:off x="6743700" y="24955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7</xdr:row>
      <xdr:rowOff>9525</xdr:rowOff>
    </xdr:from>
    <xdr:to>
      <xdr:col>19</xdr:col>
      <xdr:colOff>28575</xdr:colOff>
      <xdr:row>16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 flipH="1">
          <a:off x="6686550" y="1247775"/>
          <a:ext cx="276225" cy="136207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9</xdr:row>
      <xdr:rowOff>9525</xdr:rowOff>
    </xdr:from>
    <xdr:to>
      <xdr:col>22</xdr:col>
      <xdr:colOff>361950</xdr:colOff>
      <xdr:row>10</xdr:row>
      <xdr:rowOff>104775</xdr:rowOff>
    </xdr:to>
    <xdr:sp macro="" textlink="">
      <xdr:nvSpPr>
        <xdr:cNvPr id="148" name="Freeform 147"/>
        <xdr:cNvSpPr>
          <a:spLocks/>
        </xdr:cNvSpPr>
      </xdr:nvSpPr>
      <xdr:spPr bwMode="auto">
        <a:xfrm>
          <a:off x="6867525" y="1552575"/>
          <a:ext cx="1085850" cy="247650"/>
        </a:xfrm>
        <a:custGeom>
          <a:avLst/>
          <a:gdLst>
            <a:gd name="T0" fmla="*/ 0 w 136"/>
            <a:gd name="T1" fmla="*/ 0 h 23"/>
            <a:gd name="T2" fmla="*/ 2147483646 w 136"/>
            <a:gd name="T3" fmla="*/ 2147483646 h 23"/>
            <a:gd name="T4" fmla="*/ 2147483646 w 136"/>
            <a:gd name="T5" fmla="*/ 2147483646 h 23"/>
            <a:gd name="T6" fmla="*/ 0 60000 65536"/>
            <a:gd name="T7" fmla="*/ 0 60000 65536"/>
            <a:gd name="T8" fmla="*/ 0 60000 65536"/>
            <a:gd name="T9" fmla="*/ 0 w 136"/>
            <a:gd name="T10" fmla="*/ 0 h 23"/>
            <a:gd name="T11" fmla="*/ 136 w 136"/>
            <a:gd name="T12" fmla="*/ 23 h 2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6" h="23">
              <a:moveTo>
                <a:pt x="0" y="0"/>
              </a:moveTo>
              <a:lnTo>
                <a:pt x="60" y="23"/>
              </a:lnTo>
              <a:lnTo>
                <a:pt x="136" y="23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304799</xdr:colOff>
      <xdr:row>2</xdr:row>
      <xdr:rowOff>11802</xdr:rowOff>
    </xdr:from>
    <xdr:to>
      <xdr:col>21</xdr:col>
      <xdr:colOff>295275</xdr:colOff>
      <xdr:row>20</xdr:row>
      <xdr:rowOff>28576</xdr:rowOff>
    </xdr:to>
    <xdr:pic>
      <xdr:nvPicPr>
        <xdr:cNvPr id="4" name="그림 3">
          <a:extLst>
            <a:ext uri="{FF2B5EF4-FFF2-40B4-BE49-F238E27FC236}">
              <a16:creationId xmlns="" xmlns:a16="http://schemas.microsoft.com/office/drawing/2014/main" id="{9DB909A9-0459-38C1-2668-5D62825FBF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lum bright="-100000" contrast="-10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6" t="36794" r="35024" b="27201"/>
        <a:stretch/>
      </xdr:blipFill>
      <xdr:spPr bwMode="auto">
        <a:xfrm>
          <a:off x="1114424" y="402327"/>
          <a:ext cx="6829426" cy="2759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7</xdr:row>
      <xdr:rowOff>19050</xdr:rowOff>
    </xdr:from>
    <xdr:to>
      <xdr:col>1</xdr:col>
      <xdr:colOff>971550</xdr:colOff>
      <xdr:row>7</xdr:row>
      <xdr:rowOff>85725</xdr:rowOff>
    </xdr:to>
    <xdr:sp macro="" textlink="">
      <xdr:nvSpPr>
        <xdr:cNvPr id="2" name="Freeform 1"/>
        <xdr:cNvSpPr>
          <a:spLocks/>
        </xdr:cNvSpPr>
      </xdr:nvSpPr>
      <xdr:spPr bwMode="auto">
        <a:xfrm>
          <a:off x="990600" y="1219200"/>
          <a:ext cx="85725" cy="66675"/>
        </a:xfrm>
        <a:custGeom>
          <a:avLst/>
          <a:gdLst>
            <a:gd name="T0" fmla="*/ 2147483646 w 16"/>
            <a:gd name="T1" fmla="*/ 0 h 10"/>
            <a:gd name="T2" fmla="*/ 2147483646 w 16"/>
            <a:gd name="T3" fmla="*/ 2147483646 h 10"/>
            <a:gd name="T4" fmla="*/ 2147483646 w 16"/>
            <a:gd name="T5" fmla="*/ 0 h 10"/>
            <a:gd name="T6" fmla="*/ 0 60000 65536"/>
            <a:gd name="T7" fmla="*/ 0 60000 65536"/>
            <a:gd name="T8" fmla="*/ 0 60000 65536"/>
            <a:gd name="T9" fmla="*/ 0 w 16"/>
            <a:gd name="T10" fmla="*/ 0 h 10"/>
            <a:gd name="T11" fmla="*/ 16 w 16"/>
            <a:gd name="T12" fmla="*/ 10 h 1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" h="10">
              <a:moveTo>
                <a:pt x="5" y="0"/>
              </a:moveTo>
              <a:cubicBezTo>
                <a:pt x="0" y="10"/>
                <a:pt x="4" y="10"/>
                <a:pt x="14" y="9"/>
              </a:cubicBezTo>
              <a:cubicBezTo>
                <a:pt x="16" y="2"/>
                <a:pt x="11" y="1"/>
                <a:pt x="5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7</xdr:row>
      <xdr:rowOff>19050</xdr:rowOff>
    </xdr:from>
    <xdr:to>
      <xdr:col>10</xdr:col>
      <xdr:colOff>323850</xdr:colOff>
      <xdr:row>8</xdr:row>
      <xdr:rowOff>95250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4505325" y="1219200"/>
          <a:ext cx="295275" cy="228600"/>
          <a:chOff x="522" y="126"/>
          <a:chExt cx="37" cy="24"/>
        </a:xfrm>
      </xdr:grpSpPr>
      <xdr:sp macro="" textlink="">
        <xdr:nvSpPr>
          <xdr:cNvPr id="4" name="Line 3"/>
          <xdr:cNvSpPr>
            <a:spLocks noChangeShapeType="1"/>
          </xdr:cNvSpPr>
        </xdr:nvSpPr>
        <xdr:spPr bwMode="auto">
          <a:xfrm flipH="1">
            <a:off x="522" y="126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 flipH="1">
            <a:off x="525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flipH="1">
            <a:off x="529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>
            <a:off x="545" y="130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542" y="132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540" y="135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0</xdr:colOff>
      <xdr:row>7</xdr:row>
      <xdr:rowOff>0</xdr:rowOff>
    </xdr:from>
    <xdr:to>
      <xdr:col>22</xdr:col>
      <xdr:colOff>0</xdr:colOff>
      <xdr:row>17</xdr:row>
      <xdr:rowOff>0</xdr:rowOff>
    </xdr:to>
    <xdr:sp macro="" textlink="">
      <xdr:nvSpPr>
        <xdr:cNvPr id="10" name="Freeform 9"/>
        <xdr:cNvSpPr>
          <a:spLocks/>
        </xdr:cNvSpPr>
      </xdr:nvSpPr>
      <xdr:spPr bwMode="auto">
        <a:xfrm>
          <a:off x="4905375" y="1200150"/>
          <a:ext cx="2667000" cy="1524000"/>
        </a:xfrm>
        <a:custGeom>
          <a:avLst/>
          <a:gdLst>
            <a:gd name="T0" fmla="*/ 0 w 279"/>
            <a:gd name="T1" fmla="*/ 0 h 160"/>
            <a:gd name="T2" fmla="*/ 2147483646 w 279"/>
            <a:gd name="T3" fmla="*/ 2147483646 h 160"/>
            <a:gd name="T4" fmla="*/ 2147483646 w 279"/>
            <a:gd name="T5" fmla="*/ 2147483646 h 160"/>
            <a:gd name="T6" fmla="*/ 2147483646 w 279"/>
            <a:gd name="T7" fmla="*/ 0 h 160"/>
            <a:gd name="T8" fmla="*/ 0 60000 65536"/>
            <a:gd name="T9" fmla="*/ 0 60000 65536"/>
            <a:gd name="T10" fmla="*/ 0 60000 65536"/>
            <a:gd name="T11" fmla="*/ 0 60000 65536"/>
            <a:gd name="T12" fmla="*/ 0 w 279"/>
            <a:gd name="T13" fmla="*/ 0 h 160"/>
            <a:gd name="T14" fmla="*/ 279 w 279"/>
            <a:gd name="T15" fmla="*/ 160 h 16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79" h="160">
              <a:moveTo>
                <a:pt x="0" y="0"/>
              </a:moveTo>
              <a:lnTo>
                <a:pt x="30" y="160"/>
              </a:lnTo>
              <a:lnTo>
                <a:pt x="248" y="160"/>
              </a:lnTo>
              <a:lnTo>
                <a:pt x="279" y="0"/>
              </a:lnTo>
            </a:path>
          </a:pathLst>
        </a:cu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400050</xdr:colOff>
      <xdr:row>6</xdr:row>
      <xdr:rowOff>142875</xdr:rowOff>
    </xdr:from>
    <xdr:to>
      <xdr:col>22</xdr:col>
      <xdr:colOff>438150</xdr:colOff>
      <xdr:row>15</xdr:row>
      <xdr:rowOff>9525</xdr:rowOff>
    </xdr:to>
    <xdr:sp macro="" textlink="">
      <xdr:nvSpPr>
        <xdr:cNvPr id="11" name="Freeform 10"/>
        <xdr:cNvSpPr>
          <a:spLocks/>
        </xdr:cNvSpPr>
      </xdr:nvSpPr>
      <xdr:spPr bwMode="auto">
        <a:xfrm>
          <a:off x="4448175" y="1190625"/>
          <a:ext cx="3562350" cy="1238250"/>
        </a:xfrm>
        <a:custGeom>
          <a:avLst/>
          <a:gdLst>
            <a:gd name="T0" fmla="*/ 0 w 371"/>
            <a:gd name="T1" fmla="*/ 2147483646 h 129"/>
            <a:gd name="T2" fmla="*/ 2147483646 w 371"/>
            <a:gd name="T3" fmla="*/ 2147483646 h 129"/>
            <a:gd name="T4" fmla="*/ 2147483646 w 371"/>
            <a:gd name="T5" fmla="*/ 2147483646 h 129"/>
            <a:gd name="T6" fmla="*/ 2147483646 w 371"/>
            <a:gd name="T7" fmla="*/ 2147483646 h 129"/>
            <a:gd name="T8" fmla="*/ 2147483646 w 371"/>
            <a:gd name="T9" fmla="*/ 0 h 129"/>
            <a:gd name="T10" fmla="*/ 2147483646 w 371"/>
            <a:gd name="T11" fmla="*/ 0 h 12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71"/>
            <a:gd name="T19" fmla="*/ 0 h 129"/>
            <a:gd name="T20" fmla="*/ 371 w 371"/>
            <a:gd name="T21" fmla="*/ 129 h 12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71" h="129">
              <a:moveTo>
                <a:pt x="0" y="1"/>
              </a:moveTo>
              <a:lnTo>
                <a:pt x="83" y="1"/>
              </a:lnTo>
              <a:lnTo>
                <a:pt x="104" y="129"/>
              </a:lnTo>
              <a:lnTo>
                <a:pt x="267" y="129"/>
              </a:lnTo>
              <a:lnTo>
                <a:pt x="288" y="0"/>
              </a:lnTo>
              <a:lnTo>
                <a:pt x="371" y="0"/>
              </a:lnTo>
            </a:path>
          </a:pathLst>
        </a:cu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190500</xdr:colOff>
      <xdr:row>7</xdr:row>
      <xdr:rowOff>9525</xdr:rowOff>
    </xdr:from>
    <xdr:to>
      <xdr:col>14</xdr:col>
      <xdr:colOff>38100</xdr:colOff>
      <xdr:row>17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5248275" y="1209675"/>
          <a:ext cx="247650" cy="1533525"/>
        </a:xfrm>
        <a:prstGeom prst="line">
          <a:avLst/>
        </a:pr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6</xdr:row>
      <xdr:rowOff>142875</xdr:rowOff>
    </xdr:from>
    <xdr:to>
      <xdr:col>20</xdr:col>
      <xdr:colOff>0</xdr:colOff>
      <xdr:row>17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6962775" y="1190625"/>
          <a:ext cx="247650" cy="1533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8</xdr:row>
      <xdr:rowOff>133350</xdr:rowOff>
    </xdr:from>
    <xdr:to>
      <xdr:col>20</xdr:col>
      <xdr:colOff>152400</xdr:colOff>
      <xdr:row>15</xdr:row>
      <xdr:rowOff>66675</xdr:rowOff>
    </xdr:to>
    <xdr:grpSp>
      <xdr:nvGrpSpPr>
        <xdr:cNvPr id="14" name="Group 13"/>
        <xdr:cNvGrpSpPr>
          <a:grpSpLocks/>
        </xdr:cNvGrpSpPr>
      </xdr:nvGrpSpPr>
      <xdr:grpSpPr bwMode="auto">
        <a:xfrm>
          <a:off x="7143750" y="1485900"/>
          <a:ext cx="219075" cy="1000125"/>
          <a:chOff x="752" y="157"/>
          <a:chExt cx="26" cy="105"/>
        </a:xfrm>
      </xdr:grpSpPr>
      <xdr:sp macro="" textlink="">
        <xdr:nvSpPr>
          <xdr:cNvPr id="15" name="Freeform 14"/>
          <xdr:cNvSpPr>
            <a:spLocks/>
          </xdr:cNvSpPr>
        </xdr:nvSpPr>
        <xdr:spPr bwMode="auto">
          <a:xfrm>
            <a:off x="752" y="253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" name="Freeform 15"/>
          <xdr:cNvSpPr>
            <a:spLocks/>
          </xdr:cNvSpPr>
        </xdr:nvSpPr>
        <xdr:spPr bwMode="auto">
          <a:xfrm>
            <a:off x="757" y="222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" name="Freeform 16"/>
          <xdr:cNvSpPr>
            <a:spLocks/>
          </xdr:cNvSpPr>
        </xdr:nvSpPr>
        <xdr:spPr bwMode="auto">
          <a:xfrm>
            <a:off x="763" y="190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" name="Freeform 17"/>
          <xdr:cNvSpPr>
            <a:spLocks/>
          </xdr:cNvSpPr>
        </xdr:nvSpPr>
        <xdr:spPr bwMode="auto">
          <a:xfrm>
            <a:off x="768" y="157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9525</xdr:colOff>
      <xdr:row>15</xdr:row>
      <xdr:rowOff>19050</xdr:rowOff>
    </xdr:from>
    <xdr:to>
      <xdr:col>14</xdr:col>
      <xdr:colOff>314325</xdr:colOff>
      <xdr:row>17</xdr:row>
      <xdr:rowOff>9525</xdr:rowOff>
    </xdr:to>
    <xdr:sp macro="" textlink="">
      <xdr:nvSpPr>
        <xdr:cNvPr id="19" name="Freeform 18"/>
        <xdr:cNvSpPr>
          <a:spLocks/>
        </xdr:cNvSpPr>
      </xdr:nvSpPr>
      <xdr:spPr bwMode="auto">
        <a:xfrm>
          <a:off x="5467350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</xdr:colOff>
      <xdr:row>7</xdr:row>
      <xdr:rowOff>66675</xdr:rowOff>
    </xdr:from>
    <xdr:to>
      <xdr:col>21</xdr:col>
      <xdr:colOff>85725</xdr:colOff>
      <xdr:row>16</xdr:row>
      <xdr:rowOff>0</xdr:rowOff>
    </xdr:to>
    <xdr:grpSp>
      <xdr:nvGrpSpPr>
        <xdr:cNvPr id="20" name="Group 19"/>
        <xdr:cNvGrpSpPr>
          <a:grpSpLocks/>
        </xdr:cNvGrpSpPr>
      </xdr:nvGrpSpPr>
      <xdr:grpSpPr bwMode="auto">
        <a:xfrm>
          <a:off x="7229475" y="1266825"/>
          <a:ext cx="266700" cy="1304925"/>
          <a:chOff x="759" y="133"/>
          <a:chExt cx="28" cy="137"/>
        </a:xfrm>
      </xdr:grpSpPr>
      <xdr:sp macro="" textlink="">
        <xdr:nvSpPr>
          <xdr:cNvPr id="21" name="Freeform 20"/>
          <xdr:cNvSpPr>
            <a:spLocks/>
          </xdr:cNvSpPr>
        </xdr:nvSpPr>
        <xdr:spPr bwMode="auto">
          <a:xfrm>
            <a:off x="780" y="133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Freeform 21"/>
          <xdr:cNvSpPr>
            <a:spLocks/>
          </xdr:cNvSpPr>
        </xdr:nvSpPr>
        <xdr:spPr bwMode="auto">
          <a:xfrm>
            <a:off x="779" y="149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" name="Freeform 22"/>
          <xdr:cNvSpPr>
            <a:spLocks/>
          </xdr:cNvSpPr>
        </xdr:nvSpPr>
        <xdr:spPr bwMode="auto">
          <a:xfrm>
            <a:off x="777" y="166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" name="Freeform 23"/>
          <xdr:cNvSpPr>
            <a:spLocks/>
          </xdr:cNvSpPr>
        </xdr:nvSpPr>
        <xdr:spPr bwMode="auto">
          <a:xfrm>
            <a:off x="775" y="181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" name="Freeform 24"/>
          <xdr:cNvSpPr>
            <a:spLocks/>
          </xdr:cNvSpPr>
        </xdr:nvSpPr>
        <xdr:spPr bwMode="auto">
          <a:xfrm>
            <a:off x="772" y="196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" name="Freeform 25"/>
          <xdr:cNvSpPr>
            <a:spLocks/>
          </xdr:cNvSpPr>
        </xdr:nvSpPr>
        <xdr:spPr bwMode="auto">
          <a:xfrm>
            <a:off x="767" y="21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" name="Freeform 26"/>
          <xdr:cNvSpPr>
            <a:spLocks/>
          </xdr:cNvSpPr>
        </xdr:nvSpPr>
        <xdr:spPr bwMode="auto">
          <a:xfrm>
            <a:off x="766" y="225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Freeform 27"/>
          <xdr:cNvSpPr>
            <a:spLocks/>
          </xdr:cNvSpPr>
        </xdr:nvSpPr>
        <xdr:spPr bwMode="auto">
          <a:xfrm>
            <a:off x="762" y="24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Freeform 28"/>
          <xdr:cNvSpPr>
            <a:spLocks/>
          </xdr:cNvSpPr>
        </xdr:nvSpPr>
        <xdr:spPr bwMode="auto">
          <a:xfrm>
            <a:off x="759" y="26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66675</xdr:colOff>
      <xdr:row>7</xdr:row>
      <xdr:rowOff>38100</xdr:rowOff>
    </xdr:from>
    <xdr:to>
      <xdr:col>13</xdr:col>
      <xdr:colOff>0</xdr:colOff>
      <xdr:row>16</xdr:row>
      <xdr:rowOff>123825</xdr:rowOff>
    </xdr:to>
    <xdr:grpSp>
      <xdr:nvGrpSpPr>
        <xdr:cNvPr id="30" name="Group 29"/>
        <xdr:cNvGrpSpPr>
          <a:grpSpLocks/>
        </xdr:cNvGrpSpPr>
      </xdr:nvGrpSpPr>
      <xdr:grpSpPr bwMode="auto">
        <a:xfrm>
          <a:off x="4972050" y="1238250"/>
          <a:ext cx="285750" cy="1457325"/>
          <a:chOff x="522" y="130"/>
          <a:chExt cx="30" cy="153"/>
        </a:xfrm>
      </xdr:grpSpPr>
      <xdr:sp macro="" textlink="">
        <xdr:nvSpPr>
          <xdr:cNvPr id="31" name="Freeform 30"/>
          <xdr:cNvSpPr>
            <a:spLocks/>
          </xdr:cNvSpPr>
        </xdr:nvSpPr>
        <xdr:spPr bwMode="auto">
          <a:xfrm>
            <a:off x="545" y="275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Freeform 31"/>
          <xdr:cNvSpPr>
            <a:spLocks/>
          </xdr:cNvSpPr>
        </xdr:nvSpPr>
        <xdr:spPr bwMode="auto">
          <a:xfrm>
            <a:off x="543" y="259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Freeform 32"/>
          <xdr:cNvSpPr>
            <a:spLocks/>
          </xdr:cNvSpPr>
        </xdr:nvSpPr>
        <xdr:spPr bwMode="auto">
          <a:xfrm>
            <a:off x="541" y="24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" name="Freeform 33"/>
          <xdr:cNvSpPr>
            <a:spLocks/>
          </xdr:cNvSpPr>
        </xdr:nvSpPr>
        <xdr:spPr bwMode="auto">
          <a:xfrm>
            <a:off x="538" y="228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Freeform 34"/>
          <xdr:cNvSpPr>
            <a:spLocks/>
          </xdr:cNvSpPr>
        </xdr:nvSpPr>
        <xdr:spPr bwMode="auto">
          <a:xfrm>
            <a:off x="535" y="210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Freeform 35"/>
          <xdr:cNvSpPr>
            <a:spLocks/>
          </xdr:cNvSpPr>
        </xdr:nvSpPr>
        <xdr:spPr bwMode="auto">
          <a:xfrm>
            <a:off x="532" y="196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Freeform 36"/>
          <xdr:cNvSpPr>
            <a:spLocks/>
          </xdr:cNvSpPr>
        </xdr:nvSpPr>
        <xdr:spPr bwMode="auto">
          <a:xfrm>
            <a:off x="528" y="180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Freeform 37"/>
          <xdr:cNvSpPr>
            <a:spLocks/>
          </xdr:cNvSpPr>
        </xdr:nvSpPr>
        <xdr:spPr bwMode="auto">
          <a:xfrm>
            <a:off x="528" y="164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Freeform 38"/>
          <xdr:cNvSpPr>
            <a:spLocks/>
          </xdr:cNvSpPr>
        </xdr:nvSpPr>
        <xdr:spPr bwMode="auto">
          <a:xfrm>
            <a:off x="524" y="151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" name="Freeform 39"/>
          <xdr:cNvSpPr>
            <a:spLocks/>
          </xdr:cNvSpPr>
        </xdr:nvSpPr>
        <xdr:spPr bwMode="auto">
          <a:xfrm>
            <a:off x="522" y="130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21</xdr:col>
      <xdr:colOff>85725</xdr:colOff>
      <xdr:row>15</xdr:row>
      <xdr:rowOff>0</xdr:rowOff>
    </xdr:from>
    <xdr:to>
      <xdr:col>22</xdr:col>
      <xdr:colOff>95250</xdr:colOff>
      <xdr:row>15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7496175" y="2419350"/>
          <a:ext cx="1714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</xdr:colOff>
      <xdr:row>17</xdr:row>
      <xdr:rowOff>0</xdr:rowOff>
    </xdr:from>
    <xdr:to>
      <xdr:col>23</xdr:col>
      <xdr:colOff>114300</xdr:colOff>
      <xdr:row>17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7277100" y="2724150"/>
          <a:ext cx="9048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142875</xdr:rowOff>
    </xdr:from>
    <xdr:to>
      <xdr:col>22</xdr:col>
      <xdr:colOff>0</xdr:colOff>
      <xdr:row>15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7572375" y="1190625"/>
          <a:ext cx="0" cy="1228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15</xdr:row>
      <xdr:rowOff>9525</xdr:rowOff>
    </xdr:from>
    <xdr:to>
      <xdr:col>22</xdr:col>
      <xdr:colOff>0</xdr:colOff>
      <xdr:row>17</xdr:row>
      <xdr:rowOff>9525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7572375" y="2428875"/>
          <a:ext cx="0" cy="30480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57150</xdr:colOff>
      <xdr:row>7</xdr:row>
      <xdr:rowOff>0</xdr:rowOff>
    </xdr:from>
    <xdr:to>
      <xdr:col>22</xdr:col>
      <xdr:colOff>314325</xdr:colOff>
      <xdr:row>8</xdr:row>
      <xdr:rowOff>76200</xdr:rowOff>
    </xdr:to>
    <xdr:grpSp>
      <xdr:nvGrpSpPr>
        <xdr:cNvPr id="45" name="Group 44"/>
        <xdr:cNvGrpSpPr>
          <a:grpSpLocks/>
        </xdr:cNvGrpSpPr>
      </xdr:nvGrpSpPr>
      <xdr:grpSpPr bwMode="auto">
        <a:xfrm>
          <a:off x="7629525" y="1200150"/>
          <a:ext cx="257175" cy="228600"/>
          <a:chOff x="522" y="126"/>
          <a:chExt cx="37" cy="24"/>
        </a:xfrm>
      </xdr:grpSpPr>
      <xdr:sp macro="" textlink="">
        <xdr:nvSpPr>
          <xdr:cNvPr id="46" name="Line 45"/>
          <xdr:cNvSpPr>
            <a:spLocks noChangeShapeType="1"/>
          </xdr:cNvSpPr>
        </xdr:nvSpPr>
        <xdr:spPr bwMode="auto">
          <a:xfrm flipH="1">
            <a:off x="522" y="126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46"/>
          <xdr:cNvSpPr>
            <a:spLocks noChangeShapeType="1"/>
          </xdr:cNvSpPr>
        </xdr:nvSpPr>
        <xdr:spPr bwMode="auto">
          <a:xfrm flipH="1">
            <a:off x="525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47"/>
          <xdr:cNvSpPr>
            <a:spLocks noChangeShapeType="1"/>
          </xdr:cNvSpPr>
        </xdr:nvSpPr>
        <xdr:spPr bwMode="auto">
          <a:xfrm flipH="1">
            <a:off x="529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48"/>
          <xdr:cNvSpPr>
            <a:spLocks noChangeShapeType="1"/>
          </xdr:cNvSpPr>
        </xdr:nvSpPr>
        <xdr:spPr bwMode="auto">
          <a:xfrm>
            <a:off x="545" y="130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49"/>
          <xdr:cNvSpPr>
            <a:spLocks noChangeShapeType="1"/>
          </xdr:cNvSpPr>
        </xdr:nvSpPr>
        <xdr:spPr bwMode="auto">
          <a:xfrm>
            <a:off x="542" y="132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50"/>
          <xdr:cNvSpPr>
            <a:spLocks noChangeShapeType="1"/>
          </xdr:cNvSpPr>
        </xdr:nvSpPr>
        <xdr:spPr bwMode="auto">
          <a:xfrm>
            <a:off x="540" y="135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438150</xdr:colOff>
      <xdr:row>6</xdr:row>
      <xdr:rowOff>142875</xdr:rowOff>
    </xdr:from>
    <xdr:to>
      <xdr:col>22</xdr:col>
      <xdr:colOff>438150</xdr:colOff>
      <xdr:row>17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>
          <a:off x="8010525" y="1190625"/>
          <a:ext cx="0" cy="1533525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</xdr:row>
      <xdr:rowOff>114300</xdr:rowOff>
    </xdr:from>
    <xdr:to>
      <xdr:col>22</xdr:col>
      <xdr:colOff>0</xdr:colOff>
      <xdr:row>5</xdr:row>
      <xdr:rowOff>47625</xdr:rowOff>
    </xdr:to>
    <xdr:grpSp>
      <xdr:nvGrpSpPr>
        <xdr:cNvPr id="53" name="Group 52"/>
        <xdr:cNvGrpSpPr>
          <a:grpSpLocks/>
        </xdr:cNvGrpSpPr>
      </xdr:nvGrpSpPr>
      <xdr:grpSpPr bwMode="auto">
        <a:xfrm>
          <a:off x="4905375" y="857250"/>
          <a:ext cx="2667000" cy="85725"/>
          <a:chOff x="515" y="88"/>
          <a:chExt cx="280" cy="12"/>
        </a:xfrm>
      </xdr:grpSpPr>
      <xdr:grpSp>
        <xdr:nvGrpSpPr>
          <xdr:cNvPr id="54" name="Group 53"/>
          <xdr:cNvGrpSpPr>
            <a:grpSpLocks/>
          </xdr:cNvGrpSpPr>
        </xdr:nvGrpSpPr>
        <xdr:grpSpPr bwMode="auto">
          <a:xfrm>
            <a:off x="515" y="97"/>
            <a:ext cx="37" cy="13"/>
            <a:chOff x="515" y="112"/>
            <a:chExt cx="163" cy="13"/>
          </a:xfrm>
        </xdr:grpSpPr>
        <xdr:sp macro="" textlink="">
          <xdr:nvSpPr>
            <xdr:cNvPr id="63" name="Line 54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" name="Line 55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" name="Line 56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5" name="Group 57"/>
          <xdr:cNvGrpSpPr>
            <a:grpSpLocks/>
          </xdr:cNvGrpSpPr>
        </xdr:nvGrpSpPr>
        <xdr:grpSpPr bwMode="auto">
          <a:xfrm>
            <a:off x="758" y="97"/>
            <a:ext cx="37" cy="13"/>
            <a:chOff x="515" y="112"/>
            <a:chExt cx="163" cy="13"/>
          </a:xfrm>
        </xdr:grpSpPr>
        <xdr:sp macro="" textlink="">
          <xdr:nvSpPr>
            <xdr:cNvPr id="60" name="Line 58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" name="Line 59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" name="Line 60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6" name="Group 61"/>
          <xdr:cNvGrpSpPr>
            <a:grpSpLocks/>
          </xdr:cNvGrpSpPr>
        </xdr:nvGrpSpPr>
        <xdr:grpSpPr bwMode="auto">
          <a:xfrm>
            <a:off x="552" y="105"/>
            <a:ext cx="206" cy="13"/>
            <a:chOff x="515" y="112"/>
            <a:chExt cx="163" cy="13"/>
          </a:xfrm>
        </xdr:grpSpPr>
        <xdr:sp macro="" textlink="">
          <xdr:nvSpPr>
            <xdr:cNvPr id="57" name="Line 62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" name="Line 63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" name="Line 64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10</xdr:col>
      <xdr:colOff>419100</xdr:colOff>
      <xdr:row>3</xdr:row>
      <xdr:rowOff>114300</xdr:rowOff>
    </xdr:from>
    <xdr:to>
      <xdr:col>22</xdr:col>
      <xdr:colOff>0</xdr:colOff>
      <xdr:row>4</xdr:row>
      <xdr:rowOff>38100</xdr:rowOff>
    </xdr:to>
    <xdr:grpSp>
      <xdr:nvGrpSpPr>
        <xdr:cNvPr id="66" name="Group 65"/>
        <xdr:cNvGrpSpPr>
          <a:grpSpLocks/>
        </xdr:cNvGrpSpPr>
      </xdr:nvGrpSpPr>
      <xdr:grpSpPr bwMode="auto">
        <a:xfrm>
          <a:off x="4895850" y="704850"/>
          <a:ext cx="2676525" cy="76200"/>
          <a:chOff x="515" y="112"/>
          <a:chExt cx="163" cy="13"/>
        </a:xfrm>
      </xdr:grpSpPr>
      <xdr:sp macro="" textlink="">
        <xdr:nvSpPr>
          <xdr:cNvPr id="67" name="Line 66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Line 67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68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104775</xdr:colOff>
      <xdr:row>19</xdr:row>
      <xdr:rowOff>57150</xdr:rowOff>
    </xdr:from>
    <xdr:to>
      <xdr:col>20</xdr:col>
      <xdr:colOff>114300</xdr:colOff>
      <xdr:row>19</xdr:row>
      <xdr:rowOff>123825</xdr:rowOff>
    </xdr:to>
    <xdr:grpSp>
      <xdr:nvGrpSpPr>
        <xdr:cNvPr id="70" name="Group 69"/>
        <xdr:cNvGrpSpPr>
          <a:grpSpLocks/>
        </xdr:cNvGrpSpPr>
      </xdr:nvGrpSpPr>
      <xdr:grpSpPr bwMode="auto">
        <a:xfrm>
          <a:off x="5162550" y="3086100"/>
          <a:ext cx="2162175" cy="66675"/>
          <a:chOff x="515" y="112"/>
          <a:chExt cx="163" cy="13"/>
        </a:xfrm>
      </xdr:grpSpPr>
      <xdr:sp macro="" textlink="">
        <xdr:nvSpPr>
          <xdr:cNvPr id="71" name="Line 70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Line 71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72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0</xdr:colOff>
      <xdr:row>5</xdr:row>
      <xdr:rowOff>133350</xdr:rowOff>
    </xdr:from>
    <xdr:to>
      <xdr:col>22</xdr:col>
      <xdr:colOff>0</xdr:colOff>
      <xdr:row>6</xdr:row>
      <xdr:rowOff>76200</xdr:rowOff>
    </xdr:to>
    <xdr:grpSp>
      <xdr:nvGrpSpPr>
        <xdr:cNvPr id="74" name="Group 73"/>
        <xdr:cNvGrpSpPr>
          <a:grpSpLocks/>
        </xdr:cNvGrpSpPr>
      </xdr:nvGrpSpPr>
      <xdr:grpSpPr bwMode="auto">
        <a:xfrm>
          <a:off x="4905375" y="1028700"/>
          <a:ext cx="2667000" cy="95250"/>
          <a:chOff x="515" y="105"/>
          <a:chExt cx="280" cy="13"/>
        </a:xfrm>
      </xdr:grpSpPr>
      <xdr:grpSp>
        <xdr:nvGrpSpPr>
          <xdr:cNvPr id="75" name="Group 74"/>
          <xdr:cNvGrpSpPr>
            <a:grpSpLocks/>
          </xdr:cNvGrpSpPr>
        </xdr:nvGrpSpPr>
        <xdr:grpSpPr bwMode="auto">
          <a:xfrm>
            <a:off x="515" y="105"/>
            <a:ext cx="36" cy="23"/>
            <a:chOff x="515" y="112"/>
            <a:chExt cx="36" cy="23"/>
          </a:xfrm>
        </xdr:grpSpPr>
        <xdr:grpSp>
          <xdr:nvGrpSpPr>
            <xdr:cNvPr id="96" name="Group 75"/>
            <xdr:cNvGrpSpPr>
              <a:grpSpLocks/>
            </xdr:cNvGrpSpPr>
          </xdr:nvGrpSpPr>
          <xdr:grpSpPr bwMode="auto">
            <a:xfrm>
              <a:off x="515" y="112"/>
              <a:ext cx="17" cy="13"/>
              <a:chOff x="515" y="112"/>
              <a:chExt cx="163" cy="13"/>
            </a:xfrm>
          </xdr:grpSpPr>
          <xdr:sp macro="" textlink="">
            <xdr:nvSpPr>
              <xdr:cNvPr id="101" name="Line 76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2" name="Line 77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3" name="Line 78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97" name="Group 79"/>
            <xdr:cNvGrpSpPr>
              <a:grpSpLocks/>
            </xdr:cNvGrpSpPr>
          </xdr:nvGrpSpPr>
          <xdr:grpSpPr bwMode="auto">
            <a:xfrm>
              <a:off x="532" y="122"/>
              <a:ext cx="19" cy="13"/>
              <a:chOff x="515" y="112"/>
              <a:chExt cx="163" cy="13"/>
            </a:xfrm>
          </xdr:grpSpPr>
          <xdr:sp macro="" textlink="">
            <xdr:nvSpPr>
              <xdr:cNvPr id="98" name="Line 80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9" name="Line 81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0" name="Line 82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76" name="Group 83"/>
          <xdr:cNvGrpSpPr>
            <a:grpSpLocks/>
          </xdr:cNvGrpSpPr>
        </xdr:nvGrpSpPr>
        <xdr:grpSpPr bwMode="auto">
          <a:xfrm>
            <a:off x="758" y="115"/>
            <a:ext cx="20" cy="13"/>
            <a:chOff x="515" y="112"/>
            <a:chExt cx="163" cy="13"/>
          </a:xfrm>
        </xdr:grpSpPr>
        <xdr:sp macro="" textlink="">
          <xdr:nvSpPr>
            <xdr:cNvPr id="93" name="Line 84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" name="Line 85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" name="Line 86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77" name="Group 87"/>
          <xdr:cNvGrpSpPr>
            <a:grpSpLocks/>
          </xdr:cNvGrpSpPr>
        </xdr:nvGrpSpPr>
        <xdr:grpSpPr bwMode="auto">
          <a:xfrm>
            <a:off x="778" y="105"/>
            <a:ext cx="17" cy="13"/>
            <a:chOff x="515" y="112"/>
            <a:chExt cx="163" cy="13"/>
          </a:xfrm>
        </xdr:grpSpPr>
        <xdr:sp macro="" textlink="">
          <xdr:nvSpPr>
            <xdr:cNvPr id="90" name="Line 88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" name="Line 89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" name="Line 90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78" name="Group 91"/>
          <xdr:cNvGrpSpPr>
            <a:grpSpLocks/>
          </xdr:cNvGrpSpPr>
        </xdr:nvGrpSpPr>
        <xdr:grpSpPr bwMode="auto">
          <a:xfrm>
            <a:off x="551" y="115"/>
            <a:ext cx="22" cy="13"/>
            <a:chOff x="515" y="112"/>
            <a:chExt cx="163" cy="13"/>
          </a:xfrm>
        </xdr:grpSpPr>
        <xdr:sp macro="" textlink="">
          <xdr:nvSpPr>
            <xdr:cNvPr id="87" name="Line 92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" name="Line 93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" name="Line 94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79" name="Group 95"/>
          <xdr:cNvGrpSpPr>
            <a:grpSpLocks/>
          </xdr:cNvGrpSpPr>
        </xdr:nvGrpSpPr>
        <xdr:grpSpPr bwMode="auto">
          <a:xfrm>
            <a:off x="736" y="115"/>
            <a:ext cx="22" cy="13"/>
            <a:chOff x="515" y="112"/>
            <a:chExt cx="163" cy="13"/>
          </a:xfrm>
        </xdr:grpSpPr>
        <xdr:sp macro="" textlink="">
          <xdr:nvSpPr>
            <xdr:cNvPr id="84" name="Line 96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" name="Line 97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" name="Line 98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80" name="Group 99"/>
          <xdr:cNvGrpSpPr>
            <a:grpSpLocks/>
          </xdr:cNvGrpSpPr>
        </xdr:nvGrpSpPr>
        <xdr:grpSpPr bwMode="auto">
          <a:xfrm>
            <a:off x="573" y="115"/>
            <a:ext cx="163" cy="13"/>
            <a:chOff x="515" y="112"/>
            <a:chExt cx="163" cy="13"/>
          </a:xfrm>
        </xdr:grpSpPr>
        <xdr:sp macro="" textlink="">
          <xdr:nvSpPr>
            <xdr:cNvPr id="81" name="Line 100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" name="Line 101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" name="Line 102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12</xdr:col>
      <xdr:colOff>114300</xdr:colOff>
      <xdr:row>17</xdr:row>
      <xdr:rowOff>142875</xdr:rowOff>
    </xdr:from>
    <xdr:to>
      <xdr:col>20</xdr:col>
      <xdr:colOff>95250</xdr:colOff>
      <xdr:row>18</xdr:row>
      <xdr:rowOff>95250</xdr:rowOff>
    </xdr:to>
    <xdr:grpSp>
      <xdr:nvGrpSpPr>
        <xdr:cNvPr id="104" name="Group 103"/>
        <xdr:cNvGrpSpPr>
          <a:grpSpLocks/>
        </xdr:cNvGrpSpPr>
      </xdr:nvGrpSpPr>
      <xdr:grpSpPr bwMode="auto">
        <a:xfrm>
          <a:off x="5172075" y="2867025"/>
          <a:ext cx="2133600" cy="104775"/>
          <a:chOff x="543" y="298"/>
          <a:chExt cx="224" cy="14"/>
        </a:xfrm>
      </xdr:grpSpPr>
      <xdr:grpSp>
        <xdr:nvGrpSpPr>
          <xdr:cNvPr id="105" name="Group 104"/>
          <xdr:cNvGrpSpPr>
            <a:grpSpLocks/>
          </xdr:cNvGrpSpPr>
        </xdr:nvGrpSpPr>
        <xdr:grpSpPr bwMode="auto">
          <a:xfrm>
            <a:off x="543" y="298"/>
            <a:ext cx="35" cy="13"/>
            <a:chOff x="541" y="290"/>
            <a:chExt cx="35" cy="13"/>
          </a:xfrm>
        </xdr:grpSpPr>
        <xdr:grpSp>
          <xdr:nvGrpSpPr>
            <xdr:cNvPr id="119" name="Group 105"/>
            <xdr:cNvGrpSpPr>
              <a:grpSpLocks/>
            </xdr:cNvGrpSpPr>
          </xdr:nvGrpSpPr>
          <xdr:grpSpPr bwMode="auto">
            <a:xfrm>
              <a:off x="541" y="290"/>
              <a:ext cx="15" cy="13"/>
              <a:chOff x="515" y="112"/>
              <a:chExt cx="163" cy="13"/>
            </a:xfrm>
          </xdr:grpSpPr>
          <xdr:sp macro="" textlink="">
            <xdr:nvSpPr>
              <xdr:cNvPr id="124" name="Line 106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5" name="Line 107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6" name="Line 108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20" name="Group 109"/>
            <xdr:cNvGrpSpPr>
              <a:grpSpLocks/>
            </xdr:cNvGrpSpPr>
          </xdr:nvGrpSpPr>
          <xdr:grpSpPr bwMode="auto">
            <a:xfrm>
              <a:off x="556" y="290"/>
              <a:ext cx="20" cy="13"/>
              <a:chOff x="515" y="112"/>
              <a:chExt cx="163" cy="13"/>
            </a:xfrm>
          </xdr:grpSpPr>
          <xdr:sp macro="" textlink="">
            <xdr:nvSpPr>
              <xdr:cNvPr id="121" name="Line 110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2" name="Line 111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3" name="Line 112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106" name="Group 113"/>
          <xdr:cNvGrpSpPr>
            <a:grpSpLocks/>
          </xdr:cNvGrpSpPr>
        </xdr:nvGrpSpPr>
        <xdr:grpSpPr bwMode="auto">
          <a:xfrm>
            <a:off x="748" y="299"/>
            <a:ext cx="39" cy="13"/>
            <a:chOff x="730" y="295"/>
            <a:chExt cx="37" cy="13"/>
          </a:xfrm>
        </xdr:grpSpPr>
        <xdr:grpSp>
          <xdr:nvGrpSpPr>
            <xdr:cNvPr id="111" name="Group 114"/>
            <xdr:cNvGrpSpPr>
              <a:grpSpLocks/>
            </xdr:cNvGrpSpPr>
          </xdr:nvGrpSpPr>
          <xdr:grpSpPr bwMode="auto">
            <a:xfrm>
              <a:off x="730" y="295"/>
              <a:ext cx="22" cy="13"/>
              <a:chOff x="515" y="112"/>
              <a:chExt cx="163" cy="13"/>
            </a:xfrm>
          </xdr:grpSpPr>
          <xdr:sp macro="" textlink="">
            <xdr:nvSpPr>
              <xdr:cNvPr id="116" name="Line 115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7" name="Line 116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8" name="Line 117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12" name="Group 118"/>
            <xdr:cNvGrpSpPr>
              <a:grpSpLocks/>
            </xdr:cNvGrpSpPr>
          </xdr:nvGrpSpPr>
          <xdr:grpSpPr bwMode="auto">
            <a:xfrm>
              <a:off x="752" y="295"/>
              <a:ext cx="15" cy="13"/>
              <a:chOff x="515" y="112"/>
              <a:chExt cx="163" cy="13"/>
            </a:xfrm>
          </xdr:grpSpPr>
          <xdr:sp macro="" textlink="">
            <xdr:nvSpPr>
              <xdr:cNvPr id="113" name="Line 119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4" name="Line 120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5" name="Line 121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107" name="Group 122"/>
          <xdr:cNvGrpSpPr>
            <a:grpSpLocks/>
          </xdr:cNvGrpSpPr>
        </xdr:nvGrpSpPr>
        <xdr:grpSpPr bwMode="auto">
          <a:xfrm>
            <a:off x="578" y="308"/>
            <a:ext cx="151" cy="13"/>
            <a:chOff x="515" y="112"/>
            <a:chExt cx="163" cy="13"/>
          </a:xfrm>
        </xdr:grpSpPr>
        <xdr:sp macro="" textlink="">
          <xdr:nvSpPr>
            <xdr:cNvPr id="108" name="Line 123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" name="Line 124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" name="Line 125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8</xdr:col>
      <xdr:colOff>238125</xdr:colOff>
      <xdr:row>6</xdr:row>
      <xdr:rowOff>142875</xdr:rowOff>
    </xdr:from>
    <xdr:to>
      <xdr:col>8</xdr:col>
      <xdr:colOff>238125</xdr:colOff>
      <xdr:row>17</xdr:row>
      <xdr:rowOff>9525</xdr:rowOff>
    </xdr:to>
    <xdr:sp macro="" textlink="">
      <xdr:nvSpPr>
        <xdr:cNvPr id="127" name="Line 126"/>
        <xdr:cNvSpPr>
          <a:spLocks noChangeShapeType="1"/>
        </xdr:cNvSpPr>
      </xdr:nvSpPr>
      <xdr:spPr bwMode="auto">
        <a:xfrm flipH="1">
          <a:off x="3876675" y="1190625"/>
          <a:ext cx="0" cy="1543050"/>
        </a:xfrm>
        <a:prstGeom prst="line">
          <a:avLst/>
        </a:pr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733425</xdr:colOff>
      <xdr:row>6</xdr:row>
      <xdr:rowOff>142875</xdr:rowOff>
    </xdr:from>
    <xdr:to>
      <xdr:col>1</xdr:col>
      <xdr:colOff>733425</xdr:colOff>
      <xdr:row>17</xdr:row>
      <xdr:rowOff>9525</xdr:rowOff>
    </xdr:to>
    <xdr:sp macro="" textlink="">
      <xdr:nvSpPr>
        <xdr:cNvPr id="128" name="Line 127"/>
        <xdr:cNvSpPr>
          <a:spLocks noChangeShapeType="1"/>
        </xdr:cNvSpPr>
      </xdr:nvSpPr>
      <xdr:spPr bwMode="auto">
        <a:xfrm flipH="1">
          <a:off x="838200" y="1190625"/>
          <a:ext cx="0" cy="1543050"/>
        </a:xfrm>
        <a:prstGeom prst="line">
          <a:avLst/>
        </a:pr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</xdr:colOff>
      <xdr:row>7</xdr:row>
      <xdr:rowOff>57150</xdr:rowOff>
    </xdr:from>
    <xdr:to>
      <xdr:col>8</xdr:col>
      <xdr:colOff>228600</xdr:colOff>
      <xdr:row>16</xdr:row>
      <xdr:rowOff>114300</xdr:rowOff>
    </xdr:to>
    <xdr:grpSp>
      <xdr:nvGrpSpPr>
        <xdr:cNvPr id="129" name="Group 128"/>
        <xdr:cNvGrpSpPr>
          <a:grpSpLocks/>
        </xdr:cNvGrpSpPr>
      </xdr:nvGrpSpPr>
      <xdr:grpSpPr bwMode="auto">
        <a:xfrm>
          <a:off x="3667125" y="1257300"/>
          <a:ext cx="200025" cy="1428750"/>
          <a:chOff x="404" y="133"/>
          <a:chExt cx="21" cy="150"/>
        </a:xfrm>
      </xdr:grpSpPr>
      <xdr:sp macro="" textlink="">
        <xdr:nvSpPr>
          <xdr:cNvPr id="130" name="Freeform 129"/>
          <xdr:cNvSpPr>
            <a:spLocks/>
          </xdr:cNvSpPr>
        </xdr:nvSpPr>
        <xdr:spPr bwMode="auto">
          <a:xfrm>
            <a:off x="409" y="133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1" name="Freeform 130"/>
          <xdr:cNvSpPr>
            <a:spLocks/>
          </xdr:cNvSpPr>
        </xdr:nvSpPr>
        <xdr:spPr bwMode="auto">
          <a:xfrm>
            <a:off x="404" y="15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" name="Freeform 131"/>
          <xdr:cNvSpPr>
            <a:spLocks/>
          </xdr:cNvSpPr>
        </xdr:nvSpPr>
        <xdr:spPr bwMode="auto">
          <a:xfrm>
            <a:off x="415" y="14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" name="Freeform 132"/>
          <xdr:cNvSpPr>
            <a:spLocks/>
          </xdr:cNvSpPr>
        </xdr:nvSpPr>
        <xdr:spPr bwMode="auto">
          <a:xfrm>
            <a:off x="411" y="16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4" name="Freeform 133"/>
          <xdr:cNvSpPr>
            <a:spLocks/>
          </xdr:cNvSpPr>
        </xdr:nvSpPr>
        <xdr:spPr bwMode="auto">
          <a:xfrm>
            <a:off x="407" y="183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5" name="Freeform 134"/>
          <xdr:cNvSpPr>
            <a:spLocks/>
          </xdr:cNvSpPr>
        </xdr:nvSpPr>
        <xdr:spPr bwMode="auto">
          <a:xfrm>
            <a:off x="416" y="178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6" name="Freeform 135"/>
          <xdr:cNvSpPr>
            <a:spLocks/>
          </xdr:cNvSpPr>
        </xdr:nvSpPr>
        <xdr:spPr bwMode="auto">
          <a:xfrm>
            <a:off x="412" y="20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" name="Freeform 136"/>
          <xdr:cNvSpPr>
            <a:spLocks/>
          </xdr:cNvSpPr>
        </xdr:nvSpPr>
        <xdr:spPr bwMode="auto">
          <a:xfrm>
            <a:off x="409" y="21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8" name="Freeform 137"/>
          <xdr:cNvSpPr>
            <a:spLocks/>
          </xdr:cNvSpPr>
        </xdr:nvSpPr>
        <xdr:spPr bwMode="auto">
          <a:xfrm>
            <a:off x="414" y="231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9" name="Freeform 138"/>
          <xdr:cNvSpPr>
            <a:spLocks/>
          </xdr:cNvSpPr>
        </xdr:nvSpPr>
        <xdr:spPr bwMode="auto">
          <a:xfrm>
            <a:off x="409" y="25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0" name="Freeform 139"/>
          <xdr:cNvSpPr>
            <a:spLocks/>
          </xdr:cNvSpPr>
        </xdr:nvSpPr>
        <xdr:spPr bwMode="auto">
          <a:xfrm>
            <a:off x="416" y="24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1" name="Freeform 140"/>
          <xdr:cNvSpPr>
            <a:spLocks/>
          </xdr:cNvSpPr>
        </xdr:nvSpPr>
        <xdr:spPr bwMode="auto">
          <a:xfrm>
            <a:off x="409" y="27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2" name="Freeform 141"/>
          <xdr:cNvSpPr>
            <a:spLocks/>
          </xdr:cNvSpPr>
        </xdr:nvSpPr>
        <xdr:spPr bwMode="auto">
          <a:xfrm>
            <a:off x="406" y="22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3" name="Freeform 142"/>
          <xdr:cNvSpPr>
            <a:spLocks/>
          </xdr:cNvSpPr>
        </xdr:nvSpPr>
        <xdr:spPr bwMode="auto">
          <a:xfrm>
            <a:off x="416" y="21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4" name="Freeform 143"/>
          <xdr:cNvSpPr>
            <a:spLocks/>
          </xdr:cNvSpPr>
        </xdr:nvSpPr>
        <xdr:spPr bwMode="auto">
          <a:xfrm>
            <a:off x="415" y="19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5" name="Freeform 144"/>
          <xdr:cNvSpPr>
            <a:spLocks/>
          </xdr:cNvSpPr>
        </xdr:nvSpPr>
        <xdr:spPr bwMode="auto">
          <a:xfrm>
            <a:off x="414" y="26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742950</xdr:colOff>
      <xdr:row>7</xdr:row>
      <xdr:rowOff>47625</xdr:rowOff>
    </xdr:from>
    <xdr:to>
      <xdr:col>1</xdr:col>
      <xdr:colOff>971550</xdr:colOff>
      <xdr:row>16</xdr:row>
      <xdr:rowOff>142875</xdr:rowOff>
    </xdr:to>
    <xdr:grpSp>
      <xdr:nvGrpSpPr>
        <xdr:cNvPr id="146" name="Group 145"/>
        <xdr:cNvGrpSpPr>
          <a:grpSpLocks/>
        </xdr:cNvGrpSpPr>
      </xdr:nvGrpSpPr>
      <xdr:grpSpPr bwMode="auto">
        <a:xfrm>
          <a:off x="847725" y="1247775"/>
          <a:ext cx="228600" cy="1466850"/>
          <a:chOff x="92" y="130"/>
          <a:chExt cx="24" cy="154"/>
        </a:xfrm>
      </xdr:grpSpPr>
      <xdr:sp macro="" textlink="">
        <xdr:nvSpPr>
          <xdr:cNvPr id="147" name="Freeform 146"/>
          <xdr:cNvSpPr>
            <a:spLocks/>
          </xdr:cNvSpPr>
        </xdr:nvSpPr>
        <xdr:spPr bwMode="auto">
          <a:xfrm>
            <a:off x="94" y="130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8" name="Freeform 147"/>
          <xdr:cNvSpPr>
            <a:spLocks/>
          </xdr:cNvSpPr>
        </xdr:nvSpPr>
        <xdr:spPr bwMode="auto">
          <a:xfrm>
            <a:off x="95" y="145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9" name="Freeform 148"/>
          <xdr:cNvSpPr>
            <a:spLocks/>
          </xdr:cNvSpPr>
        </xdr:nvSpPr>
        <xdr:spPr bwMode="auto">
          <a:xfrm>
            <a:off x="92" y="161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0" name="Freeform 149"/>
          <xdr:cNvSpPr>
            <a:spLocks/>
          </xdr:cNvSpPr>
        </xdr:nvSpPr>
        <xdr:spPr bwMode="auto">
          <a:xfrm>
            <a:off x="105" y="15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1" name="Freeform 150"/>
          <xdr:cNvSpPr>
            <a:spLocks/>
          </xdr:cNvSpPr>
        </xdr:nvSpPr>
        <xdr:spPr bwMode="auto">
          <a:xfrm>
            <a:off x="100" y="173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2" name="Freeform 151"/>
          <xdr:cNvSpPr>
            <a:spLocks/>
          </xdr:cNvSpPr>
        </xdr:nvSpPr>
        <xdr:spPr bwMode="auto">
          <a:xfrm>
            <a:off x="96" y="18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3" name="Freeform 152"/>
          <xdr:cNvSpPr>
            <a:spLocks/>
          </xdr:cNvSpPr>
        </xdr:nvSpPr>
        <xdr:spPr bwMode="auto">
          <a:xfrm>
            <a:off x="93" y="198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4" name="Freeform 153"/>
          <xdr:cNvSpPr>
            <a:spLocks/>
          </xdr:cNvSpPr>
        </xdr:nvSpPr>
        <xdr:spPr bwMode="auto">
          <a:xfrm>
            <a:off x="105" y="18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5" name="Freeform 154"/>
          <xdr:cNvSpPr>
            <a:spLocks/>
          </xdr:cNvSpPr>
        </xdr:nvSpPr>
        <xdr:spPr bwMode="auto">
          <a:xfrm>
            <a:off x="98" y="209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6" name="Freeform 155"/>
          <xdr:cNvSpPr>
            <a:spLocks/>
          </xdr:cNvSpPr>
        </xdr:nvSpPr>
        <xdr:spPr bwMode="auto">
          <a:xfrm>
            <a:off x="98" y="22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7" name="Freeform 156"/>
          <xdr:cNvSpPr>
            <a:spLocks/>
          </xdr:cNvSpPr>
        </xdr:nvSpPr>
        <xdr:spPr bwMode="auto">
          <a:xfrm>
            <a:off x="107" y="218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8" name="Freeform 157"/>
          <xdr:cNvSpPr>
            <a:spLocks/>
          </xdr:cNvSpPr>
        </xdr:nvSpPr>
        <xdr:spPr bwMode="auto">
          <a:xfrm>
            <a:off x="99" y="23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9" name="Freeform 158"/>
          <xdr:cNvSpPr>
            <a:spLocks/>
          </xdr:cNvSpPr>
        </xdr:nvSpPr>
        <xdr:spPr bwMode="auto">
          <a:xfrm>
            <a:off x="97" y="255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0" name="Freeform 159"/>
          <xdr:cNvSpPr>
            <a:spLocks/>
          </xdr:cNvSpPr>
        </xdr:nvSpPr>
        <xdr:spPr bwMode="auto">
          <a:xfrm>
            <a:off x="106" y="250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1" name="Freeform 160"/>
          <xdr:cNvSpPr>
            <a:spLocks/>
          </xdr:cNvSpPr>
        </xdr:nvSpPr>
        <xdr:spPr bwMode="auto">
          <a:xfrm>
            <a:off x="97" y="26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2" name="Freeform 161"/>
          <xdr:cNvSpPr>
            <a:spLocks/>
          </xdr:cNvSpPr>
        </xdr:nvSpPr>
        <xdr:spPr bwMode="auto">
          <a:xfrm>
            <a:off x="104" y="27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161925</xdr:colOff>
      <xdr:row>6</xdr:row>
      <xdr:rowOff>142875</xdr:rowOff>
    </xdr:from>
    <xdr:to>
      <xdr:col>2</xdr:col>
      <xdr:colOff>457200</xdr:colOff>
      <xdr:row>17</xdr:row>
      <xdr:rowOff>9525</xdr:rowOff>
    </xdr:to>
    <xdr:grpSp>
      <xdr:nvGrpSpPr>
        <xdr:cNvPr id="163" name="Group 162"/>
        <xdr:cNvGrpSpPr>
          <a:grpSpLocks/>
        </xdr:cNvGrpSpPr>
      </xdr:nvGrpSpPr>
      <xdr:grpSpPr bwMode="auto">
        <a:xfrm>
          <a:off x="1266825" y="1190625"/>
          <a:ext cx="295275" cy="1543050"/>
          <a:chOff x="133" y="125"/>
          <a:chExt cx="31" cy="161"/>
        </a:xfrm>
      </xdr:grpSpPr>
      <xdr:grpSp>
        <xdr:nvGrpSpPr>
          <xdr:cNvPr id="164" name="Group 163"/>
          <xdr:cNvGrpSpPr>
            <a:grpSpLocks/>
          </xdr:cNvGrpSpPr>
        </xdr:nvGrpSpPr>
        <xdr:grpSpPr bwMode="auto">
          <a:xfrm>
            <a:off x="153" y="125"/>
            <a:ext cx="26" cy="161"/>
            <a:chOff x="472" y="126"/>
            <a:chExt cx="26" cy="161"/>
          </a:xfrm>
        </xdr:grpSpPr>
        <xdr:sp macro="" textlink="">
          <xdr:nvSpPr>
            <xdr:cNvPr id="168" name="Line 164"/>
            <xdr:cNvSpPr>
              <a:spLocks noChangeShapeType="1"/>
            </xdr:cNvSpPr>
          </xdr:nvSpPr>
          <xdr:spPr bwMode="auto">
            <a:xfrm flipH="1">
              <a:off x="472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" name="Line 165"/>
            <xdr:cNvSpPr>
              <a:spLocks noChangeShapeType="1"/>
            </xdr:cNvSpPr>
          </xdr:nvSpPr>
          <xdr:spPr bwMode="auto">
            <a:xfrm flipH="1">
              <a:off x="498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65" name="Group 166"/>
          <xdr:cNvGrpSpPr>
            <a:grpSpLocks/>
          </xdr:cNvGrpSpPr>
        </xdr:nvGrpSpPr>
        <xdr:grpSpPr bwMode="auto">
          <a:xfrm>
            <a:off x="133" y="126"/>
            <a:ext cx="31" cy="160"/>
            <a:chOff x="133" y="126"/>
            <a:chExt cx="31" cy="160"/>
          </a:xfrm>
        </xdr:grpSpPr>
        <xdr:sp macro="" textlink="">
          <xdr:nvSpPr>
            <xdr:cNvPr id="166" name="Freeform 167"/>
            <xdr:cNvSpPr>
              <a:spLocks/>
            </xdr:cNvSpPr>
          </xdr:nvSpPr>
          <xdr:spPr bwMode="auto">
            <a:xfrm>
              <a:off x="134" y="126"/>
              <a:ext cx="30" cy="160"/>
            </a:xfrm>
            <a:custGeom>
              <a:avLst/>
              <a:gdLst>
                <a:gd name="T0" fmla="*/ 26 w 30"/>
                <a:gd name="T1" fmla="*/ 0 h 160"/>
                <a:gd name="T2" fmla="*/ 11 w 30"/>
                <a:gd name="T3" fmla="*/ 15 h 160"/>
                <a:gd name="T4" fmla="*/ 3 w 30"/>
                <a:gd name="T5" fmla="*/ 27 h 160"/>
                <a:gd name="T6" fmla="*/ 1 w 30"/>
                <a:gd name="T7" fmla="*/ 33 h 160"/>
                <a:gd name="T8" fmla="*/ 14 w 30"/>
                <a:gd name="T9" fmla="*/ 54 h 160"/>
                <a:gd name="T10" fmla="*/ 22 w 30"/>
                <a:gd name="T11" fmla="*/ 61 h 160"/>
                <a:gd name="T12" fmla="*/ 21 w 30"/>
                <a:gd name="T13" fmla="*/ 74 h 160"/>
                <a:gd name="T14" fmla="*/ 0 w 30"/>
                <a:gd name="T15" fmla="*/ 97 h 160"/>
                <a:gd name="T16" fmla="*/ 20 w 30"/>
                <a:gd name="T17" fmla="*/ 117 h 160"/>
                <a:gd name="T18" fmla="*/ 26 w 30"/>
                <a:gd name="T19" fmla="*/ 128 h 160"/>
                <a:gd name="T20" fmla="*/ 11 w 30"/>
                <a:gd name="T21" fmla="*/ 149 h 160"/>
                <a:gd name="T22" fmla="*/ 3 w 30"/>
                <a:gd name="T23" fmla="*/ 158 h 160"/>
                <a:gd name="T24" fmla="*/ 0 w 30"/>
                <a:gd name="T25" fmla="*/ 160 h 160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30"/>
                <a:gd name="T40" fmla="*/ 0 h 160"/>
                <a:gd name="T41" fmla="*/ 30 w 30"/>
                <a:gd name="T42" fmla="*/ 160 h 160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30" h="160">
                  <a:moveTo>
                    <a:pt x="26" y="0"/>
                  </a:moveTo>
                  <a:cubicBezTo>
                    <a:pt x="24" y="6"/>
                    <a:pt x="15" y="9"/>
                    <a:pt x="11" y="15"/>
                  </a:cubicBezTo>
                  <a:cubicBezTo>
                    <a:pt x="8" y="19"/>
                    <a:pt x="6" y="23"/>
                    <a:pt x="3" y="27"/>
                  </a:cubicBezTo>
                  <a:cubicBezTo>
                    <a:pt x="2" y="29"/>
                    <a:pt x="1" y="33"/>
                    <a:pt x="1" y="33"/>
                  </a:cubicBezTo>
                  <a:cubicBezTo>
                    <a:pt x="2" y="42"/>
                    <a:pt x="6" y="49"/>
                    <a:pt x="14" y="54"/>
                  </a:cubicBezTo>
                  <a:cubicBezTo>
                    <a:pt x="16" y="57"/>
                    <a:pt x="22" y="61"/>
                    <a:pt x="22" y="61"/>
                  </a:cubicBezTo>
                  <a:cubicBezTo>
                    <a:pt x="24" y="66"/>
                    <a:pt x="30" y="68"/>
                    <a:pt x="21" y="74"/>
                  </a:cubicBezTo>
                  <a:cubicBezTo>
                    <a:pt x="15" y="83"/>
                    <a:pt x="11" y="93"/>
                    <a:pt x="0" y="97"/>
                  </a:cubicBezTo>
                  <a:cubicBezTo>
                    <a:pt x="8" y="103"/>
                    <a:pt x="13" y="110"/>
                    <a:pt x="20" y="117"/>
                  </a:cubicBezTo>
                  <a:cubicBezTo>
                    <a:pt x="21" y="121"/>
                    <a:pt x="26" y="128"/>
                    <a:pt x="26" y="128"/>
                  </a:cubicBezTo>
                  <a:cubicBezTo>
                    <a:pt x="18" y="133"/>
                    <a:pt x="16" y="142"/>
                    <a:pt x="11" y="149"/>
                  </a:cubicBezTo>
                  <a:cubicBezTo>
                    <a:pt x="9" y="152"/>
                    <a:pt x="6" y="155"/>
                    <a:pt x="3" y="158"/>
                  </a:cubicBezTo>
                  <a:cubicBezTo>
                    <a:pt x="2" y="159"/>
                    <a:pt x="0" y="160"/>
                    <a:pt x="0" y="160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67" name="Freeform 168"/>
            <xdr:cNvSpPr>
              <a:spLocks/>
            </xdr:cNvSpPr>
          </xdr:nvSpPr>
          <xdr:spPr bwMode="auto">
            <a:xfrm>
              <a:off x="133" y="126"/>
              <a:ext cx="30" cy="158"/>
            </a:xfrm>
            <a:custGeom>
              <a:avLst/>
              <a:gdLst>
                <a:gd name="T0" fmla="*/ 2 w 30"/>
                <a:gd name="T1" fmla="*/ 0 h 158"/>
                <a:gd name="T2" fmla="*/ 10 w 30"/>
                <a:gd name="T3" fmla="*/ 7 h 158"/>
                <a:gd name="T4" fmla="*/ 22 w 30"/>
                <a:gd name="T5" fmla="*/ 23 h 158"/>
                <a:gd name="T6" fmla="*/ 27 w 30"/>
                <a:gd name="T7" fmla="*/ 35 h 158"/>
                <a:gd name="T8" fmla="*/ 2 w 30"/>
                <a:gd name="T9" fmla="*/ 66 h 158"/>
                <a:gd name="T10" fmla="*/ 13 w 30"/>
                <a:gd name="T11" fmla="*/ 80 h 158"/>
                <a:gd name="T12" fmla="*/ 27 w 30"/>
                <a:gd name="T13" fmla="*/ 93 h 158"/>
                <a:gd name="T14" fmla="*/ 4 w 30"/>
                <a:gd name="T15" fmla="*/ 126 h 158"/>
                <a:gd name="T16" fmla="*/ 6 w 30"/>
                <a:gd name="T17" fmla="*/ 137 h 158"/>
                <a:gd name="T18" fmla="*/ 20 w 30"/>
                <a:gd name="T19" fmla="*/ 149 h 158"/>
                <a:gd name="T20" fmla="*/ 30 w 30"/>
                <a:gd name="T21" fmla="*/ 158 h 158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30"/>
                <a:gd name="T34" fmla="*/ 0 h 158"/>
                <a:gd name="T35" fmla="*/ 30 w 30"/>
                <a:gd name="T36" fmla="*/ 158 h 158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30" h="158">
                  <a:moveTo>
                    <a:pt x="2" y="0"/>
                  </a:moveTo>
                  <a:cubicBezTo>
                    <a:pt x="5" y="2"/>
                    <a:pt x="7" y="5"/>
                    <a:pt x="10" y="7"/>
                  </a:cubicBezTo>
                  <a:cubicBezTo>
                    <a:pt x="11" y="11"/>
                    <a:pt x="18" y="19"/>
                    <a:pt x="22" y="23"/>
                  </a:cubicBezTo>
                  <a:cubicBezTo>
                    <a:pt x="23" y="27"/>
                    <a:pt x="26" y="31"/>
                    <a:pt x="27" y="35"/>
                  </a:cubicBezTo>
                  <a:cubicBezTo>
                    <a:pt x="25" y="47"/>
                    <a:pt x="14" y="63"/>
                    <a:pt x="2" y="66"/>
                  </a:cubicBezTo>
                  <a:cubicBezTo>
                    <a:pt x="4" y="71"/>
                    <a:pt x="8" y="77"/>
                    <a:pt x="13" y="80"/>
                  </a:cubicBezTo>
                  <a:cubicBezTo>
                    <a:pt x="16" y="85"/>
                    <a:pt x="22" y="90"/>
                    <a:pt x="27" y="93"/>
                  </a:cubicBezTo>
                  <a:cubicBezTo>
                    <a:pt x="29" y="99"/>
                    <a:pt x="10" y="120"/>
                    <a:pt x="4" y="126"/>
                  </a:cubicBezTo>
                  <a:cubicBezTo>
                    <a:pt x="2" y="132"/>
                    <a:pt x="0" y="133"/>
                    <a:pt x="6" y="137"/>
                  </a:cubicBezTo>
                  <a:cubicBezTo>
                    <a:pt x="9" y="142"/>
                    <a:pt x="15" y="146"/>
                    <a:pt x="20" y="149"/>
                  </a:cubicBezTo>
                  <a:cubicBezTo>
                    <a:pt x="22" y="153"/>
                    <a:pt x="30" y="158"/>
                    <a:pt x="30" y="158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266700</xdr:colOff>
      <xdr:row>6</xdr:row>
      <xdr:rowOff>142875</xdr:rowOff>
    </xdr:from>
    <xdr:to>
      <xdr:col>7</xdr:col>
      <xdr:colOff>161925</xdr:colOff>
      <xdr:row>17</xdr:row>
      <xdr:rowOff>28575</xdr:rowOff>
    </xdr:to>
    <xdr:grpSp>
      <xdr:nvGrpSpPr>
        <xdr:cNvPr id="170" name="Group 169"/>
        <xdr:cNvGrpSpPr>
          <a:grpSpLocks/>
        </xdr:cNvGrpSpPr>
      </xdr:nvGrpSpPr>
      <xdr:grpSpPr bwMode="auto">
        <a:xfrm>
          <a:off x="3209925" y="1190625"/>
          <a:ext cx="295275" cy="1562100"/>
          <a:chOff x="133" y="125"/>
          <a:chExt cx="31" cy="161"/>
        </a:xfrm>
      </xdr:grpSpPr>
      <xdr:grpSp>
        <xdr:nvGrpSpPr>
          <xdr:cNvPr id="171" name="Group 170"/>
          <xdr:cNvGrpSpPr>
            <a:grpSpLocks/>
          </xdr:cNvGrpSpPr>
        </xdr:nvGrpSpPr>
        <xdr:grpSpPr bwMode="auto">
          <a:xfrm>
            <a:off x="153" y="125"/>
            <a:ext cx="26" cy="161"/>
            <a:chOff x="472" y="126"/>
            <a:chExt cx="26" cy="161"/>
          </a:xfrm>
        </xdr:grpSpPr>
        <xdr:sp macro="" textlink="">
          <xdr:nvSpPr>
            <xdr:cNvPr id="175" name="Line 171"/>
            <xdr:cNvSpPr>
              <a:spLocks noChangeShapeType="1"/>
            </xdr:cNvSpPr>
          </xdr:nvSpPr>
          <xdr:spPr bwMode="auto">
            <a:xfrm flipH="1">
              <a:off x="472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" name="Line 172"/>
            <xdr:cNvSpPr>
              <a:spLocks noChangeShapeType="1"/>
            </xdr:cNvSpPr>
          </xdr:nvSpPr>
          <xdr:spPr bwMode="auto">
            <a:xfrm flipH="1">
              <a:off x="498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72" name="Group 173"/>
          <xdr:cNvGrpSpPr>
            <a:grpSpLocks/>
          </xdr:cNvGrpSpPr>
        </xdr:nvGrpSpPr>
        <xdr:grpSpPr bwMode="auto">
          <a:xfrm>
            <a:off x="133" y="126"/>
            <a:ext cx="31" cy="160"/>
            <a:chOff x="133" y="126"/>
            <a:chExt cx="31" cy="160"/>
          </a:xfrm>
        </xdr:grpSpPr>
        <xdr:sp macro="" textlink="">
          <xdr:nvSpPr>
            <xdr:cNvPr id="173" name="Freeform 174"/>
            <xdr:cNvSpPr>
              <a:spLocks/>
            </xdr:cNvSpPr>
          </xdr:nvSpPr>
          <xdr:spPr bwMode="auto">
            <a:xfrm>
              <a:off x="134" y="126"/>
              <a:ext cx="30" cy="160"/>
            </a:xfrm>
            <a:custGeom>
              <a:avLst/>
              <a:gdLst>
                <a:gd name="T0" fmla="*/ 26 w 30"/>
                <a:gd name="T1" fmla="*/ 0 h 160"/>
                <a:gd name="T2" fmla="*/ 11 w 30"/>
                <a:gd name="T3" fmla="*/ 15 h 160"/>
                <a:gd name="T4" fmla="*/ 3 w 30"/>
                <a:gd name="T5" fmla="*/ 27 h 160"/>
                <a:gd name="T6" fmla="*/ 1 w 30"/>
                <a:gd name="T7" fmla="*/ 33 h 160"/>
                <a:gd name="T8" fmla="*/ 14 w 30"/>
                <a:gd name="T9" fmla="*/ 54 h 160"/>
                <a:gd name="T10" fmla="*/ 22 w 30"/>
                <a:gd name="T11" fmla="*/ 61 h 160"/>
                <a:gd name="T12" fmla="*/ 21 w 30"/>
                <a:gd name="T13" fmla="*/ 74 h 160"/>
                <a:gd name="T14" fmla="*/ 0 w 30"/>
                <a:gd name="T15" fmla="*/ 97 h 160"/>
                <a:gd name="T16" fmla="*/ 20 w 30"/>
                <a:gd name="T17" fmla="*/ 117 h 160"/>
                <a:gd name="T18" fmla="*/ 26 w 30"/>
                <a:gd name="T19" fmla="*/ 128 h 160"/>
                <a:gd name="T20" fmla="*/ 11 w 30"/>
                <a:gd name="T21" fmla="*/ 149 h 160"/>
                <a:gd name="T22" fmla="*/ 3 w 30"/>
                <a:gd name="T23" fmla="*/ 158 h 160"/>
                <a:gd name="T24" fmla="*/ 0 w 30"/>
                <a:gd name="T25" fmla="*/ 160 h 160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30"/>
                <a:gd name="T40" fmla="*/ 0 h 160"/>
                <a:gd name="T41" fmla="*/ 30 w 30"/>
                <a:gd name="T42" fmla="*/ 160 h 160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30" h="160">
                  <a:moveTo>
                    <a:pt x="26" y="0"/>
                  </a:moveTo>
                  <a:cubicBezTo>
                    <a:pt x="24" y="6"/>
                    <a:pt x="15" y="9"/>
                    <a:pt x="11" y="15"/>
                  </a:cubicBezTo>
                  <a:cubicBezTo>
                    <a:pt x="8" y="19"/>
                    <a:pt x="6" y="23"/>
                    <a:pt x="3" y="27"/>
                  </a:cubicBezTo>
                  <a:cubicBezTo>
                    <a:pt x="2" y="29"/>
                    <a:pt x="1" y="33"/>
                    <a:pt x="1" y="33"/>
                  </a:cubicBezTo>
                  <a:cubicBezTo>
                    <a:pt x="2" y="42"/>
                    <a:pt x="6" y="49"/>
                    <a:pt x="14" y="54"/>
                  </a:cubicBezTo>
                  <a:cubicBezTo>
                    <a:pt x="16" y="57"/>
                    <a:pt x="22" y="61"/>
                    <a:pt x="22" y="61"/>
                  </a:cubicBezTo>
                  <a:cubicBezTo>
                    <a:pt x="24" y="66"/>
                    <a:pt x="30" y="68"/>
                    <a:pt x="21" y="74"/>
                  </a:cubicBezTo>
                  <a:cubicBezTo>
                    <a:pt x="15" y="83"/>
                    <a:pt x="11" y="93"/>
                    <a:pt x="0" y="97"/>
                  </a:cubicBezTo>
                  <a:cubicBezTo>
                    <a:pt x="8" y="103"/>
                    <a:pt x="13" y="110"/>
                    <a:pt x="20" y="117"/>
                  </a:cubicBezTo>
                  <a:cubicBezTo>
                    <a:pt x="21" y="121"/>
                    <a:pt x="26" y="128"/>
                    <a:pt x="26" y="128"/>
                  </a:cubicBezTo>
                  <a:cubicBezTo>
                    <a:pt x="18" y="133"/>
                    <a:pt x="16" y="142"/>
                    <a:pt x="11" y="149"/>
                  </a:cubicBezTo>
                  <a:cubicBezTo>
                    <a:pt x="9" y="152"/>
                    <a:pt x="6" y="155"/>
                    <a:pt x="3" y="158"/>
                  </a:cubicBezTo>
                  <a:cubicBezTo>
                    <a:pt x="2" y="159"/>
                    <a:pt x="0" y="160"/>
                    <a:pt x="0" y="160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74" name="Freeform 175"/>
            <xdr:cNvSpPr>
              <a:spLocks/>
            </xdr:cNvSpPr>
          </xdr:nvSpPr>
          <xdr:spPr bwMode="auto">
            <a:xfrm>
              <a:off x="133" y="126"/>
              <a:ext cx="30" cy="158"/>
            </a:xfrm>
            <a:custGeom>
              <a:avLst/>
              <a:gdLst>
                <a:gd name="T0" fmla="*/ 2 w 30"/>
                <a:gd name="T1" fmla="*/ 0 h 158"/>
                <a:gd name="T2" fmla="*/ 10 w 30"/>
                <a:gd name="T3" fmla="*/ 7 h 158"/>
                <a:gd name="T4" fmla="*/ 22 w 30"/>
                <a:gd name="T5" fmla="*/ 23 h 158"/>
                <a:gd name="T6" fmla="*/ 27 w 30"/>
                <a:gd name="T7" fmla="*/ 35 h 158"/>
                <a:gd name="T8" fmla="*/ 2 w 30"/>
                <a:gd name="T9" fmla="*/ 66 h 158"/>
                <a:gd name="T10" fmla="*/ 13 w 30"/>
                <a:gd name="T11" fmla="*/ 80 h 158"/>
                <a:gd name="T12" fmla="*/ 27 w 30"/>
                <a:gd name="T13" fmla="*/ 93 h 158"/>
                <a:gd name="T14" fmla="*/ 4 w 30"/>
                <a:gd name="T15" fmla="*/ 126 h 158"/>
                <a:gd name="T16" fmla="*/ 6 w 30"/>
                <a:gd name="T17" fmla="*/ 137 h 158"/>
                <a:gd name="T18" fmla="*/ 20 w 30"/>
                <a:gd name="T19" fmla="*/ 149 h 158"/>
                <a:gd name="T20" fmla="*/ 30 w 30"/>
                <a:gd name="T21" fmla="*/ 158 h 158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30"/>
                <a:gd name="T34" fmla="*/ 0 h 158"/>
                <a:gd name="T35" fmla="*/ 30 w 30"/>
                <a:gd name="T36" fmla="*/ 158 h 158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30" h="158">
                  <a:moveTo>
                    <a:pt x="2" y="0"/>
                  </a:moveTo>
                  <a:cubicBezTo>
                    <a:pt x="5" y="2"/>
                    <a:pt x="7" y="5"/>
                    <a:pt x="10" y="7"/>
                  </a:cubicBezTo>
                  <a:cubicBezTo>
                    <a:pt x="11" y="11"/>
                    <a:pt x="18" y="19"/>
                    <a:pt x="22" y="23"/>
                  </a:cubicBezTo>
                  <a:cubicBezTo>
                    <a:pt x="23" y="27"/>
                    <a:pt x="26" y="31"/>
                    <a:pt x="27" y="35"/>
                  </a:cubicBezTo>
                  <a:cubicBezTo>
                    <a:pt x="25" y="47"/>
                    <a:pt x="14" y="63"/>
                    <a:pt x="2" y="66"/>
                  </a:cubicBezTo>
                  <a:cubicBezTo>
                    <a:pt x="4" y="71"/>
                    <a:pt x="8" y="77"/>
                    <a:pt x="13" y="80"/>
                  </a:cubicBezTo>
                  <a:cubicBezTo>
                    <a:pt x="16" y="85"/>
                    <a:pt x="22" y="90"/>
                    <a:pt x="27" y="93"/>
                  </a:cubicBezTo>
                  <a:cubicBezTo>
                    <a:pt x="29" y="99"/>
                    <a:pt x="10" y="120"/>
                    <a:pt x="4" y="126"/>
                  </a:cubicBezTo>
                  <a:cubicBezTo>
                    <a:pt x="2" y="132"/>
                    <a:pt x="0" y="133"/>
                    <a:pt x="6" y="137"/>
                  </a:cubicBezTo>
                  <a:cubicBezTo>
                    <a:pt x="9" y="142"/>
                    <a:pt x="15" y="146"/>
                    <a:pt x="20" y="149"/>
                  </a:cubicBezTo>
                  <a:cubicBezTo>
                    <a:pt x="22" y="153"/>
                    <a:pt x="30" y="158"/>
                    <a:pt x="30" y="158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895350</xdr:colOff>
      <xdr:row>7</xdr:row>
      <xdr:rowOff>0</xdr:rowOff>
    </xdr:from>
    <xdr:to>
      <xdr:col>2</xdr:col>
      <xdr:colOff>190500</xdr:colOff>
      <xdr:row>17</xdr:row>
      <xdr:rowOff>9525</xdr:rowOff>
    </xdr:to>
    <xdr:grpSp>
      <xdr:nvGrpSpPr>
        <xdr:cNvPr id="177" name="Group 176"/>
        <xdr:cNvGrpSpPr>
          <a:grpSpLocks/>
        </xdr:cNvGrpSpPr>
      </xdr:nvGrpSpPr>
      <xdr:grpSpPr bwMode="auto">
        <a:xfrm>
          <a:off x="1000125" y="1200150"/>
          <a:ext cx="295275" cy="1533525"/>
          <a:chOff x="105" y="126"/>
          <a:chExt cx="31" cy="161"/>
        </a:xfrm>
      </xdr:grpSpPr>
      <xdr:sp macro="" textlink="">
        <xdr:nvSpPr>
          <xdr:cNvPr id="178" name="Freeform 177"/>
          <xdr:cNvSpPr>
            <a:spLocks/>
          </xdr:cNvSpPr>
        </xdr:nvSpPr>
        <xdr:spPr bwMode="auto">
          <a:xfrm>
            <a:off x="106" y="126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9" name="Freeform 178"/>
          <xdr:cNvSpPr>
            <a:spLocks/>
          </xdr:cNvSpPr>
        </xdr:nvSpPr>
        <xdr:spPr bwMode="auto">
          <a:xfrm>
            <a:off x="105" y="159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0" name="Freeform 179"/>
          <xdr:cNvSpPr>
            <a:spLocks/>
          </xdr:cNvSpPr>
        </xdr:nvSpPr>
        <xdr:spPr bwMode="auto">
          <a:xfrm>
            <a:off x="106" y="190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1" name="Freeform 180"/>
          <xdr:cNvSpPr>
            <a:spLocks/>
          </xdr:cNvSpPr>
        </xdr:nvSpPr>
        <xdr:spPr bwMode="auto">
          <a:xfrm>
            <a:off x="105" y="223"/>
            <a:ext cx="30" cy="33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17 h 34"/>
              <a:gd name="T8" fmla="*/ 2 w 36"/>
              <a:gd name="T9" fmla="*/ 17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2" name="Freeform 181"/>
          <xdr:cNvSpPr>
            <a:spLocks/>
          </xdr:cNvSpPr>
        </xdr:nvSpPr>
        <xdr:spPr bwMode="auto">
          <a:xfrm>
            <a:off x="105" y="255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123825</xdr:colOff>
      <xdr:row>7</xdr:row>
      <xdr:rowOff>0</xdr:rowOff>
    </xdr:from>
    <xdr:to>
      <xdr:col>8</xdr:col>
      <xdr:colOff>95250</xdr:colOff>
      <xdr:row>17</xdr:row>
      <xdr:rowOff>9525</xdr:rowOff>
    </xdr:to>
    <xdr:grpSp>
      <xdr:nvGrpSpPr>
        <xdr:cNvPr id="183" name="Group 182"/>
        <xdr:cNvGrpSpPr>
          <a:grpSpLocks/>
        </xdr:cNvGrpSpPr>
      </xdr:nvGrpSpPr>
      <xdr:grpSpPr bwMode="auto">
        <a:xfrm flipH="1">
          <a:off x="3467100" y="1200150"/>
          <a:ext cx="266700" cy="1533525"/>
          <a:chOff x="105" y="126"/>
          <a:chExt cx="31" cy="161"/>
        </a:xfrm>
      </xdr:grpSpPr>
      <xdr:sp macro="" textlink="">
        <xdr:nvSpPr>
          <xdr:cNvPr id="184" name="Freeform 183"/>
          <xdr:cNvSpPr>
            <a:spLocks/>
          </xdr:cNvSpPr>
        </xdr:nvSpPr>
        <xdr:spPr bwMode="auto">
          <a:xfrm>
            <a:off x="106" y="126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5" name="Freeform 184"/>
          <xdr:cNvSpPr>
            <a:spLocks/>
          </xdr:cNvSpPr>
        </xdr:nvSpPr>
        <xdr:spPr bwMode="auto">
          <a:xfrm>
            <a:off x="105" y="159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6" name="Freeform 185"/>
          <xdr:cNvSpPr>
            <a:spLocks/>
          </xdr:cNvSpPr>
        </xdr:nvSpPr>
        <xdr:spPr bwMode="auto">
          <a:xfrm>
            <a:off x="106" y="190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7" name="Freeform 186"/>
          <xdr:cNvSpPr>
            <a:spLocks/>
          </xdr:cNvSpPr>
        </xdr:nvSpPr>
        <xdr:spPr bwMode="auto">
          <a:xfrm>
            <a:off x="105" y="223"/>
            <a:ext cx="30" cy="33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17 h 34"/>
              <a:gd name="T8" fmla="*/ 2 w 36"/>
              <a:gd name="T9" fmla="*/ 17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8" name="Freeform 187"/>
          <xdr:cNvSpPr>
            <a:spLocks/>
          </xdr:cNvSpPr>
        </xdr:nvSpPr>
        <xdr:spPr bwMode="auto">
          <a:xfrm>
            <a:off x="105" y="255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400050</xdr:colOff>
      <xdr:row>6</xdr:row>
      <xdr:rowOff>123825</xdr:rowOff>
    </xdr:from>
    <xdr:to>
      <xdr:col>6</xdr:col>
      <xdr:colOff>304800</xdr:colOff>
      <xdr:row>17</xdr:row>
      <xdr:rowOff>28575</xdr:rowOff>
    </xdr:to>
    <xdr:grpSp>
      <xdr:nvGrpSpPr>
        <xdr:cNvPr id="189" name="Group 188"/>
        <xdr:cNvGrpSpPr>
          <a:grpSpLocks/>
        </xdr:cNvGrpSpPr>
      </xdr:nvGrpSpPr>
      <xdr:grpSpPr bwMode="auto">
        <a:xfrm>
          <a:off x="1504950" y="1171575"/>
          <a:ext cx="1743075" cy="1581150"/>
          <a:chOff x="165" y="121"/>
          <a:chExt cx="228" cy="135"/>
        </a:xfrm>
      </xdr:grpSpPr>
      <xdr:sp macro="" textlink="">
        <xdr:nvSpPr>
          <xdr:cNvPr id="190" name="Rectangle 189"/>
          <xdr:cNvSpPr>
            <a:spLocks noChangeArrowheads="1"/>
          </xdr:cNvSpPr>
        </xdr:nvSpPr>
        <xdr:spPr bwMode="auto">
          <a:xfrm>
            <a:off x="166" y="124"/>
            <a:ext cx="225" cy="129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91" name="Freeform 190"/>
          <xdr:cNvSpPr>
            <a:spLocks/>
          </xdr:cNvSpPr>
        </xdr:nvSpPr>
        <xdr:spPr bwMode="auto">
          <a:xfrm>
            <a:off x="166" y="122"/>
            <a:ext cx="29" cy="28"/>
          </a:xfrm>
          <a:custGeom>
            <a:avLst/>
            <a:gdLst>
              <a:gd name="T0" fmla="*/ 2 w 37"/>
              <a:gd name="T1" fmla="*/ 4 h 32"/>
              <a:gd name="T2" fmla="*/ 0 w 37"/>
              <a:gd name="T3" fmla="*/ 4 h 32"/>
              <a:gd name="T4" fmla="*/ 2 w 37"/>
              <a:gd name="T5" fmla="*/ 4 h 32"/>
              <a:gd name="T6" fmla="*/ 2 w 37"/>
              <a:gd name="T7" fmla="*/ 4 h 32"/>
              <a:gd name="T8" fmla="*/ 2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2" name="Freeform 191"/>
          <xdr:cNvSpPr>
            <a:spLocks/>
          </xdr:cNvSpPr>
        </xdr:nvSpPr>
        <xdr:spPr bwMode="auto">
          <a:xfrm>
            <a:off x="195" y="123"/>
            <a:ext cx="38" cy="28"/>
          </a:xfrm>
          <a:custGeom>
            <a:avLst/>
            <a:gdLst>
              <a:gd name="T0" fmla="*/ 8 w 37"/>
              <a:gd name="T1" fmla="*/ 4 h 32"/>
              <a:gd name="T2" fmla="*/ 0 w 37"/>
              <a:gd name="T3" fmla="*/ 4 h 32"/>
              <a:gd name="T4" fmla="*/ 13 w 37"/>
              <a:gd name="T5" fmla="*/ 4 h 32"/>
              <a:gd name="T6" fmla="*/ 82 w 37"/>
              <a:gd name="T7" fmla="*/ 4 h 32"/>
              <a:gd name="T8" fmla="*/ 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3" name="Freeform 192"/>
          <xdr:cNvSpPr>
            <a:spLocks/>
          </xdr:cNvSpPr>
        </xdr:nvSpPr>
        <xdr:spPr bwMode="auto">
          <a:xfrm>
            <a:off x="228" y="122"/>
            <a:ext cx="48" cy="28"/>
          </a:xfrm>
          <a:custGeom>
            <a:avLst/>
            <a:gdLst>
              <a:gd name="T0" fmla="*/ 33158 w 37"/>
              <a:gd name="T1" fmla="*/ 4 h 32"/>
              <a:gd name="T2" fmla="*/ 0 w 37"/>
              <a:gd name="T3" fmla="*/ 4 h 32"/>
              <a:gd name="T4" fmla="*/ 55805 w 37"/>
              <a:gd name="T5" fmla="*/ 4 h 32"/>
              <a:gd name="T6" fmla="*/ 151645 w 37"/>
              <a:gd name="T7" fmla="*/ 4 h 32"/>
              <a:gd name="T8" fmla="*/ 3315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4" name="Freeform 193"/>
          <xdr:cNvSpPr>
            <a:spLocks/>
          </xdr:cNvSpPr>
        </xdr:nvSpPr>
        <xdr:spPr bwMode="auto">
          <a:xfrm>
            <a:off x="271" y="123"/>
            <a:ext cx="50" cy="28"/>
          </a:xfrm>
          <a:custGeom>
            <a:avLst/>
            <a:gdLst>
              <a:gd name="T0" fmla="*/ 122211 w 37"/>
              <a:gd name="T1" fmla="*/ 4 h 32"/>
              <a:gd name="T2" fmla="*/ 0 w 37"/>
              <a:gd name="T3" fmla="*/ 4 h 32"/>
              <a:gd name="T4" fmla="*/ 195097 w 37"/>
              <a:gd name="T5" fmla="*/ 4 h 32"/>
              <a:gd name="T6" fmla="*/ 570731 w 37"/>
              <a:gd name="T7" fmla="*/ 4 h 32"/>
              <a:gd name="T8" fmla="*/ 122211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5" name="Freeform 194"/>
          <xdr:cNvSpPr>
            <a:spLocks/>
          </xdr:cNvSpPr>
        </xdr:nvSpPr>
        <xdr:spPr bwMode="auto">
          <a:xfrm>
            <a:off x="313" y="122"/>
            <a:ext cx="50" cy="28"/>
          </a:xfrm>
          <a:custGeom>
            <a:avLst/>
            <a:gdLst>
              <a:gd name="T0" fmla="*/ 122211 w 37"/>
              <a:gd name="T1" fmla="*/ 4 h 32"/>
              <a:gd name="T2" fmla="*/ 0 w 37"/>
              <a:gd name="T3" fmla="*/ 4 h 32"/>
              <a:gd name="T4" fmla="*/ 195097 w 37"/>
              <a:gd name="T5" fmla="*/ 4 h 32"/>
              <a:gd name="T6" fmla="*/ 570731 w 37"/>
              <a:gd name="T7" fmla="*/ 4 h 32"/>
              <a:gd name="T8" fmla="*/ 122211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6" name="Freeform 195"/>
          <xdr:cNvSpPr>
            <a:spLocks/>
          </xdr:cNvSpPr>
        </xdr:nvSpPr>
        <xdr:spPr bwMode="auto">
          <a:xfrm>
            <a:off x="358" y="121"/>
            <a:ext cx="35" cy="28"/>
          </a:xfrm>
          <a:custGeom>
            <a:avLst/>
            <a:gdLst>
              <a:gd name="T0" fmla="*/ 8 w 37"/>
              <a:gd name="T1" fmla="*/ 4 h 32"/>
              <a:gd name="T2" fmla="*/ 0 w 37"/>
              <a:gd name="T3" fmla="*/ 4 h 32"/>
              <a:gd name="T4" fmla="*/ 9 w 37"/>
              <a:gd name="T5" fmla="*/ 4 h 32"/>
              <a:gd name="T6" fmla="*/ 9 w 37"/>
              <a:gd name="T7" fmla="*/ 4 h 32"/>
              <a:gd name="T8" fmla="*/ 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7" name="Freeform 196"/>
          <xdr:cNvSpPr>
            <a:spLocks/>
          </xdr:cNvSpPr>
        </xdr:nvSpPr>
        <xdr:spPr bwMode="auto">
          <a:xfrm>
            <a:off x="346" y="142"/>
            <a:ext cx="46" cy="31"/>
          </a:xfrm>
          <a:custGeom>
            <a:avLst/>
            <a:gdLst>
              <a:gd name="T0" fmla="*/ 8498 w 37"/>
              <a:gd name="T1" fmla="*/ 4 h 32"/>
              <a:gd name="T2" fmla="*/ 0 w 37"/>
              <a:gd name="T3" fmla="*/ 12 h 32"/>
              <a:gd name="T4" fmla="*/ 13936 w 37"/>
              <a:gd name="T5" fmla="*/ 16 h 32"/>
              <a:gd name="T6" fmla="*/ 39012 w 37"/>
              <a:gd name="T7" fmla="*/ 16 h 32"/>
              <a:gd name="T8" fmla="*/ 849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8" name="Freeform 197"/>
          <xdr:cNvSpPr>
            <a:spLocks/>
          </xdr:cNvSpPr>
        </xdr:nvSpPr>
        <xdr:spPr bwMode="auto">
          <a:xfrm>
            <a:off x="298" y="141"/>
            <a:ext cx="55" cy="34"/>
          </a:xfrm>
          <a:custGeom>
            <a:avLst/>
            <a:gdLst>
              <a:gd name="T0" fmla="*/ 2644940 w 37"/>
              <a:gd name="T1" fmla="*/ 4 h 32"/>
              <a:gd name="T2" fmla="*/ 0 w 37"/>
              <a:gd name="T3" fmla="*/ 82 h 32"/>
              <a:gd name="T4" fmla="*/ 4101359 w 37"/>
              <a:gd name="T5" fmla="*/ 199 h 32"/>
              <a:gd name="T6" fmla="*/ 11971614 w 37"/>
              <a:gd name="T7" fmla="*/ 133 h 32"/>
              <a:gd name="T8" fmla="*/ 264494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9" name="Freeform 198"/>
          <xdr:cNvSpPr>
            <a:spLocks/>
          </xdr:cNvSpPr>
        </xdr:nvSpPr>
        <xdr:spPr bwMode="auto">
          <a:xfrm>
            <a:off x="252" y="143"/>
            <a:ext cx="52" cy="34"/>
          </a:xfrm>
          <a:custGeom>
            <a:avLst/>
            <a:gdLst>
              <a:gd name="T0" fmla="*/ 410422 w 37"/>
              <a:gd name="T1" fmla="*/ 4 h 32"/>
              <a:gd name="T2" fmla="*/ 0 w 37"/>
              <a:gd name="T3" fmla="*/ 82 h 32"/>
              <a:gd name="T4" fmla="*/ 672919 w 37"/>
              <a:gd name="T5" fmla="*/ 199 h 32"/>
              <a:gd name="T6" fmla="*/ 1993403 w 37"/>
              <a:gd name="T7" fmla="*/ 133 h 32"/>
              <a:gd name="T8" fmla="*/ 410422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0" name="Freeform 199"/>
          <xdr:cNvSpPr>
            <a:spLocks/>
          </xdr:cNvSpPr>
        </xdr:nvSpPr>
        <xdr:spPr bwMode="auto">
          <a:xfrm>
            <a:off x="205" y="144"/>
            <a:ext cx="51" cy="33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12 h 32"/>
              <a:gd name="T4" fmla="*/ 378631 w 37"/>
              <a:gd name="T5" fmla="*/ 74 h 32"/>
              <a:gd name="T6" fmla="*/ 1055409 w 37"/>
              <a:gd name="T7" fmla="*/ 56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1" name="Freeform 200"/>
          <xdr:cNvSpPr>
            <a:spLocks/>
          </xdr:cNvSpPr>
        </xdr:nvSpPr>
        <xdr:spPr bwMode="auto">
          <a:xfrm>
            <a:off x="165" y="144"/>
            <a:ext cx="46" cy="32"/>
          </a:xfrm>
          <a:custGeom>
            <a:avLst/>
            <a:gdLst>
              <a:gd name="T0" fmla="*/ 8498 w 37"/>
              <a:gd name="T1" fmla="*/ 4 h 32"/>
              <a:gd name="T2" fmla="*/ 0 w 37"/>
              <a:gd name="T3" fmla="*/ 12 h 32"/>
              <a:gd name="T4" fmla="*/ 13936 w 37"/>
              <a:gd name="T5" fmla="*/ 29 h 32"/>
              <a:gd name="T6" fmla="*/ 39012 w 37"/>
              <a:gd name="T7" fmla="*/ 20 h 32"/>
              <a:gd name="T8" fmla="*/ 849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2" name="Freeform 201"/>
          <xdr:cNvSpPr>
            <a:spLocks/>
          </xdr:cNvSpPr>
        </xdr:nvSpPr>
        <xdr:spPr bwMode="auto">
          <a:xfrm>
            <a:off x="165" y="166"/>
            <a:ext cx="23" cy="36"/>
          </a:xfrm>
          <a:custGeom>
            <a:avLst/>
            <a:gdLst>
              <a:gd name="T0" fmla="*/ 1 w 37"/>
              <a:gd name="T1" fmla="*/ 201 h 32"/>
              <a:gd name="T2" fmla="*/ 0 w 37"/>
              <a:gd name="T3" fmla="*/ 515 h 32"/>
              <a:gd name="T4" fmla="*/ 1 w 37"/>
              <a:gd name="T5" fmla="*/ 1254 h 32"/>
              <a:gd name="T6" fmla="*/ 1 w 37"/>
              <a:gd name="T7" fmla="*/ 840 h 32"/>
              <a:gd name="T8" fmla="*/ 1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3" name="Freeform 202"/>
          <xdr:cNvSpPr>
            <a:spLocks/>
          </xdr:cNvSpPr>
        </xdr:nvSpPr>
        <xdr:spPr bwMode="auto">
          <a:xfrm>
            <a:off x="185" y="168"/>
            <a:ext cx="41" cy="35"/>
          </a:xfrm>
          <a:custGeom>
            <a:avLst/>
            <a:gdLst>
              <a:gd name="T0" fmla="*/ 209 w 37"/>
              <a:gd name="T1" fmla="*/ 4 h 32"/>
              <a:gd name="T2" fmla="*/ 0 w 37"/>
              <a:gd name="T3" fmla="*/ 200 h 32"/>
              <a:gd name="T4" fmla="*/ 350 w 37"/>
              <a:gd name="T5" fmla="*/ 522 h 32"/>
              <a:gd name="T6" fmla="*/ 976 w 37"/>
              <a:gd name="T7" fmla="*/ 340 h 32"/>
              <a:gd name="T8" fmla="*/ 209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4" name="Freeform 203"/>
          <xdr:cNvSpPr>
            <a:spLocks/>
          </xdr:cNvSpPr>
        </xdr:nvSpPr>
        <xdr:spPr bwMode="auto">
          <a:xfrm>
            <a:off x="224" y="170"/>
            <a:ext cx="43" cy="36"/>
          </a:xfrm>
          <a:custGeom>
            <a:avLst/>
            <a:gdLst>
              <a:gd name="T0" fmla="*/ 969 w 37"/>
              <a:gd name="T1" fmla="*/ 201 h 32"/>
              <a:gd name="T2" fmla="*/ 0 w 37"/>
              <a:gd name="T3" fmla="*/ 515 h 32"/>
              <a:gd name="T4" fmla="*/ 1533 w 37"/>
              <a:gd name="T5" fmla="*/ 1254 h 32"/>
              <a:gd name="T6" fmla="*/ 4514 w 37"/>
              <a:gd name="T7" fmla="*/ 840 h 32"/>
              <a:gd name="T8" fmla="*/ 969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5" name="Freeform 204"/>
          <xdr:cNvSpPr>
            <a:spLocks/>
          </xdr:cNvSpPr>
        </xdr:nvSpPr>
        <xdr:spPr bwMode="auto">
          <a:xfrm>
            <a:off x="263" y="169"/>
            <a:ext cx="43" cy="34"/>
          </a:xfrm>
          <a:custGeom>
            <a:avLst/>
            <a:gdLst>
              <a:gd name="T0" fmla="*/ 969 w 37"/>
              <a:gd name="T1" fmla="*/ 4 h 32"/>
              <a:gd name="T2" fmla="*/ 0 w 37"/>
              <a:gd name="T3" fmla="*/ 82 h 32"/>
              <a:gd name="T4" fmla="*/ 1533 w 37"/>
              <a:gd name="T5" fmla="*/ 199 h 32"/>
              <a:gd name="T6" fmla="*/ 4514 w 37"/>
              <a:gd name="T7" fmla="*/ 133 h 32"/>
              <a:gd name="T8" fmla="*/ 969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6" name="Freeform 205"/>
          <xdr:cNvSpPr>
            <a:spLocks/>
          </xdr:cNvSpPr>
        </xdr:nvSpPr>
        <xdr:spPr bwMode="auto">
          <a:xfrm>
            <a:off x="301" y="167"/>
            <a:ext cx="43" cy="35"/>
          </a:xfrm>
          <a:custGeom>
            <a:avLst/>
            <a:gdLst>
              <a:gd name="T0" fmla="*/ 969 w 37"/>
              <a:gd name="T1" fmla="*/ 4 h 32"/>
              <a:gd name="T2" fmla="*/ 0 w 37"/>
              <a:gd name="T3" fmla="*/ 200 h 32"/>
              <a:gd name="T4" fmla="*/ 1533 w 37"/>
              <a:gd name="T5" fmla="*/ 522 h 32"/>
              <a:gd name="T6" fmla="*/ 4514 w 37"/>
              <a:gd name="T7" fmla="*/ 340 h 32"/>
              <a:gd name="T8" fmla="*/ 969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7" name="Freeform 206"/>
          <xdr:cNvSpPr>
            <a:spLocks/>
          </xdr:cNvSpPr>
        </xdr:nvSpPr>
        <xdr:spPr bwMode="auto">
          <a:xfrm>
            <a:off x="343" y="167"/>
            <a:ext cx="49" cy="36"/>
          </a:xfrm>
          <a:custGeom>
            <a:avLst/>
            <a:gdLst>
              <a:gd name="T0" fmla="*/ 67270 w 37"/>
              <a:gd name="T1" fmla="*/ 201 h 32"/>
              <a:gd name="T2" fmla="*/ 0 w 37"/>
              <a:gd name="T3" fmla="*/ 515 h 32"/>
              <a:gd name="T4" fmla="*/ 104460 w 37"/>
              <a:gd name="T5" fmla="*/ 1254 h 32"/>
              <a:gd name="T6" fmla="*/ 297610 w 37"/>
              <a:gd name="T7" fmla="*/ 840 h 32"/>
              <a:gd name="T8" fmla="*/ 6727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8" name="Freeform 207"/>
          <xdr:cNvSpPr>
            <a:spLocks/>
          </xdr:cNvSpPr>
        </xdr:nvSpPr>
        <xdr:spPr bwMode="auto">
          <a:xfrm>
            <a:off x="321" y="193"/>
            <a:ext cx="51" cy="34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82 h 32"/>
              <a:gd name="T4" fmla="*/ 378631 w 37"/>
              <a:gd name="T5" fmla="*/ 199 h 32"/>
              <a:gd name="T6" fmla="*/ 1055409 w 37"/>
              <a:gd name="T7" fmla="*/ 133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9" name="Freeform 208"/>
          <xdr:cNvSpPr>
            <a:spLocks/>
          </xdr:cNvSpPr>
        </xdr:nvSpPr>
        <xdr:spPr bwMode="auto">
          <a:xfrm>
            <a:off x="283" y="191"/>
            <a:ext cx="51" cy="35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200 h 32"/>
              <a:gd name="T4" fmla="*/ 378631 w 37"/>
              <a:gd name="T5" fmla="*/ 522 h 32"/>
              <a:gd name="T6" fmla="*/ 1055409 w 37"/>
              <a:gd name="T7" fmla="*/ 340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0" name="Freeform 209"/>
          <xdr:cNvSpPr>
            <a:spLocks/>
          </xdr:cNvSpPr>
        </xdr:nvSpPr>
        <xdr:spPr bwMode="auto">
          <a:xfrm>
            <a:off x="240" y="194"/>
            <a:ext cx="51" cy="35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200 h 32"/>
              <a:gd name="T4" fmla="*/ 378631 w 37"/>
              <a:gd name="T5" fmla="*/ 522 h 32"/>
              <a:gd name="T6" fmla="*/ 1055409 w 37"/>
              <a:gd name="T7" fmla="*/ 340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1" name="Freeform 210"/>
          <xdr:cNvSpPr>
            <a:spLocks/>
          </xdr:cNvSpPr>
        </xdr:nvSpPr>
        <xdr:spPr bwMode="auto">
          <a:xfrm>
            <a:off x="195" y="192"/>
            <a:ext cx="49" cy="36"/>
          </a:xfrm>
          <a:custGeom>
            <a:avLst/>
            <a:gdLst>
              <a:gd name="T0" fmla="*/ 67270 w 37"/>
              <a:gd name="T1" fmla="*/ 201 h 32"/>
              <a:gd name="T2" fmla="*/ 0 w 37"/>
              <a:gd name="T3" fmla="*/ 515 h 32"/>
              <a:gd name="T4" fmla="*/ 104460 w 37"/>
              <a:gd name="T5" fmla="*/ 1254 h 32"/>
              <a:gd name="T6" fmla="*/ 297610 w 37"/>
              <a:gd name="T7" fmla="*/ 840 h 32"/>
              <a:gd name="T8" fmla="*/ 6727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2" name="Freeform 211"/>
          <xdr:cNvSpPr>
            <a:spLocks/>
          </xdr:cNvSpPr>
        </xdr:nvSpPr>
        <xdr:spPr bwMode="auto">
          <a:xfrm>
            <a:off x="166" y="190"/>
            <a:ext cx="46" cy="37"/>
          </a:xfrm>
          <a:custGeom>
            <a:avLst/>
            <a:gdLst>
              <a:gd name="T0" fmla="*/ 8498 w 37"/>
              <a:gd name="T1" fmla="*/ 463 h 32"/>
              <a:gd name="T2" fmla="*/ 0 w 37"/>
              <a:gd name="T3" fmla="*/ 1256 h 32"/>
              <a:gd name="T4" fmla="*/ 13936 w 37"/>
              <a:gd name="T5" fmla="*/ 3000 h 32"/>
              <a:gd name="T6" fmla="*/ 39012 w 37"/>
              <a:gd name="T7" fmla="*/ 2153 h 32"/>
              <a:gd name="T8" fmla="*/ 8498 w 37"/>
              <a:gd name="T9" fmla="*/ 463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3" name="Freeform 212"/>
          <xdr:cNvSpPr>
            <a:spLocks/>
          </xdr:cNvSpPr>
        </xdr:nvSpPr>
        <xdr:spPr bwMode="auto">
          <a:xfrm>
            <a:off x="365" y="194"/>
            <a:ext cx="27" cy="31"/>
          </a:xfrm>
          <a:custGeom>
            <a:avLst/>
            <a:gdLst>
              <a:gd name="T0" fmla="*/ 1 w 37"/>
              <a:gd name="T1" fmla="*/ 4 h 32"/>
              <a:gd name="T2" fmla="*/ 0 w 37"/>
              <a:gd name="T3" fmla="*/ 12 h 32"/>
              <a:gd name="T4" fmla="*/ 1 w 37"/>
              <a:gd name="T5" fmla="*/ 16 h 32"/>
              <a:gd name="T6" fmla="*/ 1 w 37"/>
              <a:gd name="T7" fmla="*/ 16 h 32"/>
              <a:gd name="T8" fmla="*/ 1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4" name="Freeform 213"/>
          <xdr:cNvSpPr>
            <a:spLocks/>
          </xdr:cNvSpPr>
        </xdr:nvSpPr>
        <xdr:spPr bwMode="auto">
          <a:xfrm>
            <a:off x="166" y="217"/>
            <a:ext cx="29" cy="38"/>
          </a:xfrm>
          <a:custGeom>
            <a:avLst/>
            <a:gdLst>
              <a:gd name="T0" fmla="*/ 2 w 37"/>
              <a:gd name="T1" fmla="*/ 1009 h 32"/>
              <a:gd name="T2" fmla="*/ 0 w 37"/>
              <a:gd name="T3" fmla="*/ 2830 h 32"/>
              <a:gd name="T4" fmla="*/ 2 w 37"/>
              <a:gd name="T5" fmla="*/ 6838 h 32"/>
              <a:gd name="T6" fmla="*/ 2 w 37"/>
              <a:gd name="T7" fmla="*/ 4727 h 32"/>
              <a:gd name="T8" fmla="*/ 2 w 37"/>
              <a:gd name="T9" fmla="*/ 1009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5" name="Freeform 214"/>
          <xdr:cNvSpPr>
            <a:spLocks/>
          </xdr:cNvSpPr>
        </xdr:nvSpPr>
        <xdr:spPr bwMode="auto">
          <a:xfrm>
            <a:off x="195" y="218"/>
            <a:ext cx="45" cy="38"/>
          </a:xfrm>
          <a:custGeom>
            <a:avLst/>
            <a:gdLst>
              <a:gd name="T0" fmla="*/ 4426 w 37"/>
              <a:gd name="T1" fmla="*/ 1009 h 32"/>
              <a:gd name="T2" fmla="*/ 0 w 37"/>
              <a:gd name="T3" fmla="*/ 2830 h 32"/>
              <a:gd name="T4" fmla="*/ 6688 w 37"/>
              <a:gd name="T5" fmla="*/ 6838 h 32"/>
              <a:gd name="T6" fmla="*/ 19486 w 37"/>
              <a:gd name="T7" fmla="*/ 4727 h 32"/>
              <a:gd name="T8" fmla="*/ 4426 w 37"/>
              <a:gd name="T9" fmla="*/ 1009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6" name="Freeform 215"/>
          <xdr:cNvSpPr>
            <a:spLocks/>
          </xdr:cNvSpPr>
        </xdr:nvSpPr>
        <xdr:spPr bwMode="auto">
          <a:xfrm>
            <a:off x="237" y="219"/>
            <a:ext cx="51" cy="37"/>
          </a:xfrm>
          <a:custGeom>
            <a:avLst/>
            <a:gdLst>
              <a:gd name="T0" fmla="*/ 232830 w 37"/>
              <a:gd name="T1" fmla="*/ 463 h 32"/>
              <a:gd name="T2" fmla="*/ 0 w 37"/>
              <a:gd name="T3" fmla="*/ 1256 h 32"/>
              <a:gd name="T4" fmla="*/ 378631 w 37"/>
              <a:gd name="T5" fmla="*/ 3000 h 32"/>
              <a:gd name="T6" fmla="*/ 1055409 w 37"/>
              <a:gd name="T7" fmla="*/ 2153 h 32"/>
              <a:gd name="T8" fmla="*/ 232830 w 37"/>
              <a:gd name="T9" fmla="*/ 463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7" name="Freeform 216"/>
          <xdr:cNvSpPr>
            <a:spLocks/>
          </xdr:cNvSpPr>
        </xdr:nvSpPr>
        <xdr:spPr bwMode="auto">
          <a:xfrm>
            <a:off x="282" y="219"/>
            <a:ext cx="51" cy="36"/>
          </a:xfrm>
          <a:custGeom>
            <a:avLst/>
            <a:gdLst>
              <a:gd name="T0" fmla="*/ 232830 w 37"/>
              <a:gd name="T1" fmla="*/ 201 h 32"/>
              <a:gd name="T2" fmla="*/ 0 w 37"/>
              <a:gd name="T3" fmla="*/ 515 h 32"/>
              <a:gd name="T4" fmla="*/ 378631 w 37"/>
              <a:gd name="T5" fmla="*/ 1254 h 32"/>
              <a:gd name="T6" fmla="*/ 1055409 w 37"/>
              <a:gd name="T7" fmla="*/ 840 h 32"/>
              <a:gd name="T8" fmla="*/ 23283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8" name="Freeform 217"/>
          <xdr:cNvSpPr>
            <a:spLocks/>
          </xdr:cNvSpPr>
        </xdr:nvSpPr>
        <xdr:spPr bwMode="auto">
          <a:xfrm>
            <a:off x="341" y="219"/>
            <a:ext cx="51" cy="36"/>
          </a:xfrm>
          <a:custGeom>
            <a:avLst/>
            <a:gdLst>
              <a:gd name="T0" fmla="*/ 232830 w 37"/>
              <a:gd name="T1" fmla="*/ 201 h 32"/>
              <a:gd name="T2" fmla="*/ 0 w 37"/>
              <a:gd name="T3" fmla="*/ 515 h 32"/>
              <a:gd name="T4" fmla="*/ 378631 w 37"/>
              <a:gd name="T5" fmla="*/ 1254 h 32"/>
              <a:gd name="T6" fmla="*/ 1055409 w 37"/>
              <a:gd name="T7" fmla="*/ 840 h 32"/>
              <a:gd name="T8" fmla="*/ 23283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9" name="Freeform 218"/>
          <xdr:cNvSpPr>
            <a:spLocks/>
          </xdr:cNvSpPr>
        </xdr:nvSpPr>
        <xdr:spPr bwMode="auto">
          <a:xfrm>
            <a:off x="323" y="220"/>
            <a:ext cx="27" cy="36"/>
          </a:xfrm>
          <a:custGeom>
            <a:avLst/>
            <a:gdLst>
              <a:gd name="T0" fmla="*/ 1 w 37"/>
              <a:gd name="T1" fmla="*/ 201 h 32"/>
              <a:gd name="T2" fmla="*/ 0 w 37"/>
              <a:gd name="T3" fmla="*/ 515 h 32"/>
              <a:gd name="T4" fmla="*/ 1 w 37"/>
              <a:gd name="T5" fmla="*/ 1254 h 32"/>
              <a:gd name="T6" fmla="*/ 1 w 37"/>
              <a:gd name="T7" fmla="*/ 840 h 32"/>
              <a:gd name="T8" fmla="*/ 1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</xdr:grpSp>
    <xdr:clientData/>
  </xdr:twoCellAnchor>
  <xdr:twoCellAnchor>
    <xdr:from>
      <xdr:col>12</xdr:col>
      <xdr:colOff>0</xdr:colOff>
      <xdr:row>7</xdr:row>
      <xdr:rowOff>0</xdr:rowOff>
    </xdr:from>
    <xdr:to>
      <xdr:col>13</xdr:col>
      <xdr:colOff>28575</xdr:colOff>
      <xdr:row>9</xdr:row>
      <xdr:rowOff>28575</xdr:rowOff>
    </xdr:to>
    <xdr:sp macro="" textlink="">
      <xdr:nvSpPr>
        <xdr:cNvPr id="220" name="Freeform 219"/>
        <xdr:cNvSpPr>
          <a:spLocks/>
        </xdr:cNvSpPr>
      </xdr:nvSpPr>
      <xdr:spPr bwMode="auto">
        <a:xfrm>
          <a:off x="5057775" y="1200150"/>
          <a:ext cx="228600" cy="333375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47625</xdr:colOff>
      <xdr:row>9</xdr:row>
      <xdr:rowOff>19050</xdr:rowOff>
    </xdr:from>
    <xdr:to>
      <xdr:col>13</xdr:col>
      <xdr:colOff>76200</xdr:colOff>
      <xdr:row>11</xdr:row>
      <xdr:rowOff>19050</xdr:rowOff>
    </xdr:to>
    <xdr:sp macro="" textlink="">
      <xdr:nvSpPr>
        <xdr:cNvPr id="221" name="Freeform 220"/>
        <xdr:cNvSpPr>
          <a:spLocks/>
        </xdr:cNvSpPr>
      </xdr:nvSpPr>
      <xdr:spPr bwMode="auto">
        <a:xfrm>
          <a:off x="5105400" y="1524000"/>
          <a:ext cx="228600" cy="30480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114300</xdr:colOff>
      <xdr:row>11</xdr:row>
      <xdr:rowOff>9525</xdr:rowOff>
    </xdr:from>
    <xdr:to>
      <xdr:col>13</xdr:col>
      <xdr:colOff>142875</xdr:colOff>
      <xdr:row>13</xdr:row>
      <xdr:rowOff>9525</xdr:rowOff>
    </xdr:to>
    <xdr:sp macro="" textlink="">
      <xdr:nvSpPr>
        <xdr:cNvPr id="222" name="Freeform 221"/>
        <xdr:cNvSpPr>
          <a:spLocks/>
        </xdr:cNvSpPr>
      </xdr:nvSpPr>
      <xdr:spPr bwMode="auto">
        <a:xfrm>
          <a:off x="5172075" y="1819275"/>
          <a:ext cx="228600" cy="30480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171450</xdr:colOff>
      <xdr:row>13</xdr:row>
      <xdr:rowOff>0</xdr:rowOff>
    </xdr:from>
    <xdr:to>
      <xdr:col>14</xdr:col>
      <xdr:colOff>0</xdr:colOff>
      <xdr:row>15</xdr:row>
      <xdr:rowOff>19050</xdr:rowOff>
    </xdr:to>
    <xdr:sp macro="" textlink="">
      <xdr:nvSpPr>
        <xdr:cNvPr id="223" name="Freeform 222"/>
        <xdr:cNvSpPr>
          <a:spLocks/>
        </xdr:cNvSpPr>
      </xdr:nvSpPr>
      <xdr:spPr bwMode="auto">
        <a:xfrm>
          <a:off x="5229225" y="2114550"/>
          <a:ext cx="228600" cy="32385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9525</xdr:colOff>
      <xdr:row>15</xdr:row>
      <xdr:rowOff>0</xdr:rowOff>
    </xdr:from>
    <xdr:to>
      <xdr:col>14</xdr:col>
      <xdr:colOff>38100</xdr:colOff>
      <xdr:row>17</xdr:row>
      <xdr:rowOff>19050</xdr:rowOff>
    </xdr:to>
    <xdr:sp macro="" textlink="">
      <xdr:nvSpPr>
        <xdr:cNvPr id="224" name="Freeform 223"/>
        <xdr:cNvSpPr>
          <a:spLocks/>
        </xdr:cNvSpPr>
      </xdr:nvSpPr>
      <xdr:spPr bwMode="auto">
        <a:xfrm>
          <a:off x="5267325" y="2419350"/>
          <a:ext cx="228600" cy="32385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152400</xdr:colOff>
      <xdr:row>7</xdr:row>
      <xdr:rowOff>0</xdr:rowOff>
    </xdr:from>
    <xdr:to>
      <xdr:col>21</xdr:col>
      <xdr:colOff>0</xdr:colOff>
      <xdr:row>9</xdr:row>
      <xdr:rowOff>9525</xdr:rowOff>
    </xdr:to>
    <xdr:sp macro="" textlink="">
      <xdr:nvSpPr>
        <xdr:cNvPr id="225" name="Freeform 224"/>
        <xdr:cNvSpPr>
          <a:spLocks/>
        </xdr:cNvSpPr>
      </xdr:nvSpPr>
      <xdr:spPr bwMode="auto">
        <a:xfrm>
          <a:off x="7162800" y="1200150"/>
          <a:ext cx="247650" cy="31432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9</xdr:row>
      <xdr:rowOff>9525</xdr:rowOff>
    </xdr:from>
    <xdr:to>
      <xdr:col>20</xdr:col>
      <xdr:colOff>142875</xdr:colOff>
      <xdr:row>11</xdr:row>
      <xdr:rowOff>0</xdr:rowOff>
    </xdr:to>
    <xdr:sp macro="" textlink="">
      <xdr:nvSpPr>
        <xdr:cNvPr id="226" name="Freeform 225"/>
        <xdr:cNvSpPr>
          <a:spLocks/>
        </xdr:cNvSpPr>
      </xdr:nvSpPr>
      <xdr:spPr bwMode="auto">
        <a:xfrm>
          <a:off x="7105650" y="15144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66675</xdr:colOff>
      <xdr:row>11</xdr:row>
      <xdr:rowOff>9525</xdr:rowOff>
    </xdr:from>
    <xdr:to>
      <xdr:col>20</xdr:col>
      <xdr:colOff>114300</xdr:colOff>
      <xdr:row>13</xdr:row>
      <xdr:rowOff>0</xdr:rowOff>
    </xdr:to>
    <xdr:sp macro="" textlink="">
      <xdr:nvSpPr>
        <xdr:cNvPr id="227" name="Freeform 226"/>
        <xdr:cNvSpPr>
          <a:spLocks/>
        </xdr:cNvSpPr>
      </xdr:nvSpPr>
      <xdr:spPr bwMode="auto">
        <a:xfrm>
          <a:off x="7077075" y="18192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19050</xdr:colOff>
      <xdr:row>13</xdr:row>
      <xdr:rowOff>9525</xdr:rowOff>
    </xdr:from>
    <xdr:to>
      <xdr:col>20</xdr:col>
      <xdr:colOff>66675</xdr:colOff>
      <xdr:row>15</xdr:row>
      <xdr:rowOff>0</xdr:rowOff>
    </xdr:to>
    <xdr:sp macro="" textlink="">
      <xdr:nvSpPr>
        <xdr:cNvPr id="228" name="Freeform 227"/>
        <xdr:cNvSpPr>
          <a:spLocks/>
        </xdr:cNvSpPr>
      </xdr:nvSpPr>
      <xdr:spPr bwMode="auto">
        <a:xfrm>
          <a:off x="7029450" y="21240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333375</xdr:colOff>
      <xdr:row>15</xdr:row>
      <xdr:rowOff>9525</xdr:rowOff>
    </xdr:from>
    <xdr:to>
      <xdr:col>20</xdr:col>
      <xdr:colOff>38100</xdr:colOff>
      <xdr:row>17</xdr:row>
      <xdr:rowOff>0</xdr:rowOff>
    </xdr:to>
    <xdr:sp macro="" textlink="">
      <xdr:nvSpPr>
        <xdr:cNvPr id="229" name="Freeform 228"/>
        <xdr:cNvSpPr>
          <a:spLocks/>
        </xdr:cNvSpPr>
      </xdr:nvSpPr>
      <xdr:spPr bwMode="auto">
        <a:xfrm>
          <a:off x="7000875" y="24288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47625</xdr:colOff>
      <xdr:row>8</xdr:row>
      <xdr:rowOff>133350</xdr:rowOff>
    </xdr:from>
    <xdr:to>
      <xdr:col>13</xdr:col>
      <xdr:colOff>66675</xdr:colOff>
      <xdr:row>15</xdr:row>
      <xdr:rowOff>66675</xdr:rowOff>
    </xdr:to>
    <xdr:grpSp>
      <xdr:nvGrpSpPr>
        <xdr:cNvPr id="230" name="Group 229"/>
        <xdr:cNvGrpSpPr>
          <a:grpSpLocks/>
        </xdr:cNvGrpSpPr>
      </xdr:nvGrpSpPr>
      <xdr:grpSpPr bwMode="auto">
        <a:xfrm>
          <a:off x="5105400" y="1485900"/>
          <a:ext cx="219075" cy="1000125"/>
          <a:chOff x="533" y="157"/>
          <a:chExt cx="24" cy="104"/>
        </a:xfrm>
      </xdr:grpSpPr>
      <xdr:sp macro="" textlink="">
        <xdr:nvSpPr>
          <xdr:cNvPr id="231" name="Freeform 230"/>
          <xdr:cNvSpPr>
            <a:spLocks/>
          </xdr:cNvSpPr>
        </xdr:nvSpPr>
        <xdr:spPr bwMode="auto">
          <a:xfrm>
            <a:off x="533" y="157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" name="Freeform 231"/>
          <xdr:cNvSpPr>
            <a:spLocks/>
          </xdr:cNvSpPr>
        </xdr:nvSpPr>
        <xdr:spPr bwMode="auto">
          <a:xfrm>
            <a:off x="537" y="188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3" name="Freeform 232"/>
          <xdr:cNvSpPr>
            <a:spLocks/>
          </xdr:cNvSpPr>
        </xdr:nvSpPr>
        <xdr:spPr bwMode="auto">
          <a:xfrm>
            <a:off x="543" y="220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4" name="Freeform 233"/>
          <xdr:cNvSpPr>
            <a:spLocks/>
          </xdr:cNvSpPr>
        </xdr:nvSpPr>
        <xdr:spPr bwMode="auto">
          <a:xfrm>
            <a:off x="547" y="252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247650</xdr:colOff>
      <xdr:row>15</xdr:row>
      <xdr:rowOff>19050</xdr:rowOff>
    </xdr:from>
    <xdr:to>
      <xdr:col>15</xdr:col>
      <xdr:colOff>228600</xdr:colOff>
      <xdr:row>17</xdr:row>
      <xdr:rowOff>9525</xdr:rowOff>
    </xdr:to>
    <xdr:sp macro="" textlink="">
      <xdr:nvSpPr>
        <xdr:cNvPr id="235" name="Freeform 234"/>
        <xdr:cNvSpPr>
          <a:spLocks/>
        </xdr:cNvSpPr>
      </xdr:nvSpPr>
      <xdr:spPr bwMode="auto">
        <a:xfrm>
          <a:off x="5705475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171450</xdr:colOff>
      <xdr:row>15</xdr:row>
      <xdr:rowOff>19050</xdr:rowOff>
    </xdr:from>
    <xdr:to>
      <xdr:col>16</xdr:col>
      <xdr:colOff>238125</xdr:colOff>
      <xdr:row>17</xdr:row>
      <xdr:rowOff>9525</xdr:rowOff>
    </xdr:to>
    <xdr:sp macro="" textlink="">
      <xdr:nvSpPr>
        <xdr:cNvPr id="236" name="Freeform 235"/>
        <xdr:cNvSpPr>
          <a:spLocks/>
        </xdr:cNvSpPr>
      </xdr:nvSpPr>
      <xdr:spPr bwMode="auto">
        <a:xfrm>
          <a:off x="5953125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180975</xdr:colOff>
      <xdr:row>15</xdr:row>
      <xdr:rowOff>19050</xdr:rowOff>
    </xdr:from>
    <xdr:to>
      <xdr:col>17</xdr:col>
      <xdr:colOff>161925</xdr:colOff>
      <xdr:row>17</xdr:row>
      <xdr:rowOff>9525</xdr:rowOff>
    </xdr:to>
    <xdr:sp macro="" textlink="">
      <xdr:nvSpPr>
        <xdr:cNvPr id="237" name="Freeform 236"/>
        <xdr:cNvSpPr>
          <a:spLocks/>
        </xdr:cNvSpPr>
      </xdr:nvSpPr>
      <xdr:spPr bwMode="auto">
        <a:xfrm>
          <a:off x="6200775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104775</xdr:colOff>
      <xdr:row>15</xdr:row>
      <xdr:rowOff>19050</xdr:rowOff>
    </xdr:from>
    <xdr:to>
      <xdr:col>18</xdr:col>
      <xdr:colOff>85725</xdr:colOff>
      <xdr:row>17</xdr:row>
      <xdr:rowOff>9525</xdr:rowOff>
    </xdr:to>
    <xdr:sp macro="" textlink="">
      <xdr:nvSpPr>
        <xdr:cNvPr id="238" name="Freeform 237"/>
        <xdr:cNvSpPr>
          <a:spLocks/>
        </xdr:cNvSpPr>
      </xdr:nvSpPr>
      <xdr:spPr bwMode="auto">
        <a:xfrm>
          <a:off x="6448425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</xdr:colOff>
      <xdr:row>15</xdr:row>
      <xdr:rowOff>19050</xdr:rowOff>
    </xdr:from>
    <xdr:to>
      <xdr:col>18</xdr:col>
      <xdr:colOff>333375</xdr:colOff>
      <xdr:row>17</xdr:row>
      <xdr:rowOff>9525</xdr:rowOff>
    </xdr:to>
    <xdr:sp macro="" textlink="">
      <xdr:nvSpPr>
        <xdr:cNvPr id="239" name="Freeform 238"/>
        <xdr:cNvSpPr>
          <a:spLocks/>
        </xdr:cNvSpPr>
      </xdr:nvSpPr>
      <xdr:spPr bwMode="auto">
        <a:xfrm>
          <a:off x="6696075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428625</xdr:colOff>
      <xdr:row>6</xdr:row>
      <xdr:rowOff>76200</xdr:rowOff>
    </xdr:from>
    <xdr:to>
      <xdr:col>6</xdr:col>
      <xdr:colOff>257175</xdr:colOff>
      <xdr:row>7</xdr:row>
      <xdr:rowOff>0</xdr:rowOff>
    </xdr:to>
    <xdr:grpSp>
      <xdr:nvGrpSpPr>
        <xdr:cNvPr id="240" name="Group 239"/>
        <xdr:cNvGrpSpPr>
          <a:grpSpLocks/>
        </xdr:cNvGrpSpPr>
      </xdr:nvGrpSpPr>
      <xdr:grpSpPr bwMode="auto">
        <a:xfrm>
          <a:off x="1533525" y="1123950"/>
          <a:ext cx="1666875" cy="76200"/>
          <a:chOff x="515" y="112"/>
          <a:chExt cx="163" cy="13"/>
        </a:xfrm>
      </xdr:grpSpPr>
      <xdr:sp macro="" textlink="">
        <xdr:nvSpPr>
          <xdr:cNvPr id="241" name="Line 240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2" name="Line 241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Line 242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190500</xdr:colOff>
      <xdr:row>5</xdr:row>
      <xdr:rowOff>114300</xdr:rowOff>
    </xdr:from>
    <xdr:to>
      <xdr:col>7</xdr:col>
      <xdr:colOff>95250</xdr:colOff>
      <xdr:row>6</xdr:row>
      <xdr:rowOff>38100</xdr:rowOff>
    </xdr:to>
    <xdr:grpSp>
      <xdr:nvGrpSpPr>
        <xdr:cNvPr id="244" name="Group 243"/>
        <xdr:cNvGrpSpPr>
          <a:grpSpLocks/>
        </xdr:cNvGrpSpPr>
      </xdr:nvGrpSpPr>
      <xdr:grpSpPr bwMode="auto">
        <a:xfrm>
          <a:off x="1295400" y="1009650"/>
          <a:ext cx="2143125" cy="76200"/>
          <a:chOff x="515" y="112"/>
          <a:chExt cx="163" cy="13"/>
        </a:xfrm>
      </xdr:grpSpPr>
      <xdr:sp macro="" textlink="">
        <xdr:nvSpPr>
          <xdr:cNvPr id="245" name="Line 244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6" name="Line 245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Line 246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933450</xdr:colOff>
      <xdr:row>4</xdr:row>
      <xdr:rowOff>114300</xdr:rowOff>
    </xdr:from>
    <xdr:to>
      <xdr:col>8</xdr:col>
      <xdr:colOff>95250</xdr:colOff>
      <xdr:row>5</xdr:row>
      <xdr:rowOff>38100</xdr:rowOff>
    </xdr:to>
    <xdr:grpSp>
      <xdr:nvGrpSpPr>
        <xdr:cNvPr id="248" name="Group 247"/>
        <xdr:cNvGrpSpPr>
          <a:grpSpLocks/>
        </xdr:cNvGrpSpPr>
      </xdr:nvGrpSpPr>
      <xdr:grpSpPr bwMode="auto">
        <a:xfrm>
          <a:off x="1038225" y="857250"/>
          <a:ext cx="2695575" cy="76200"/>
          <a:chOff x="515" y="112"/>
          <a:chExt cx="163" cy="13"/>
        </a:xfrm>
      </xdr:grpSpPr>
      <xdr:sp macro="" textlink="">
        <xdr:nvSpPr>
          <xdr:cNvPr id="249" name="Line 248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0" name="Line 249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Line 250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742950</xdr:colOff>
      <xdr:row>3</xdr:row>
      <xdr:rowOff>114300</xdr:rowOff>
    </xdr:from>
    <xdr:to>
      <xdr:col>8</xdr:col>
      <xdr:colOff>247650</xdr:colOff>
      <xdr:row>4</xdr:row>
      <xdr:rowOff>38100</xdr:rowOff>
    </xdr:to>
    <xdr:grpSp>
      <xdr:nvGrpSpPr>
        <xdr:cNvPr id="252" name="Group 251"/>
        <xdr:cNvGrpSpPr>
          <a:grpSpLocks/>
        </xdr:cNvGrpSpPr>
      </xdr:nvGrpSpPr>
      <xdr:grpSpPr bwMode="auto">
        <a:xfrm>
          <a:off x="847725" y="704850"/>
          <a:ext cx="3038475" cy="76200"/>
          <a:chOff x="515" y="112"/>
          <a:chExt cx="163" cy="13"/>
        </a:xfrm>
      </xdr:grpSpPr>
      <xdr:sp macro="" textlink="">
        <xdr:nvSpPr>
          <xdr:cNvPr id="253" name="Line 252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4" name="Line 253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Line 254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7</xdr:row>
      <xdr:rowOff>19050</xdr:rowOff>
    </xdr:from>
    <xdr:to>
      <xdr:col>1</xdr:col>
      <xdr:colOff>971550</xdr:colOff>
      <xdr:row>7</xdr:row>
      <xdr:rowOff>85725</xdr:rowOff>
    </xdr:to>
    <xdr:sp macro="" textlink="">
      <xdr:nvSpPr>
        <xdr:cNvPr id="2" name="Freeform 1"/>
        <xdr:cNvSpPr>
          <a:spLocks/>
        </xdr:cNvSpPr>
      </xdr:nvSpPr>
      <xdr:spPr bwMode="auto">
        <a:xfrm>
          <a:off x="990600" y="1219200"/>
          <a:ext cx="85725" cy="66675"/>
        </a:xfrm>
        <a:custGeom>
          <a:avLst/>
          <a:gdLst>
            <a:gd name="T0" fmla="*/ 2147483646 w 16"/>
            <a:gd name="T1" fmla="*/ 0 h 10"/>
            <a:gd name="T2" fmla="*/ 2147483646 w 16"/>
            <a:gd name="T3" fmla="*/ 2147483646 h 10"/>
            <a:gd name="T4" fmla="*/ 2147483646 w 16"/>
            <a:gd name="T5" fmla="*/ 0 h 10"/>
            <a:gd name="T6" fmla="*/ 0 60000 65536"/>
            <a:gd name="T7" fmla="*/ 0 60000 65536"/>
            <a:gd name="T8" fmla="*/ 0 60000 65536"/>
            <a:gd name="T9" fmla="*/ 0 w 16"/>
            <a:gd name="T10" fmla="*/ 0 h 10"/>
            <a:gd name="T11" fmla="*/ 16 w 16"/>
            <a:gd name="T12" fmla="*/ 10 h 1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" h="10">
              <a:moveTo>
                <a:pt x="5" y="0"/>
              </a:moveTo>
              <a:cubicBezTo>
                <a:pt x="0" y="10"/>
                <a:pt x="4" y="10"/>
                <a:pt x="14" y="9"/>
              </a:cubicBezTo>
              <a:cubicBezTo>
                <a:pt x="16" y="2"/>
                <a:pt x="11" y="1"/>
                <a:pt x="5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7</xdr:row>
      <xdr:rowOff>19050</xdr:rowOff>
    </xdr:from>
    <xdr:to>
      <xdr:col>10</xdr:col>
      <xdr:colOff>323850</xdr:colOff>
      <xdr:row>8</xdr:row>
      <xdr:rowOff>95250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4534633" y="1227992"/>
          <a:ext cx="295275" cy="230066"/>
          <a:chOff x="522" y="126"/>
          <a:chExt cx="37" cy="24"/>
        </a:xfrm>
      </xdr:grpSpPr>
      <xdr:sp macro="" textlink="">
        <xdr:nvSpPr>
          <xdr:cNvPr id="4" name="Line 3"/>
          <xdr:cNvSpPr>
            <a:spLocks noChangeShapeType="1"/>
          </xdr:cNvSpPr>
        </xdr:nvSpPr>
        <xdr:spPr bwMode="auto">
          <a:xfrm flipH="1">
            <a:off x="522" y="126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 flipH="1">
            <a:off x="525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flipH="1">
            <a:off x="529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>
            <a:off x="545" y="130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542" y="132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540" y="135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0</xdr:colOff>
      <xdr:row>7</xdr:row>
      <xdr:rowOff>0</xdr:rowOff>
    </xdr:from>
    <xdr:to>
      <xdr:col>22</xdr:col>
      <xdr:colOff>0</xdr:colOff>
      <xdr:row>17</xdr:row>
      <xdr:rowOff>0</xdr:rowOff>
    </xdr:to>
    <xdr:sp macro="" textlink="">
      <xdr:nvSpPr>
        <xdr:cNvPr id="10" name="Freeform 9"/>
        <xdr:cNvSpPr>
          <a:spLocks/>
        </xdr:cNvSpPr>
      </xdr:nvSpPr>
      <xdr:spPr bwMode="auto">
        <a:xfrm>
          <a:off x="4933950" y="1200150"/>
          <a:ext cx="2667000" cy="1524000"/>
        </a:xfrm>
        <a:custGeom>
          <a:avLst/>
          <a:gdLst>
            <a:gd name="T0" fmla="*/ 0 w 279"/>
            <a:gd name="T1" fmla="*/ 0 h 160"/>
            <a:gd name="T2" fmla="*/ 2147483646 w 279"/>
            <a:gd name="T3" fmla="*/ 2147483646 h 160"/>
            <a:gd name="T4" fmla="*/ 2147483646 w 279"/>
            <a:gd name="T5" fmla="*/ 2147483646 h 160"/>
            <a:gd name="T6" fmla="*/ 2147483646 w 279"/>
            <a:gd name="T7" fmla="*/ 0 h 160"/>
            <a:gd name="T8" fmla="*/ 0 60000 65536"/>
            <a:gd name="T9" fmla="*/ 0 60000 65536"/>
            <a:gd name="T10" fmla="*/ 0 60000 65536"/>
            <a:gd name="T11" fmla="*/ 0 60000 65536"/>
            <a:gd name="T12" fmla="*/ 0 w 279"/>
            <a:gd name="T13" fmla="*/ 0 h 160"/>
            <a:gd name="T14" fmla="*/ 279 w 279"/>
            <a:gd name="T15" fmla="*/ 160 h 16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79" h="160">
              <a:moveTo>
                <a:pt x="0" y="0"/>
              </a:moveTo>
              <a:lnTo>
                <a:pt x="30" y="160"/>
              </a:lnTo>
              <a:lnTo>
                <a:pt x="248" y="160"/>
              </a:lnTo>
              <a:lnTo>
                <a:pt x="279" y="0"/>
              </a:lnTo>
            </a:path>
          </a:pathLst>
        </a:cu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400050</xdr:colOff>
      <xdr:row>6</xdr:row>
      <xdr:rowOff>142875</xdr:rowOff>
    </xdr:from>
    <xdr:to>
      <xdr:col>22</xdr:col>
      <xdr:colOff>438150</xdr:colOff>
      <xdr:row>15</xdr:row>
      <xdr:rowOff>9525</xdr:rowOff>
    </xdr:to>
    <xdr:sp macro="" textlink="">
      <xdr:nvSpPr>
        <xdr:cNvPr id="11" name="Freeform 10"/>
        <xdr:cNvSpPr>
          <a:spLocks/>
        </xdr:cNvSpPr>
      </xdr:nvSpPr>
      <xdr:spPr bwMode="auto">
        <a:xfrm>
          <a:off x="4448175" y="1190625"/>
          <a:ext cx="3590925" cy="1238250"/>
        </a:xfrm>
        <a:custGeom>
          <a:avLst/>
          <a:gdLst>
            <a:gd name="T0" fmla="*/ 0 w 371"/>
            <a:gd name="T1" fmla="*/ 2147483646 h 129"/>
            <a:gd name="T2" fmla="*/ 2147483646 w 371"/>
            <a:gd name="T3" fmla="*/ 2147483646 h 129"/>
            <a:gd name="T4" fmla="*/ 2147483646 w 371"/>
            <a:gd name="T5" fmla="*/ 2147483646 h 129"/>
            <a:gd name="T6" fmla="*/ 2147483646 w 371"/>
            <a:gd name="T7" fmla="*/ 2147483646 h 129"/>
            <a:gd name="T8" fmla="*/ 2147483646 w 371"/>
            <a:gd name="T9" fmla="*/ 0 h 129"/>
            <a:gd name="T10" fmla="*/ 2147483646 w 371"/>
            <a:gd name="T11" fmla="*/ 0 h 12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71"/>
            <a:gd name="T19" fmla="*/ 0 h 129"/>
            <a:gd name="T20" fmla="*/ 371 w 371"/>
            <a:gd name="T21" fmla="*/ 129 h 12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71" h="129">
              <a:moveTo>
                <a:pt x="0" y="1"/>
              </a:moveTo>
              <a:lnTo>
                <a:pt x="83" y="1"/>
              </a:lnTo>
              <a:lnTo>
                <a:pt x="104" y="129"/>
              </a:lnTo>
              <a:lnTo>
                <a:pt x="267" y="129"/>
              </a:lnTo>
              <a:lnTo>
                <a:pt x="288" y="0"/>
              </a:lnTo>
              <a:lnTo>
                <a:pt x="371" y="0"/>
              </a:lnTo>
            </a:path>
          </a:pathLst>
        </a:cu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190500</xdr:colOff>
      <xdr:row>7</xdr:row>
      <xdr:rowOff>9525</xdr:rowOff>
    </xdr:from>
    <xdr:to>
      <xdr:col>14</xdr:col>
      <xdr:colOff>38100</xdr:colOff>
      <xdr:row>17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5276850" y="1209675"/>
          <a:ext cx="247650" cy="1533525"/>
        </a:xfrm>
        <a:prstGeom prst="line">
          <a:avLst/>
        </a:pr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6</xdr:row>
      <xdr:rowOff>142875</xdr:rowOff>
    </xdr:from>
    <xdr:to>
      <xdr:col>20</xdr:col>
      <xdr:colOff>0</xdr:colOff>
      <xdr:row>17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6991350" y="1190625"/>
          <a:ext cx="247650" cy="1533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8</xdr:row>
      <xdr:rowOff>133350</xdr:rowOff>
    </xdr:from>
    <xdr:to>
      <xdr:col>20</xdr:col>
      <xdr:colOff>152400</xdr:colOff>
      <xdr:row>15</xdr:row>
      <xdr:rowOff>66675</xdr:rowOff>
    </xdr:to>
    <xdr:grpSp>
      <xdr:nvGrpSpPr>
        <xdr:cNvPr id="14" name="Group 13"/>
        <xdr:cNvGrpSpPr>
          <a:grpSpLocks/>
        </xdr:cNvGrpSpPr>
      </xdr:nvGrpSpPr>
      <xdr:grpSpPr bwMode="auto">
        <a:xfrm>
          <a:off x="7174523" y="1496158"/>
          <a:ext cx="216877" cy="1010382"/>
          <a:chOff x="752" y="157"/>
          <a:chExt cx="26" cy="105"/>
        </a:xfrm>
      </xdr:grpSpPr>
      <xdr:sp macro="" textlink="">
        <xdr:nvSpPr>
          <xdr:cNvPr id="15" name="Freeform 14"/>
          <xdr:cNvSpPr>
            <a:spLocks/>
          </xdr:cNvSpPr>
        </xdr:nvSpPr>
        <xdr:spPr bwMode="auto">
          <a:xfrm>
            <a:off x="752" y="253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" name="Freeform 15"/>
          <xdr:cNvSpPr>
            <a:spLocks/>
          </xdr:cNvSpPr>
        </xdr:nvSpPr>
        <xdr:spPr bwMode="auto">
          <a:xfrm>
            <a:off x="757" y="222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" name="Freeform 16"/>
          <xdr:cNvSpPr>
            <a:spLocks/>
          </xdr:cNvSpPr>
        </xdr:nvSpPr>
        <xdr:spPr bwMode="auto">
          <a:xfrm>
            <a:off x="763" y="190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" name="Freeform 17"/>
          <xdr:cNvSpPr>
            <a:spLocks/>
          </xdr:cNvSpPr>
        </xdr:nvSpPr>
        <xdr:spPr bwMode="auto">
          <a:xfrm>
            <a:off x="768" y="157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9525</xdr:colOff>
      <xdr:row>15</xdr:row>
      <xdr:rowOff>19050</xdr:rowOff>
    </xdr:from>
    <xdr:to>
      <xdr:col>14</xdr:col>
      <xdr:colOff>314325</xdr:colOff>
      <xdr:row>17</xdr:row>
      <xdr:rowOff>9525</xdr:rowOff>
    </xdr:to>
    <xdr:sp macro="" textlink="">
      <xdr:nvSpPr>
        <xdr:cNvPr id="19" name="Freeform 18"/>
        <xdr:cNvSpPr>
          <a:spLocks/>
        </xdr:cNvSpPr>
      </xdr:nvSpPr>
      <xdr:spPr bwMode="auto">
        <a:xfrm>
          <a:off x="5495925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</xdr:colOff>
      <xdr:row>7</xdr:row>
      <xdr:rowOff>66675</xdr:rowOff>
    </xdr:from>
    <xdr:to>
      <xdr:col>21</xdr:col>
      <xdr:colOff>85725</xdr:colOff>
      <xdr:row>16</xdr:row>
      <xdr:rowOff>0</xdr:rowOff>
    </xdr:to>
    <xdr:grpSp>
      <xdr:nvGrpSpPr>
        <xdr:cNvPr id="20" name="Group 19"/>
        <xdr:cNvGrpSpPr>
          <a:grpSpLocks/>
        </xdr:cNvGrpSpPr>
      </xdr:nvGrpSpPr>
      <xdr:grpSpPr bwMode="auto">
        <a:xfrm>
          <a:off x="7258050" y="1275617"/>
          <a:ext cx="264502" cy="1318114"/>
          <a:chOff x="759" y="133"/>
          <a:chExt cx="28" cy="137"/>
        </a:xfrm>
      </xdr:grpSpPr>
      <xdr:sp macro="" textlink="">
        <xdr:nvSpPr>
          <xdr:cNvPr id="21" name="Freeform 20"/>
          <xdr:cNvSpPr>
            <a:spLocks/>
          </xdr:cNvSpPr>
        </xdr:nvSpPr>
        <xdr:spPr bwMode="auto">
          <a:xfrm>
            <a:off x="780" y="133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Freeform 21"/>
          <xdr:cNvSpPr>
            <a:spLocks/>
          </xdr:cNvSpPr>
        </xdr:nvSpPr>
        <xdr:spPr bwMode="auto">
          <a:xfrm>
            <a:off x="779" y="149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" name="Freeform 22"/>
          <xdr:cNvSpPr>
            <a:spLocks/>
          </xdr:cNvSpPr>
        </xdr:nvSpPr>
        <xdr:spPr bwMode="auto">
          <a:xfrm>
            <a:off x="777" y="166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" name="Freeform 23"/>
          <xdr:cNvSpPr>
            <a:spLocks/>
          </xdr:cNvSpPr>
        </xdr:nvSpPr>
        <xdr:spPr bwMode="auto">
          <a:xfrm>
            <a:off x="775" y="181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" name="Freeform 24"/>
          <xdr:cNvSpPr>
            <a:spLocks/>
          </xdr:cNvSpPr>
        </xdr:nvSpPr>
        <xdr:spPr bwMode="auto">
          <a:xfrm>
            <a:off x="772" y="196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" name="Freeform 25"/>
          <xdr:cNvSpPr>
            <a:spLocks/>
          </xdr:cNvSpPr>
        </xdr:nvSpPr>
        <xdr:spPr bwMode="auto">
          <a:xfrm>
            <a:off x="767" y="21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" name="Freeform 26"/>
          <xdr:cNvSpPr>
            <a:spLocks/>
          </xdr:cNvSpPr>
        </xdr:nvSpPr>
        <xdr:spPr bwMode="auto">
          <a:xfrm>
            <a:off x="766" y="225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Freeform 27"/>
          <xdr:cNvSpPr>
            <a:spLocks/>
          </xdr:cNvSpPr>
        </xdr:nvSpPr>
        <xdr:spPr bwMode="auto">
          <a:xfrm>
            <a:off x="762" y="24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Freeform 28"/>
          <xdr:cNvSpPr>
            <a:spLocks/>
          </xdr:cNvSpPr>
        </xdr:nvSpPr>
        <xdr:spPr bwMode="auto">
          <a:xfrm>
            <a:off x="759" y="26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66675</xdr:colOff>
      <xdr:row>7</xdr:row>
      <xdr:rowOff>38100</xdr:rowOff>
    </xdr:from>
    <xdr:to>
      <xdr:col>13</xdr:col>
      <xdr:colOff>0</xdr:colOff>
      <xdr:row>16</xdr:row>
      <xdr:rowOff>123825</xdr:rowOff>
    </xdr:to>
    <xdr:grpSp>
      <xdr:nvGrpSpPr>
        <xdr:cNvPr id="30" name="Group 29"/>
        <xdr:cNvGrpSpPr>
          <a:grpSpLocks/>
        </xdr:cNvGrpSpPr>
      </xdr:nvGrpSpPr>
      <xdr:grpSpPr bwMode="auto">
        <a:xfrm>
          <a:off x="5005021" y="1247042"/>
          <a:ext cx="285017" cy="1470514"/>
          <a:chOff x="522" y="130"/>
          <a:chExt cx="30" cy="153"/>
        </a:xfrm>
      </xdr:grpSpPr>
      <xdr:sp macro="" textlink="">
        <xdr:nvSpPr>
          <xdr:cNvPr id="31" name="Freeform 30"/>
          <xdr:cNvSpPr>
            <a:spLocks/>
          </xdr:cNvSpPr>
        </xdr:nvSpPr>
        <xdr:spPr bwMode="auto">
          <a:xfrm>
            <a:off x="545" y="275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Freeform 31"/>
          <xdr:cNvSpPr>
            <a:spLocks/>
          </xdr:cNvSpPr>
        </xdr:nvSpPr>
        <xdr:spPr bwMode="auto">
          <a:xfrm>
            <a:off x="543" y="259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Freeform 32"/>
          <xdr:cNvSpPr>
            <a:spLocks/>
          </xdr:cNvSpPr>
        </xdr:nvSpPr>
        <xdr:spPr bwMode="auto">
          <a:xfrm>
            <a:off x="541" y="24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" name="Freeform 33"/>
          <xdr:cNvSpPr>
            <a:spLocks/>
          </xdr:cNvSpPr>
        </xdr:nvSpPr>
        <xdr:spPr bwMode="auto">
          <a:xfrm>
            <a:off x="538" y="228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Freeform 34"/>
          <xdr:cNvSpPr>
            <a:spLocks/>
          </xdr:cNvSpPr>
        </xdr:nvSpPr>
        <xdr:spPr bwMode="auto">
          <a:xfrm>
            <a:off x="535" y="210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Freeform 35"/>
          <xdr:cNvSpPr>
            <a:spLocks/>
          </xdr:cNvSpPr>
        </xdr:nvSpPr>
        <xdr:spPr bwMode="auto">
          <a:xfrm>
            <a:off x="532" y="196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Freeform 36"/>
          <xdr:cNvSpPr>
            <a:spLocks/>
          </xdr:cNvSpPr>
        </xdr:nvSpPr>
        <xdr:spPr bwMode="auto">
          <a:xfrm>
            <a:off x="528" y="180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Freeform 37"/>
          <xdr:cNvSpPr>
            <a:spLocks/>
          </xdr:cNvSpPr>
        </xdr:nvSpPr>
        <xdr:spPr bwMode="auto">
          <a:xfrm>
            <a:off x="528" y="164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Freeform 38"/>
          <xdr:cNvSpPr>
            <a:spLocks/>
          </xdr:cNvSpPr>
        </xdr:nvSpPr>
        <xdr:spPr bwMode="auto">
          <a:xfrm>
            <a:off x="524" y="151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" name="Freeform 39"/>
          <xdr:cNvSpPr>
            <a:spLocks/>
          </xdr:cNvSpPr>
        </xdr:nvSpPr>
        <xdr:spPr bwMode="auto">
          <a:xfrm>
            <a:off x="522" y="130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21</xdr:col>
      <xdr:colOff>85725</xdr:colOff>
      <xdr:row>15</xdr:row>
      <xdr:rowOff>0</xdr:rowOff>
    </xdr:from>
    <xdr:to>
      <xdr:col>22</xdr:col>
      <xdr:colOff>95250</xdr:colOff>
      <xdr:row>15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7524750" y="2419350"/>
          <a:ext cx="1714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</xdr:colOff>
      <xdr:row>17</xdr:row>
      <xdr:rowOff>0</xdr:rowOff>
    </xdr:from>
    <xdr:to>
      <xdr:col>23</xdr:col>
      <xdr:colOff>114300</xdr:colOff>
      <xdr:row>17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7305675" y="2724150"/>
          <a:ext cx="9048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142875</xdr:rowOff>
    </xdr:from>
    <xdr:to>
      <xdr:col>22</xdr:col>
      <xdr:colOff>0</xdr:colOff>
      <xdr:row>15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7600950" y="1190625"/>
          <a:ext cx="0" cy="1228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15</xdr:row>
      <xdr:rowOff>9525</xdr:rowOff>
    </xdr:from>
    <xdr:to>
      <xdr:col>22</xdr:col>
      <xdr:colOff>0</xdr:colOff>
      <xdr:row>17</xdr:row>
      <xdr:rowOff>9525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7600950" y="2428875"/>
          <a:ext cx="0" cy="30480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57150</xdr:colOff>
      <xdr:row>7</xdr:row>
      <xdr:rowOff>0</xdr:rowOff>
    </xdr:from>
    <xdr:to>
      <xdr:col>22</xdr:col>
      <xdr:colOff>314325</xdr:colOff>
      <xdr:row>8</xdr:row>
      <xdr:rowOff>76200</xdr:rowOff>
    </xdr:to>
    <xdr:grpSp>
      <xdr:nvGrpSpPr>
        <xdr:cNvPr id="45" name="Group 44"/>
        <xdr:cNvGrpSpPr>
          <a:grpSpLocks/>
        </xdr:cNvGrpSpPr>
      </xdr:nvGrpSpPr>
      <xdr:grpSpPr bwMode="auto">
        <a:xfrm>
          <a:off x="7655169" y="1208942"/>
          <a:ext cx="257175" cy="230066"/>
          <a:chOff x="522" y="126"/>
          <a:chExt cx="37" cy="24"/>
        </a:xfrm>
      </xdr:grpSpPr>
      <xdr:sp macro="" textlink="">
        <xdr:nvSpPr>
          <xdr:cNvPr id="46" name="Line 45"/>
          <xdr:cNvSpPr>
            <a:spLocks noChangeShapeType="1"/>
          </xdr:cNvSpPr>
        </xdr:nvSpPr>
        <xdr:spPr bwMode="auto">
          <a:xfrm flipH="1">
            <a:off x="522" y="126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46"/>
          <xdr:cNvSpPr>
            <a:spLocks noChangeShapeType="1"/>
          </xdr:cNvSpPr>
        </xdr:nvSpPr>
        <xdr:spPr bwMode="auto">
          <a:xfrm flipH="1">
            <a:off x="525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47"/>
          <xdr:cNvSpPr>
            <a:spLocks noChangeShapeType="1"/>
          </xdr:cNvSpPr>
        </xdr:nvSpPr>
        <xdr:spPr bwMode="auto">
          <a:xfrm flipH="1">
            <a:off x="529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48"/>
          <xdr:cNvSpPr>
            <a:spLocks noChangeShapeType="1"/>
          </xdr:cNvSpPr>
        </xdr:nvSpPr>
        <xdr:spPr bwMode="auto">
          <a:xfrm>
            <a:off x="545" y="130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49"/>
          <xdr:cNvSpPr>
            <a:spLocks noChangeShapeType="1"/>
          </xdr:cNvSpPr>
        </xdr:nvSpPr>
        <xdr:spPr bwMode="auto">
          <a:xfrm>
            <a:off x="542" y="132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50"/>
          <xdr:cNvSpPr>
            <a:spLocks noChangeShapeType="1"/>
          </xdr:cNvSpPr>
        </xdr:nvSpPr>
        <xdr:spPr bwMode="auto">
          <a:xfrm>
            <a:off x="540" y="135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438150</xdr:colOff>
      <xdr:row>6</xdr:row>
      <xdr:rowOff>142875</xdr:rowOff>
    </xdr:from>
    <xdr:to>
      <xdr:col>22</xdr:col>
      <xdr:colOff>438150</xdr:colOff>
      <xdr:row>17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>
          <a:off x="8039100" y="1190625"/>
          <a:ext cx="0" cy="1533525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</xdr:row>
      <xdr:rowOff>114300</xdr:rowOff>
    </xdr:from>
    <xdr:to>
      <xdr:col>22</xdr:col>
      <xdr:colOff>0</xdr:colOff>
      <xdr:row>5</xdr:row>
      <xdr:rowOff>47625</xdr:rowOff>
    </xdr:to>
    <xdr:grpSp>
      <xdr:nvGrpSpPr>
        <xdr:cNvPr id="53" name="Group 52"/>
        <xdr:cNvGrpSpPr>
          <a:grpSpLocks/>
        </xdr:cNvGrpSpPr>
      </xdr:nvGrpSpPr>
      <xdr:grpSpPr bwMode="auto">
        <a:xfrm>
          <a:off x="4938346" y="861646"/>
          <a:ext cx="2659673" cy="87191"/>
          <a:chOff x="515" y="88"/>
          <a:chExt cx="280" cy="12"/>
        </a:xfrm>
      </xdr:grpSpPr>
      <xdr:grpSp>
        <xdr:nvGrpSpPr>
          <xdr:cNvPr id="54" name="Group 53"/>
          <xdr:cNvGrpSpPr>
            <a:grpSpLocks/>
          </xdr:cNvGrpSpPr>
        </xdr:nvGrpSpPr>
        <xdr:grpSpPr bwMode="auto">
          <a:xfrm>
            <a:off x="515" y="97"/>
            <a:ext cx="37" cy="13"/>
            <a:chOff x="515" y="112"/>
            <a:chExt cx="163" cy="13"/>
          </a:xfrm>
        </xdr:grpSpPr>
        <xdr:sp macro="" textlink="">
          <xdr:nvSpPr>
            <xdr:cNvPr id="63" name="Line 54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" name="Line 55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" name="Line 56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5" name="Group 57"/>
          <xdr:cNvGrpSpPr>
            <a:grpSpLocks/>
          </xdr:cNvGrpSpPr>
        </xdr:nvGrpSpPr>
        <xdr:grpSpPr bwMode="auto">
          <a:xfrm>
            <a:off x="758" y="97"/>
            <a:ext cx="37" cy="13"/>
            <a:chOff x="515" y="112"/>
            <a:chExt cx="163" cy="13"/>
          </a:xfrm>
        </xdr:grpSpPr>
        <xdr:sp macro="" textlink="">
          <xdr:nvSpPr>
            <xdr:cNvPr id="60" name="Line 58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" name="Line 59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" name="Line 60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6" name="Group 61"/>
          <xdr:cNvGrpSpPr>
            <a:grpSpLocks/>
          </xdr:cNvGrpSpPr>
        </xdr:nvGrpSpPr>
        <xdr:grpSpPr bwMode="auto">
          <a:xfrm>
            <a:off x="552" y="105"/>
            <a:ext cx="206" cy="13"/>
            <a:chOff x="515" y="112"/>
            <a:chExt cx="163" cy="13"/>
          </a:xfrm>
        </xdr:grpSpPr>
        <xdr:sp macro="" textlink="">
          <xdr:nvSpPr>
            <xdr:cNvPr id="57" name="Line 62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" name="Line 63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" name="Line 64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10</xdr:col>
      <xdr:colOff>419100</xdr:colOff>
      <xdr:row>3</xdr:row>
      <xdr:rowOff>114300</xdr:rowOff>
    </xdr:from>
    <xdr:to>
      <xdr:col>22</xdr:col>
      <xdr:colOff>0</xdr:colOff>
      <xdr:row>4</xdr:row>
      <xdr:rowOff>38100</xdr:rowOff>
    </xdr:to>
    <xdr:grpSp>
      <xdr:nvGrpSpPr>
        <xdr:cNvPr id="66" name="Group 65"/>
        <xdr:cNvGrpSpPr>
          <a:grpSpLocks/>
        </xdr:cNvGrpSpPr>
      </xdr:nvGrpSpPr>
      <xdr:grpSpPr bwMode="auto">
        <a:xfrm>
          <a:off x="4925158" y="707781"/>
          <a:ext cx="2672861" cy="77665"/>
          <a:chOff x="515" y="112"/>
          <a:chExt cx="163" cy="13"/>
        </a:xfrm>
      </xdr:grpSpPr>
      <xdr:sp macro="" textlink="">
        <xdr:nvSpPr>
          <xdr:cNvPr id="67" name="Line 66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Line 67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68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104775</xdr:colOff>
      <xdr:row>19</xdr:row>
      <xdr:rowOff>57150</xdr:rowOff>
    </xdr:from>
    <xdr:to>
      <xdr:col>20</xdr:col>
      <xdr:colOff>114300</xdr:colOff>
      <xdr:row>19</xdr:row>
      <xdr:rowOff>123825</xdr:rowOff>
    </xdr:to>
    <xdr:grpSp>
      <xdr:nvGrpSpPr>
        <xdr:cNvPr id="70" name="Group 69"/>
        <xdr:cNvGrpSpPr>
          <a:grpSpLocks/>
        </xdr:cNvGrpSpPr>
      </xdr:nvGrpSpPr>
      <xdr:grpSpPr bwMode="auto">
        <a:xfrm>
          <a:off x="5196987" y="3112477"/>
          <a:ext cx="2156313" cy="66675"/>
          <a:chOff x="515" y="112"/>
          <a:chExt cx="163" cy="13"/>
        </a:xfrm>
      </xdr:grpSpPr>
      <xdr:sp macro="" textlink="">
        <xdr:nvSpPr>
          <xdr:cNvPr id="71" name="Line 70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Line 71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72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0</xdr:colOff>
      <xdr:row>5</xdr:row>
      <xdr:rowOff>133350</xdr:rowOff>
    </xdr:from>
    <xdr:to>
      <xdr:col>22</xdr:col>
      <xdr:colOff>0</xdr:colOff>
      <xdr:row>6</xdr:row>
      <xdr:rowOff>76200</xdr:rowOff>
    </xdr:to>
    <xdr:grpSp>
      <xdr:nvGrpSpPr>
        <xdr:cNvPr id="74" name="Group 73"/>
        <xdr:cNvGrpSpPr>
          <a:grpSpLocks/>
        </xdr:cNvGrpSpPr>
      </xdr:nvGrpSpPr>
      <xdr:grpSpPr bwMode="auto">
        <a:xfrm>
          <a:off x="4938346" y="1034562"/>
          <a:ext cx="2659673" cy="96715"/>
          <a:chOff x="515" y="105"/>
          <a:chExt cx="280" cy="13"/>
        </a:xfrm>
      </xdr:grpSpPr>
      <xdr:grpSp>
        <xdr:nvGrpSpPr>
          <xdr:cNvPr id="75" name="Group 74"/>
          <xdr:cNvGrpSpPr>
            <a:grpSpLocks/>
          </xdr:cNvGrpSpPr>
        </xdr:nvGrpSpPr>
        <xdr:grpSpPr bwMode="auto">
          <a:xfrm>
            <a:off x="515" y="105"/>
            <a:ext cx="36" cy="23"/>
            <a:chOff x="515" y="112"/>
            <a:chExt cx="36" cy="23"/>
          </a:xfrm>
        </xdr:grpSpPr>
        <xdr:grpSp>
          <xdr:nvGrpSpPr>
            <xdr:cNvPr id="96" name="Group 75"/>
            <xdr:cNvGrpSpPr>
              <a:grpSpLocks/>
            </xdr:cNvGrpSpPr>
          </xdr:nvGrpSpPr>
          <xdr:grpSpPr bwMode="auto">
            <a:xfrm>
              <a:off x="515" y="112"/>
              <a:ext cx="17" cy="13"/>
              <a:chOff x="515" y="112"/>
              <a:chExt cx="163" cy="13"/>
            </a:xfrm>
          </xdr:grpSpPr>
          <xdr:sp macro="" textlink="">
            <xdr:nvSpPr>
              <xdr:cNvPr id="101" name="Line 76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2" name="Line 77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3" name="Line 78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97" name="Group 79"/>
            <xdr:cNvGrpSpPr>
              <a:grpSpLocks/>
            </xdr:cNvGrpSpPr>
          </xdr:nvGrpSpPr>
          <xdr:grpSpPr bwMode="auto">
            <a:xfrm>
              <a:off x="532" y="122"/>
              <a:ext cx="19" cy="13"/>
              <a:chOff x="515" y="112"/>
              <a:chExt cx="163" cy="13"/>
            </a:xfrm>
          </xdr:grpSpPr>
          <xdr:sp macro="" textlink="">
            <xdr:nvSpPr>
              <xdr:cNvPr id="98" name="Line 80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9" name="Line 81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0" name="Line 82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76" name="Group 83"/>
          <xdr:cNvGrpSpPr>
            <a:grpSpLocks/>
          </xdr:cNvGrpSpPr>
        </xdr:nvGrpSpPr>
        <xdr:grpSpPr bwMode="auto">
          <a:xfrm>
            <a:off x="758" y="115"/>
            <a:ext cx="20" cy="13"/>
            <a:chOff x="515" y="112"/>
            <a:chExt cx="163" cy="13"/>
          </a:xfrm>
        </xdr:grpSpPr>
        <xdr:sp macro="" textlink="">
          <xdr:nvSpPr>
            <xdr:cNvPr id="93" name="Line 84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" name="Line 85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" name="Line 86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77" name="Group 87"/>
          <xdr:cNvGrpSpPr>
            <a:grpSpLocks/>
          </xdr:cNvGrpSpPr>
        </xdr:nvGrpSpPr>
        <xdr:grpSpPr bwMode="auto">
          <a:xfrm>
            <a:off x="778" y="105"/>
            <a:ext cx="17" cy="13"/>
            <a:chOff x="515" y="112"/>
            <a:chExt cx="163" cy="13"/>
          </a:xfrm>
        </xdr:grpSpPr>
        <xdr:sp macro="" textlink="">
          <xdr:nvSpPr>
            <xdr:cNvPr id="90" name="Line 88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" name="Line 89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" name="Line 90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78" name="Group 91"/>
          <xdr:cNvGrpSpPr>
            <a:grpSpLocks/>
          </xdr:cNvGrpSpPr>
        </xdr:nvGrpSpPr>
        <xdr:grpSpPr bwMode="auto">
          <a:xfrm>
            <a:off x="551" y="115"/>
            <a:ext cx="22" cy="13"/>
            <a:chOff x="515" y="112"/>
            <a:chExt cx="163" cy="13"/>
          </a:xfrm>
        </xdr:grpSpPr>
        <xdr:sp macro="" textlink="">
          <xdr:nvSpPr>
            <xdr:cNvPr id="87" name="Line 92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" name="Line 93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" name="Line 94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79" name="Group 95"/>
          <xdr:cNvGrpSpPr>
            <a:grpSpLocks/>
          </xdr:cNvGrpSpPr>
        </xdr:nvGrpSpPr>
        <xdr:grpSpPr bwMode="auto">
          <a:xfrm>
            <a:off x="736" y="115"/>
            <a:ext cx="22" cy="13"/>
            <a:chOff x="515" y="112"/>
            <a:chExt cx="163" cy="13"/>
          </a:xfrm>
        </xdr:grpSpPr>
        <xdr:sp macro="" textlink="">
          <xdr:nvSpPr>
            <xdr:cNvPr id="84" name="Line 96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" name="Line 97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" name="Line 98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80" name="Group 99"/>
          <xdr:cNvGrpSpPr>
            <a:grpSpLocks/>
          </xdr:cNvGrpSpPr>
        </xdr:nvGrpSpPr>
        <xdr:grpSpPr bwMode="auto">
          <a:xfrm>
            <a:off x="573" y="115"/>
            <a:ext cx="163" cy="13"/>
            <a:chOff x="515" y="112"/>
            <a:chExt cx="163" cy="13"/>
          </a:xfrm>
        </xdr:grpSpPr>
        <xdr:sp macro="" textlink="">
          <xdr:nvSpPr>
            <xdr:cNvPr id="81" name="Line 100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" name="Line 101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" name="Line 102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12</xdr:col>
      <xdr:colOff>114300</xdr:colOff>
      <xdr:row>17</xdr:row>
      <xdr:rowOff>142875</xdr:rowOff>
    </xdr:from>
    <xdr:to>
      <xdr:col>20</xdr:col>
      <xdr:colOff>95250</xdr:colOff>
      <xdr:row>18</xdr:row>
      <xdr:rowOff>95250</xdr:rowOff>
    </xdr:to>
    <xdr:grpSp>
      <xdr:nvGrpSpPr>
        <xdr:cNvPr id="104" name="Group 103"/>
        <xdr:cNvGrpSpPr>
          <a:grpSpLocks/>
        </xdr:cNvGrpSpPr>
      </xdr:nvGrpSpPr>
      <xdr:grpSpPr bwMode="auto">
        <a:xfrm>
          <a:off x="5206512" y="2890471"/>
          <a:ext cx="2127738" cy="106241"/>
          <a:chOff x="543" y="298"/>
          <a:chExt cx="224" cy="14"/>
        </a:xfrm>
      </xdr:grpSpPr>
      <xdr:grpSp>
        <xdr:nvGrpSpPr>
          <xdr:cNvPr id="105" name="Group 104"/>
          <xdr:cNvGrpSpPr>
            <a:grpSpLocks/>
          </xdr:cNvGrpSpPr>
        </xdr:nvGrpSpPr>
        <xdr:grpSpPr bwMode="auto">
          <a:xfrm>
            <a:off x="543" y="298"/>
            <a:ext cx="35" cy="13"/>
            <a:chOff x="541" y="290"/>
            <a:chExt cx="35" cy="13"/>
          </a:xfrm>
        </xdr:grpSpPr>
        <xdr:grpSp>
          <xdr:nvGrpSpPr>
            <xdr:cNvPr id="119" name="Group 105"/>
            <xdr:cNvGrpSpPr>
              <a:grpSpLocks/>
            </xdr:cNvGrpSpPr>
          </xdr:nvGrpSpPr>
          <xdr:grpSpPr bwMode="auto">
            <a:xfrm>
              <a:off x="541" y="290"/>
              <a:ext cx="15" cy="13"/>
              <a:chOff x="515" y="112"/>
              <a:chExt cx="163" cy="13"/>
            </a:xfrm>
          </xdr:grpSpPr>
          <xdr:sp macro="" textlink="">
            <xdr:nvSpPr>
              <xdr:cNvPr id="124" name="Line 106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5" name="Line 107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6" name="Line 108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20" name="Group 109"/>
            <xdr:cNvGrpSpPr>
              <a:grpSpLocks/>
            </xdr:cNvGrpSpPr>
          </xdr:nvGrpSpPr>
          <xdr:grpSpPr bwMode="auto">
            <a:xfrm>
              <a:off x="556" y="290"/>
              <a:ext cx="20" cy="13"/>
              <a:chOff x="515" y="112"/>
              <a:chExt cx="163" cy="13"/>
            </a:xfrm>
          </xdr:grpSpPr>
          <xdr:sp macro="" textlink="">
            <xdr:nvSpPr>
              <xdr:cNvPr id="121" name="Line 110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2" name="Line 111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3" name="Line 112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106" name="Group 113"/>
          <xdr:cNvGrpSpPr>
            <a:grpSpLocks/>
          </xdr:cNvGrpSpPr>
        </xdr:nvGrpSpPr>
        <xdr:grpSpPr bwMode="auto">
          <a:xfrm>
            <a:off x="748" y="299"/>
            <a:ext cx="39" cy="13"/>
            <a:chOff x="730" y="295"/>
            <a:chExt cx="37" cy="13"/>
          </a:xfrm>
        </xdr:grpSpPr>
        <xdr:grpSp>
          <xdr:nvGrpSpPr>
            <xdr:cNvPr id="111" name="Group 114"/>
            <xdr:cNvGrpSpPr>
              <a:grpSpLocks/>
            </xdr:cNvGrpSpPr>
          </xdr:nvGrpSpPr>
          <xdr:grpSpPr bwMode="auto">
            <a:xfrm>
              <a:off x="730" y="295"/>
              <a:ext cx="22" cy="13"/>
              <a:chOff x="515" y="112"/>
              <a:chExt cx="163" cy="13"/>
            </a:xfrm>
          </xdr:grpSpPr>
          <xdr:sp macro="" textlink="">
            <xdr:nvSpPr>
              <xdr:cNvPr id="116" name="Line 115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7" name="Line 116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8" name="Line 117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12" name="Group 118"/>
            <xdr:cNvGrpSpPr>
              <a:grpSpLocks/>
            </xdr:cNvGrpSpPr>
          </xdr:nvGrpSpPr>
          <xdr:grpSpPr bwMode="auto">
            <a:xfrm>
              <a:off x="752" y="295"/>
              <a:ext cx="15" cy="13"/>
              <a:chOff x="515" y="112"/>
              <a:chExt cx="163" cy="13"/>
            </a:xfrm>
          </xdr:grpSpPr>
          <xdr:sp macro="" textlink="">
            <xdr:nvSpPr>
              <xdr:cNvPr id="113" name="Line 119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4" name="Line 120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5" name="Line 121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107" name="Group 122"/>
          <xdr:cNvGrpSpPr>
            <a:grpSpLocks/>
          </xdr:cNvGrpSpPr>
        </xdr:nvGrpSpPr>
        <xdr:grpSpPr bwMode="auto">
          <a:xfrm>
            <a:off x="578" y="308"/>
            <a:ext cx="151" cy="13"/>
            <a:chOff x="515" y="112"/>
            <a:chExt cx="163" cy="13"/>
          </a:xfrm>
        </xdr:grpSpPr>
        <xdr:sp macro="" textlink="">
          <xdr:nvSpPr>
            <xdr:cNvPr id="108" name="Line 123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" name="Line 124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" name="Line 125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8</xdr:col>
      <xdr:colOff>238125</xdr:colOff>
      <xdr:row>6</xdr:row>
      <xdr:rowOff>142875</xdr:rowOff>
    </xdr:from>
    <xdr:to>
      <xdr:col>8</xdr:col>
      <xdr:colOff>238125</xdr:colOff>
      <xdr:row>17</xdr:row>
      <xdr:rowOff>9525</xdr:rowOff>
    </xdr:to>
    <xdr:sp macro="" textlink="">
      <xdr:nvSpPr>
        <xdr:cNvPr id="127" name="Line 126"/>
        <xdr:cNvSpPr>
          <a:spLocks noChangeShapeType="1"/>
        </xdr:cNvSpPr>
      </xdr:nvSpPr>
      <xdr:spPr bwMode="auto">
        <a:xfrm flipH="1">
          <a:off x="3876675" y="1190625"/>
          <a:ext cx="0" cy="1543050"/>
        </a:xfrm>
        <a:prstGeom prst="line">
          <a:avLst/>
        </a:pr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733425</xdr:colOff>
      <xdr:row>6</xdr:row>
      <xdr:rowOff>142875</xdr:rowOff>
    </xdr:from>
    <xdr:to>
      <xdr:col>1</xdr:col>
      <xdr:colOff>733425</xdr:colOff>
      <xdr:row>17</xdr:row>
      <xdr:rowOff>9525</xdr:rowOff>
    </xdr:to>
    <xdr:sp macro="" textlink="">
      <xdr:nvSpPr>
        <xdr:cNvPr id="128" name="Line 127"/>
        <xdr:cNvSpPr>
          <a:spLocks noChangeShapeType="1"/>
        </xdr:cNvSpPr>
      </xdr:nvSpPr>
      <xdr:spPr bwMode="auto">
        <a:xfrm flipH="1">
          <a:off x="838200" y="1190625"/>
          <a:ext cx="0" cy="1543050"/>
        </a:xfrm>
        <a:prstGeom prst="line">
          <a:avLst/>
        </a:pr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</xdr:colOff>
      <xdr:row>7</xdr:row>
      <xdr:rowOff>57150</xdr:rowOff>
    </xdr:from>
    <xdr:to>
      <xdr:col>8</xdr:col>
      <xdr:colOff>228600</xdr:colOff>
      <xdr:row>16</xdr:row>
      <xdr:rowOff>114300</xdr:rowOff>
    </xdr:to>
    <xdr:grpSp>
      <xdr:nvGrpSpPr>
        <xdr:cNvPr id="129" name="Group 128"/>
        <xdr:cNvGrpSpPr>
          <a:grpSpLocks/>
        </xdr:cNvGrpSpPr>
      </xdr:nvGrpSpPr>
      <xdr:grpSpPr bwMode="auto">
        <a:xfrm>
          <a:off x="3670056" y="1266092"/>
          <a:ext cx="200025" cy="1441939"/>
          <a:chOff x="404" y="133"/>
          <a:chExt cx="21" cy="150"/>
        </a:xfrm>
      </xdr:grpSpPr>
      <xdr:sp macro="" textlink="">
        <xdr:nvSpPr>
          <xdr:cNvPr id="130" name="Freeform 129"/>
          <xdr:cNvSpPr>
            <a:spLocks/>
          </xdr:cNvSpPr>
        </xdr:nvSpPr>
        <xdr:spPr bwMode="auto">
          <a:xfrm>
            <a:off x="409" y="133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1" name="Freeform 130"/>
          <xdr:cNvSpPr>
            <a:spLocks/>
          </xdr:cNvSpPr>
        </xdr:nvSpPr>
        <xdr:spPr bwMode="auto">
          <a:xfrm>
            <a:off x="404" y="15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" name="Freeform 131"/>
          <xdr:cNvSpPr>
            <a:spLocks/>
          </xdr:cNvSpPr>
        </xdr:nvSpPr>
        <xdr:spPr bwMode="auto">
          <a:xfrm>
            <a:off x="415" y="14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" name="Freeform 132"/>
          <xdr:cNvSpPr>
            <a:spLocks/>
          </xdr:cNvSpPr>
        </xdr:nvSpPr>
        <xdr:spPr bwMode="auto">
          <a:xfrm>
            <a:off x="411" y="16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4" name="Freeform 133"/>
          <xdr:cNvSpPr>
            <a:spLocks/>
          </xdr:cNvSpPr>
        </xdr:nvSpPr>
        <xdr:spPr bwMode="auto">
          <a:xfrm>
            <a:off x="407" y="183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5" name="Freeform 134"/>
          <xdr:cNvSpPr>
            <a:spLocks/>
          </xdr:cNvSpPr>
        </xdr:nvSpPr>
        <xdr:spPr bwMode="auto">
          <a:xfrm>
            <a:off x="416" y="178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6" name="Freeform 135"/>
          <xdr:cNvSpPr>
            <a:spLocks/>
          </xdr:cNvSpPr>
        </xdr:nvSpPr>
        <xdr:spPr bwMode="auto">
          <a:xfrm>
            <a:off x="412" y="20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" name="Freeform 136"/>
          <xdr:cNvSpPr>
            <a:spLocks/>
          </xdr:cNvSpPr>
        </xdr:nvSpPr>
        <xdr:spPr bwMode="auto">
          <a:xfrm>
            <a:off x="409" y="21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8" name="Freeform 137"/>
          <xdr:cNvSpPr>
            <a:spLocks/>
          </xdr:cNvSpPr>
        </xdr:nvSpPr>
        <xdr:spPr bwMode="auto">
          <a:xfrm>
            <a:off x="414" y="231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9" name="Freeform 138"/>
          <xdr:cNvSpPr>
            <a:spLocks/>
          </xdr:cNvSpPr>
        </xdr:nvSpPr>
        <xdr:spPr bwMode="auto">
          <a:xfrm>
            <a:off x="409" y="25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0" name="Freeform 139"/>
          <xdr:cNvSpPr>
            <a:spLocks/>
          </xdr:cNvSpPr>
        </xdr:nvSpPr>
        <xdr:spPr bwMode="auto">
          <a:xfrm>
            <a:off x="416" y="24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1" name="Freeform 140"/>
          <xdr:cNvSpPr>
            <a:spLocks/>
          </xdr:cNvSpPr>
        </xdr:nvSpPr>
        <xdr:spPr bwMode="auto">
          <a:xfrm>
            <a:off x="409" y="27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2" name="Freeform 141"/>
          <xdr:cNvSpPr>
            <a:spLocks/>
          </xdr:cNvSpPr>
        </xdr:nvSpPr>
        <xdr:spPr bwMode="auto">
          <a:xfrm>
            <a:off x="406" y="22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3" name="Freeform 142"/>
          <xdr:cNvSpPr>
            <a:spLocks/>
          </xdr:cNvSpPr>
        </xdr:nvSpPr>
        <xdr:spPr bwMode="auto">
          <a:xfrm>
            <a:off x="416" y="21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4" name="Freeform 143"/>
          <xdr:cNvSpPr>
            <a:spLocks/>
          </xdr:cNvSpPr>
        </xdr:nvSpPr>
        <xdr:spPr bwMode="auto">
          <a:xfrm>
            <a:off x="415" y="19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5" name="Freeform 144"/>
          <xdr:cNvSpPr>
            <a:spLocks/>
          </xdr:cNvSpPr>
        </xdr:nvSpPr>
        <xdr:spPr bwMode="auto">
          <a:xfrm>
            <a:off x="414" y="26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742950</xdr:colOff>
      <xdr:row>7</xdr:row>
      <xdr:rowOff>47625</xdr:rowOff>
    </xdr:from>
    <xdr:to>
      <xdr:col>1</xdr:col>
      <xdr:colOff>971550</xdr:colOff>
      <xdr:row>16</xdr:row>
      <xdr:rowOff>142875</xdr:rowOff>
    </xdr:to>
    <xdr:grpSp>
      <xdr:nvGrpSpPr>
        <xdr:cNvPr id="146" name="Group 145"/>
        <xdr:cNvGrpSpPr>
          <a:grpSpLocks/>
        </xdr:cNvGrpSpPr>
      </xdr:nvGrpSpPr>
      <xdr:grpSpPr bwMode="auto">
        <a:xfrm>
          <a:off x="845527" y="1256567"/>
          <a:ext cx="228600" cy="1480039"/>
          <a:chOff x="92" y="130"/>
          <a:chExt cx="24" cy="154"/>
        </a:xfrm>
      </xdr:grpSpPr>
      <xdr:sp macro="" textlink="">
        <xdr:nvSpPr>
          <xdr:cNvPr id="147" name="Freeform 146"/>
          <xdr:cNvSpPr>
            <a:spLocks/>
          </xdr:cNvSpPr>
        </xdr:nvSpPr>
        <xdr:spPr bwMode="auto">
          <a:xfrm>
            <a:off x="94" y="130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8" name="Freeform 147"/>
          <xdr:cNvSpPr>
            <a:spLocks/>
          </xdr:cNvSpPr>
        </xdr:nvSpPr>
        <xdr:spPr bwMode="auto">
          <a:xfrm>
            <a:off x="95" y="145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9" name="Freeform 148"/>
          <xdr:cNvSpPr>
            <a:spLocks/>
          </xdr:cNvSpPr>
        </xdr:nvSpPr>
        <xdr:spPr bwMode="auto">
          <a:xfrm>
            <a:off x="92" y="161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0" name="Freeform 149"/>
          <xdr:cNvSpPr>
            <a:spLocks/>
          </xdr:cNvSpPr>
        </xdr:nvSpPr>
        <xdr:spPr bwMode="auto">
          <a:xfrm>
            <a:off x="105" y="15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1" name="Freeform 150"/>
          <xdr:cNvSpPr>
            <a:spLocks/>
          </xdr:cNvSpPr>
        </xdr:nvSpPr>
        <xdr:spPr bwMode="auto">
          <a:xfrm>
            <a:off x="100" y="173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2" name="Freeform 151"/>
          <xdr:cNvSpPr>
            <a:spLocks/>
          </xdr:cNvSpPr>
        </xdr:nvSpPr>
        <xdr:spPr bwMode="auto">
          <a:xfrm>
            <a:off x="96" y="18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3" name="Freeform 152"/>
          <xdr:cNvSpPr>
            <a:spLocks/>
          </xdr:cNvSpPr>
        </xdr:nvSpPr>
        <xdr:spPr bwMode="auto">
          <a:xfrm>
            <a:off x="93" y="198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4" name="Freeform 153"/>
          <xdr:cNvSpPr>
            <a:spLocks/>
          </xdr:cNvSpPr>
        </xdr:nvSpPr>
        <xdr:spPr bwMode="auto">
          <a:xfrm>
            <a:off x="105" y="18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5" name="Freeform 154"/>
          <xdr:cNvSpPr>
            <a:spLocks/>
          </xdr:cNvSpPr>
        </xdr:nvSpPr>
        <xdr:spPr bwMode="auto">
          <a:xfrm>
            <a:off x="98" y="209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6" name="Freeform 155"/>
          <xdr:cNvSpPr>
            <a:spLocks/>
          </xdr:cNvSpPr>
        </xdr:nvSpPr>
        <xdr:spPr bwMode="auto">
          <a:xfrm>
            <a:off x="98" y="22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7" name="Freeform 156"/>
          <xdr:cNvSpPr>
            <a:spLocks/>
          </xdr:cNvSpPr>
        </xdr:nvSpPr>
        <xdr:spPr bwMode="auto">
          <a:xfrm>
            <a:off x="107" y="218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8" name="Freeform 157"/>
          <xdr:cNvSpPr>
            <a:spLocks/>
          </xdr:cNvSpPr>
        </xdr:nvSpPr>
        <xdr:spPr bwMode="auto">
          <a:xfrm>
            <a:off x="99" y="23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9" name="Freeform 158"/>
          <xdr:cNvSpPr>
            <a:spLocks/>
          </xdr:cNvSpPr>
        </xdr:nvSpPr>
        <xdr:spPr bwMode="auto">
          <a:xfrm>
            <a:off x="97" y="255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0" name="Freeform 159"/>
          <xdr:cNvSpPr>
            <a:spLocks/>
          </xdr:cNvSpPr>
        </xdr:nvSpPr>
        <xdr:spPr bwMode="auto">
          <a:xfrm>
            <a:off x="106" y="250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1" name="Freeform 160"/>
          <xdr:cNvSpPr>
            <a:spLocks/>
          </xdr:cNvSpPr>
        </xdr:nvSpPr>
        <xdr:spPr bwMode="auto">
          <a:xfrm>
            <a:off x="97" y="26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2" name="Freeform 161"/>
          <xdr:cNvSpPr>
            <a:spLocks/>
          </xdr:cNvSpPr>
        </xdr:nvSpPr>
        <xdr:spPr bwMode="auto">
          <a:xfrm>
            <a:off x="104" y="27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161925</xdr:colOff>
      <xdr:row>6</xdr:row>
      <xdr:rowOff>142875</xdr:rowOff>
    </xdr:from>
    <xdr:to>
      <xdr:col>2</xdr:col>
      <xdr:colOff>457200</xdr:colOff>
      <xdr:row>17</xdr:row>
      <xdr:rowOff>9525</xdr:rowOff>
    </xdr:to>
    <xdr:grpSp>
      <xdr:nvGrpSpPr>
        <xdr:cNvPr id="163" name="Group 162"/>
        <xdr:cNvGrpSpPr>
          <a:grpSpLocks/>
        </xdr:cNvGrpSpPr>
      </xdr:nvGrpSpPr>
      <xdr:grpSpPr bwMode="auto">
        <a:xfrm>
          <a:off x="1268290" y="1197952"/>
          <a:ext cx="295275" cy="1559169"/>
          <a:chOff x="133" y="125"/>
          <a:chExt cx="31" cy="161"/>
        </a:xfrm>
      </xdr:grpSpPr>
      <xdr:grpSp>
        <xdr:nvGrpSpPr>
          <xdr:cNvPr id="164" name="Group 163"/>
          <xdr:cNvGrpSpPr>
            <a:grpSpLocks/>
          </xdr:cNvGrpSpPr>
        </xdr:nvGrpSpPr>
        <xdr:grpSpPr bwMode="auto">
          <a:xfrm>
            <a:off x="153" y="125"/>
            <a:ext cx="26" cy="161"/>
            <a:chOff x="472" y="126"/>
            <a:chExt cx="26" cy="161"/>
          </a:xfrm>
        </xdr:grpSpPr>
        <xdr:sp macro="" textlink="">
          <xdr:nvSpPr>
            <xdr:cNvPr id="168" name="Line 164"/>
            <xdr:cNvSpPr>
              <a:spLocks noChangeShapeType="1"/>
            </xdr:cNvSpPr>
          </xdr:nvSpPr>
          <xdr:spPr bwMode="auto">
            <a:xfrm flipH="1">
              <a:off x="472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" name="Line 165"/>
            <xdr:cNvSpPr>
              <a:spLocks noChangeShapeType="1"/>
            </xdr:cNvSpPr>
          </xdr:nvSpPr>
          <xdr:spPr bwMode="auto">
            <a:xfrm flipH="1">
              <a:off x="498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65" name="Group 166"/>
          <xdr:cNvGrpSpPr>
            <a:grpSpLocks/>
          </xdr:cNvGrpSpPr>
        </xdr:nvGrpSpPr>
        <xdr:grpSpPr bwMode="auto">
          <a:xfrm>
            <a:off x="133" y="126"/>
            <a:ext cx="31" cy="160"/>
            <a:chOff x="133" y="126"/>
            <a:chExt cx="31" cy="160"/>
          </a:xfrm>
        </xdr:grpSpPr>
        <xdr:sp macro="" textlink="">
          <xdr:nvSpPr>
            <xdr:cNvPr id="166" name="Freeform 167"/>
            <xdr:cNvSpPr>
              <a:spLocks/>
            </xdr:cNvSpPr>
          </xdr:nvSpPr>
          <xdr:spPr bwMode="auto">
            <a:xfrm>
              <a:off x="134" y="126"/>
              <a:ext cx="30" cy="160"/>
            </a:xfrm>
            <a:custGeom>
              <a:avLst/>
              <a:gdLst>
                <a:gd name="T0" fmla="*/ 26 w 30"/>
                <a:gd name="T1" fmla="*/ 0 h 160"/>
                <a:gd name="T2" fmla="*/ 11 w 30"/>
                <a:gd name="T3" fmla="*/ 15 h 160"/>
                <a:gd name="T4" fmla="*/ 3 w 30"/>
                <a:gd name="T5" fmla="*/ 27 h 160"/>
                <a:gd name="T6" fmla="*/ 1 w 30"/>
                <a:gd name="T7" fmla="*/ 33 h 160"/>
                <a:gd name="T8" fmla="*/ 14 w 30"/>
                <a:gd name="T9" fmla="*/ 54 h 160"/>
                <a:gd name="T10" fmla="*/ 22 w 30"/>
                <a:gd name="T11" fmla="*/ 61 h 160"/>
                <a:gd name="T12" fmla="*/ 21 w 30"/>
                <a:gd name="T13" fmla="*/ 74 h 160"/>
                <a:gd name="T14" fmla="*/ 0 w 30"/>
                <a:gd name="T15" fmla="*/ 97 h 160"/>
                <a:gd name="T16" fmla="*/ 20 w 30"/>
                <a:gd name="T17" fmla="*/ 117 h 160"/>
                <a:gd name="T18" fmla="*/ 26 w 30"/>
                <a:gd name="T19" fmla="*/ 128 h 160"/>
                <a:gd name="T20" fmla="*/ 11 w 30"/>
                <a:gd name="T21" fmla="*/ 149 h 160"/>
                <a:gd name="T22" fmla="*/ 3 w 30"/>
                <a:gd name="T23" fmla="*/ 158 h 160"/>
                <a:gd name="T24" fmla="*/ 0 w 30"/>
                <a:gd name="T25" fmla="*/ 160 h 160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30"/>
                <a:gd name="T40" fmla="*/ 0 h 160"/>
                <a:gd name="T41" fmla="*/ 30 w 30"/>
                <a:gd name="T42" fmla="*/ 160 h 160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30" h="160">
                  <a:moveTo>
                    <a:pt x="26" y="0"/>
                  </a:moveTo>
                  <a:cubicBezTo>
                    <a:pt x="24" y="6"/>
                    <a:pt x="15" y="9"/>
                    <a:pt x="11" y="15"/>
                  </a:cubicBezTo>
                  <a:cubicBezTo>
                    <a:pt x="8" y="19"/>
                    <a:pt x="6" y="23"/>
                    <a:pt x="3" y="27"/>
                  </a:cubicBezTo>
                  <a:cubicBezTo>
                    <a:pt x="2" y="29"/>
                    <a:pt x="1" y="33"/>
                    <a:pt x="1" y="33"/>
                  </a:cubicBezTo>
                  <a:cubicBezTo>
                    <a:pt x="2" y="42"/>
                    <a:pt x="6" y="49"/>
                    <a:pt x="14" y="54"/>
                  </a:cubicBezTo>
                  <a:cubicBezTo>
                    <a:pt x="16" y="57"/>
                    <a:pt x="22" y="61"/>
                    <a:pt x="22" y="61"/>
                  </a:cubicBezTo>
                  <a:cubicBezTo>
                    <a:pt x="24" y="66"/>
                    <a:pt x="30" y="68"/>
                    <a:pt x="21" y="74"/>
                  </a:cubicBezTo>
                  <a:cubicBezTo>
                    <a:pt x="15" y="83"/>
                    <a:pt x="11" y="93"/>
                    <a:pt x="0" y="97"/>
                  </a:cubicBezTo>
                  <a:cubicBezTo>
                    <a:pt x="8" y="103"/>
                    <a:pt x="13" y="110"/>
                    <a:pt x="20" y="117"/>
                  </a:cubicBezTo>
                  <a:cubicBezTo>
                    <a:pt x="21" y="121"/>
                    <a:pt x="26" y="128"/>
                    <a:pt x="26" y="128"/>
                  </a:cubicBezTo>
                  <a:cubicBezTo>
                    <a:pt x="18" y="133"/>
                    <a:pt x="16" y="142"/>
                    <a:pt x="11" y="149"/>
                  </a:cubicBezTo>
                  <a:cubicBezTo>
                    <a:pt x="9" y="152"/>
                    <a:pt x="6" y="155"/>
                    <a:pt x="3" y="158"/>
                  </a:cubicBezTo>
                  <a:cubicBezTo>
                    <a:pt x="2" y="159"/>
                    <a:pt x="0" y="160"/>
                    <a:pt x="0" y="160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67" name="Freeform 168"/>
            <xdr:cNvSpPr>
              <a:spLocks/>
            </xdr:cNvSpPr>
          </xdr:nvSpPr>
          <xdr:spPr bwMode="auto">
            <a:xfrm>
              <a:off x="133" y="126"/>
              <a:ext cx="30" cy="158"/>
            </a:xfrm>
            <a:custGeom>
              <a:avLst/>
              <a:gdLst>
                <a:gd name="T0" fmla="*/ 2 w 30"/>
                <a:gd name="T1" fmla="*/ 0 h 158"/>
                <a:gd name="T2" fmla="*/ 10 w 30"/>
                <a:gd name="T3" fmla="*/ 7 h 158"/>
                <a:gd name="T4" fmla="*/ 22 w 30"/>
                <a:gd name="T5" fmla="*/ 23 h 158"/>
                <a:gd name="T6" fmla="*/ 27 w 30"/>
                <a:gd name="T7" fmla="*/ 35 h 158"/>
                <a:gd name="T8" fmla="*/ 2 w 30"/>
                <a:gd name="T9" fmla="*/ 66 h 158"/>
                <a:gd name="T10" fmla="*/ 13 w 30"/>
                <a:gd name="T11" fmla="*/ 80 h 158"/>
                <a:gd name="T12" fmla="*/ 27 w 30"/>
                <a:gd name="T13" fmla="*/ 93 h 158"/>
                <a:gd name="T14" fmla="*/ 4 w 30"/>
                <a:gd name="T15" fmla="*/ 126 h 158"/>
                <a:gd name="T16" fmla="*/ 6 w 30"/>
                <a:gd name="T17" fmla="*/ 137 h 158"/>
                <a:gd name="T18" fmla="*/ 20 w 30"/>
                <a:gd name="T19" fmla="*/ 149 h 158"/>
                <a:gd name="T20" fmla="*/ 30 w 30"/>
                <a:gd name="T21" fmla="*/ 158 h 158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30"/>
                <a:gd name="T34" fmla="*/ 0 h 158"/>
                <a:gd name="T35" fmla="*/ 30 w 30"/>
                <a:gd name="T36" fmla="*/ 158 h 158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30" h="158">
                  <a:moveTo>
                    <a:pt x="2" y="0"/>
                  </a:moveTo>
                  <a:cubicBezTo>
                    <a:pt x="5" y="2"/>
                    <a:pt x="7" y="5"/>
                    <a:pt x="10" y="7"/>
                  </a:cubicBezTo>
                  <a:cubicBezTo>
                    <a:pt x="11" y="11"/>
                    <a:pt x="18" y="19"/>
                    <a:pt x="22" y="23"/>
                  </a:cubicBezTo>
                  <a:cubicBezTo>
                    <a:pt x="23" y="27"/>
                    <a:pt x="26" y="31"/>
                    <a:pt x="27" y="35"/>
                  </a:cubicBezTo>
                  <a:cubicBezTo>
                    <a:pt x="25" y="47"/>
                    <a:pt x="14" y="63"/>
                    <a:pt x="2" y="66"/>
                  </a:cubicBezTo>
                  <a:cubicBezTo>
                    <a:pt x="4" y="71"/>
                    <a:pt x="8" y="77"/>
                    <a:pt x="13" y="80"/>
                  </a:cubicBezTo>
                  <a:cubicBezTo>
                    <a:pt x="16" y="85"/>
                    <a:pt x="22" y="90"/>
                    <a:pt x="27" y="93"/>
                  </a:cubicBezTo>
                  <a:cubicBezTo>
                    <a:pt x="29" y="99"/>
                    <a:pt x="10" y="120"/>
                    <a:pt x="4" y="126"/>
                  </a:cubicBezTo>
                  <a:cubicBezTo>
                    <a:pt x="2" y="132"/>
                    <a:pt x="0" y="133"/>
                    <a:pt x="6" y="137"/>
                  </a:cubicBezTo>
                  <a:cubicBezTo>
                    <a:pt x="9" y="142"/>
                    <a:pt x="15" y="146"/>
                    <a:pt x="20" y="149"/>
                  </a:cubicBezTo>
                  <a:cubicBezTo>
                    <a:pt x="22" y="153"/>
                    <a:pt x="30" y="158"/>
                    <a:pt x="30" y="158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266700</xdr:colOff>
      <xdr:row>6</xdr:row>
      <xdr:rowOff>142875</xdr:rowOff>
    </xdr:from>
    <xdr:to>
      <xdr:col>7</xdr:col>
      <xdr:colOff>161925</xdr:colOff>
      <xdr:row>17</xdr:row>
      <xdr:rowOff>28575</xdr:rowOff>
    </xdr:to>
    <xdr:grpSp>
      <xdr:nvGrpSpPr>
        <xdr:cNvPr id="170" name="Group 169"/>
        <xdr:cNvGrpSpPr>
          <a:grpSpLocks/>
        </xdr:cNvGrpSpPr>
      </xdr:nvGrpSpPr>
      <xdr:grpSpPr bwMode="auto">
        <a:xfrm>
          <a:off x="3212123" y="1197952"/>
          <a:ext cx="298206" cy="1578219"/>
          <a:chOff x="133" y="125"/>
          <a:chExt cx="31" cy="161"/>
        </a:xfrm>
      </xdr:grpSpPr>
      <xdr:grpSp>
        <xdr:nvGrpSpPr>
          <xdr:cNvPr id="171" name="Group 170"/>
          <xdr:cNvGrpSpPr>
            <a:grpSpLocks/>
          </xdr:cNvGrpSpPr>
        </xdr:nvGrpSpPr>
        <xdr:grpSpPr bwMode="auto">
          <a:xfrm>
            <a:off x="153" y="125"/>
            <a:ext cx="26" cy="161"/>
            <a:chOff x="472" y="126"/>
            <a:chExt cx="26" cy="161"/>
          </a:xfrm>
        </xdr:grpSpPr>
        <xdr:sp macro="" textlink="">
          <xdr:nvSpPr>
            <xdr:cNvPr id="175" name="Line 171"/>
            <xdr:cNvSpPr>
              <a:spLocks noChangeShapeType="1"/>
            </xdr:cNvSpPr>
          </xdr:nvSpPr>
          <xdr:spPr bwMode="auto">
            <a:xfrm flipH="1">
              <a:off x="472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" name="Line 172"/>
            <xdr:cNvSpPr>
              <a:spLocks noChangeShapeType="1"/>
            </xdr:cNvSpPr>
          </xdr:nvSpPr>
          <xdr:spPr bwMode="auto">
            <a:xfrm flipH="1">
              <a:off x="498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72" name="Group 173"/>
          <xdr:cNvGrpSpPr>
            <a:grpSpLocks/>
          </xdr:cNvGrpSpPr>
        </xdr:nvGrpSpPr>
        <xdr:grpSpPr bwMode="auto">
          <a:xfrm>
            <a:off x="133" y="126"/>
            <a:ext cx="31" cy="160"/>
            <a:chOff x="133" y="126"/>
            <a:chExt cx="31" cy="160"/>
          </a:xfrm>
        </xdr:grpSpPr>
        <xdr:sp macro="" textlink="">
          <xdr:nvSpPr>
            <xdr:cNvPr id="173" name="Freeform 174"/>
            <xdr:cNvSpPr>
              <a:spLocks/>
            </xdr:cNvSpPr>
          </xdr:nvSpPr>
          <xdr:spPr bwMode="auto">
            <a:xfrm>
              <a:off x="134" y="126"/>
              <a:ext cx="30" cy="160"/>
            </a:xfrm>
            <a:custGeom>
              <a:avLst/>
              <a:gdLst>
                <a:gd name="T0" fmla="*/ 26 w 30"/>
                <a:gd name="T1" fmla="*/ 0 h 160"/>
                <a:gd name="T2" fmla="*/ 11 w 30"/>
                <a:gd name="T3" fmla="*/ 15 h 160"/>
                <a:gd name="T4" fmla="*/ 3 w 30"/>
                <a:gd name="T5" fmla="*/ 27 h 160"/>
                <a:gd name="T6" fmla="*/ 1 w 30"/>
                <a:gd name="T7" fmla="*/ 33 h 160"/>
                <a:gd name="T8" fmla="*/ 14 w 30"/>
                <a:gd name="T9" fmla="*/ 54 h 160"/>
                <a:gd name="T10" fmla="*/ 22 w 30"/>
                <a:gd name="T11" fmla="*/ 61 h 160"/>
                <a:gd name="T12" fmla="*/ 21 w 30"/>
                <a:gd name="T13" fmla="*/ 74 h 160"/>
                <a:gd name="T14" fmla="*/ 0 w 30"/>
                <a:gd name="T15" fmla="*/ 97 h 160"/>
                <a:gd name="T16" fmla="*/ 20 w 30"/>
                <a:gd name="T17" fmla="*/ 117 h 160"/>
                <a:gd name="T18" fmla="*/ 26 w 30"/>
                <a:gd name="T19" fmla="*/ 128 h 160"/>
                <a:gd name="T20" fmla="*/ 11 w 30"/>
                <a:gd name="T21" fmla="*/ 149 h 160"/>
                <a:gd name="T22" fmla="*/ 3 w 30"/>
                <a:gd name="T23" fmla="*/ 158 h 160"/>
                <a:gd name="T24" fmla="*/ 0 w 30"/>
                <a:gd name="T25" fmla="*/ 160 h 160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30"/>
                <a:gd name="T40" fmla="*/ 0 h 160"/>
                <a:gd name="T41" fmla="*/ 30 w 30"/>
                <a:gd name="T42" fmla="*/ 160 h 160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30" h="160">
                  <a:moveTo>
                    <a:pt x="26" y="0"/>
                  </a:moveTo>
                  <a:cubicBezTo>
                    <a:pt x="24" y="6"/>
                    <a:pt x="15" y="9"/>
                    <a:pt x="11" y="15"/>
                  </a:cubicBezTo>
                  <a:cubicBezTo>
                    <a:pt x="8" y="19"/>
                    <a:pt x="6" y="23"/>
                    <a:pt x="3" y="27"/>
                  </a:cubicBezTo>
                  <a:cubicBezTo>
                    <a:pt x="2" y="29"/>
                    <a:pt x="1" y="33"/>
                    <a:pt x="1" y="33"/>
                  </a:cubicBezTo>
                  <a:cubicBezTo>
                    <a:pt x="2" y="42"/>
                    <a:pt x="6" y="49"/>
                    <a:pt x="14" y="54"/>
                  </a:cubicBezTo>
                  <a:cubicBezTo>
                    <a:pt x="16" y="57"/>
                    <a:pt x="22" y="61"/>
                    <a:pt x="22" y="61"/>
                  </a:cubicBezTo>
                  <a:cubicBezTo>
                    <a:pt x="24" y="66"/>
                    <a:pt x="30" y="68"/>
                    <a:pt x="21" y="74"/>
                  </a:cubicBezTo>
                  <a:cubicBezTo>
                    <a:pt x="15" y="83"/>
                    <a:pt x="11" y="93"/>
                    <a:pt x="0" y="97"/>
                  </a:cubicBezTo>
                  <a:cubicBezTo>
                    <a:pt x="8" y="103"/>
                    <a:pt x="13" y="110"/>
                    <a:pt x="20" y="117"/>
                  </a:cubicBezTo>
                  <a:cubicBezTo>
                    <a:pt x="21" y="121"/>
                    <a:pt x="26" y="128"/>
                    <a:pt x="26" y="128"/>
                  </a:cubicBezTo>
                  <a:cubicBezTo>
                    <a:pt x="18" y="133"/>
                    <a:pt x="16" y="142"/>
                    <a:pt x="11" y="149"/>
                  </a:cubicBezTo>
                  <a:cubicBezTo>
                    <a:pt x="9" y="152"/>
                    <a:pt x="6" y="155"/>
                    <a:pt x="3" y="158"/>
                  </a:cubicBezTo>
                  <a:cubicBezTo>
                    <a:pt x="2" y="159"/>
                    <a:pt x="0" y="160"/>
                    <a:pt x="0" y="160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74" name="Freeform 175"/>
            <xdr:cNvSpPr>
              <a:spLocks/>
            </xdr:cNvSpPr>
          </xdr:nvSpPr>
          <xdr:spPr bwMode="auto">
            <a:xfrm>
              <a:off x="133" y="126"/>
              <a:ext cx="30" cy="158"/>
            </a:xfrm>
            <a:custGeom>
              <a:avLst/>
              <a:gdLst>
                <a:gd name="T0" fmla="*/ 2 w 30"/>
                <a:gd name="T1" fmla="*/ 0 h 158"/>
                <a:gd name="T2" fmla="*/ 10 w 30"/>
                <a:gd name="T3" fmla="*/ 7 h 158"/>
                <a:gd name="T4" fmla="*/ 22 w 30"/>
                <a:gd name="T5" fmla="*/ 23 h 158"/>
                <a:gd name="T6" fmla="*/ 27 w 30"/>
                <a:gd name="T7" fmla="*/ 35 h 158"/>
                <a:gd name="T8" fmla="*/ 2 w 30"/>
                <a:gd name="T9" fmla="*/ 66 h 158"/>
                <a:gd name="T10" fmla="*/ 13 w 30"/>
                <a:gd name="T11" fmla="*/ 80 h 158"/>
                <a:gd name="T12" fmla="*/ 27 w 30"/>
                <a:gd name="T13" fmla="*/ 93 h 158"/>
                <a:gd name="T14" fmla="*/ 4 w 30"/>
                <a:gd name="T15" fmla="*/ 126 h 158"/>
                <a:gd name="T16" fmla="*/ 6 w 30"/>
                <a:gd name="T17" fmla="*/ 137 h 158"/>
                <a:gd name="T18" fmla="*/ 20 w 30"/>
                <a:gd name="T19" fmla="*/ 149 h 158"/>
                <a:gd name="T20" fmla="*/ 30 w 30"/>
                <a:gd name="T21" fmla="*/ 158 h 158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30"/>
                <a:gd name="T34" fmla="*/ 0 h 158"/>
                <a:gd name="T35" fmla="*/ 30 w 30"/>
                <a:gd name="T36" fmla="*/ 158 h 158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30" h="158">
                  <a:moveTo>
                    <a:pt x="2" y="0"/>
                  </a:moveTo>
                  <a:cubicBezTo>
                    <a:pt x="5" y="2"/>
                    <a:pt x="7" y="5"/>
                    <a:pt x="10" y="7"/>
                  </a:cubicBezTo>
                  <a:cubicBezTo>
                    <a:pt x="11" y="11"/>
                    <a:pt x="18" y="19"/>
                    <a:pt x="22" y="23"/>
                  </a:cubicBezTo>
                  <a:cubicBezTo>
                    <a:pt x="23" y="27"/>
                    <a:pt x="26" y="31"/>
                    <a:pt x="27" y="35"/>
                  </a:cubicBezTo>
                  <a:cubicBezTo>
                    <a:pt x="25" y="47"/>
                    <a:pt x="14" y="63"/>
                    <a:pt x="2" y="66"/>
                  </a:cubicBezTo>
                  <a:cubicBezTo>
                    <a:pt x="4" y="71"/>
                    <a:pt x="8" y="77"/>
                    <a:pt x="13" y="80"/>
                  </a:cubicBezTo>
                  <a:cubicBezTo>
                    <a:pt x="16" y="85"/>
                    <a:pt x="22" y="90"/>
                    <a:pt x="27" y="93"/>
                  </a:cubicBezTo>
                  <a:cubicBezTo>
                    <a:pt x="29" y="99"/>
                    <a:pt x="10" y="120"/>
                    <a:pt x="4" y="126"/>
                  </a:cubicBezTo>
                  <a:cubicBezTo>
                    <a:pt x="2" y="132"/>
                    <a:pt x="0" y="133"/>
                    <a:pt x="6" y="137"/>
                  </a:cubicBezTo>
                  <a:cubicBezTo>
                    <a:pt x="9" y="142"/>
                    <a:pt x="15" y="146"/>
                    <a:pt x="20" y="149"/>
                  </a:cubicBezTo>
                  <a:cubicBezTo>
                    <a:pt x="22" y="153"/>
                    <a:pt x="30" y="158"/>
                    <a:pt x="30" y="158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895350</xdr:colOff>
      <xdr:row>7</xdr:row>
      <xdr:rowOff>0</xdr:rowOff>
    </xdr:from>
    <xdr:to>
      <xdr:col>2</xdr:col>
      <xdr:colOff>190500</xdr:colOff>
      <xdr:row>17</xdr:row>
      <xdr:rowOff>9525</xdr:rowOff>
    </xdr:to>
    <xdr:grpSp>
      <xdr:nvGrpSpPr>
        <xdr:cNvPr id="177" name="Group 176"/>
        <xdr:cNvGrpSpPr>
          <a:grpSpLocks/>
        </xdr:cNvGrpSpPr>
      </xdr:nvGrpSpPr>
      <xdr:grpSpPr bwMode="auto">
        <a:xfrm>
          <a:off x="997927" y="1208942"/>
          <a:ext cx="298938" cy="1548179"/>
          <a:chOff x="105" y="126"/>
          <a:chExt cx="31" cy="161"/>
        </a:xfrm>
      </xdr:grpSpPr>
      <xdr:sp macro="" textlink="">
        <xdr:nvSpPr>
          <xdr:cNvPr id="178" name="Freeform 177"/>
          <xdr:cNvSpPr>
            <a:spLocks/>
          </xdr:cNvSpPr>
        </xdr:nvSpPr>
        <xdr:spPr bwMode="auto">
          <a:xfrm>
            <a:off x="106" y="126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9" name="Freeform 178"/>
          <xdr:cNvSpPr>
            <a:spLocks/>
          </xdr:cNvSpPr>
        </xdr:nvSpPr>
        <xdr:spPr bwMode="auto">
          <a:xfrm>
            <a:off x="105" y="159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0" name="Freeform 179"/>
          <xdr:cNvSpPr>
            <a:spLocks/>
          </xdr:cNvSpPr>
        </xdr:nvSpPr>
        <xdr:spPr bwMode="auto">
          <a:xfrm>
            <a:off x="106" y="190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1" name="Freeform 180"/>
          <xdr:cNvSpPr>
            <a:spLocks/>
          </xdr:cNvSpPr>
        </xdr:nvSpPr>
        <xdr:spPr bwMode="auto">
          <a:xfrm>
            <a:off x="105" y="223"/>
            <a:ext cx="30" cy="33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17 h 34"/>
              <a:gd name="T8" fmla="*/ 2 w 36"/>
              <a:gd name="T9" fmla="*/ 17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2" name="Freeform 181"/>
          <xdr:cNvSpPr>
            <a:spLocks/>
          </xdr:cNvSpPr>
        </xdr:nvSpPr>
        <xdr:spPr bwMode="auto">
          <a:xfrm>
            <a:off x="105" y="255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123825</xdr:colOff>
      <xdr:row>7</xdr:row>
      <xdr:rowOff>0</xdr:rowOff>
    </xdr:from>
    <xdr:to>
      <xdr:col>8</xdr:col>
      <xdr:colOff>95250</xdr:colOff>
      <xdr:row>17</xdr:row>
      <xdr:rowOff>9525</xdr:rowOff>
    </xdr:to>
    <xdr:grpSp>
      <xdr:nvGrpSpPr>
        <xdr:cNvPr id="183" name="Group 182"/>
        <xdr:cNvGrpSpPr>
          <a:grpSpLocks/>
        </xdr:cNvGrpSpPr>
      </xdr:nvGrpSpPr>
      <xdr:grpSpPr bwMode="auto">
        <a:xfrm flipH="1">
          <a:off x="3472229" y="1208942"/>
          <a:ext cx="264502" cy="1548179"/>
          <a:chOff x="105" y="126"/>
          <a:chExt cx="31" cy="161"/>
        </a:xfrm>
      </xdr:grpSpPr>
      <xdr:sp macro="" textlink="">
        <xdr:nvSpPr>
          <xdr:cNvPr id="184" name="Freeform 183"/>
          <xdr:cNvSpPr>
            <a:spLocks/>
          </xdr:cNvSpPr>
        </xdr:nvSpPr>
        <xdr:spPr bwMode="auto">
          <a:xfrm>
            <a:off x="106" y="126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5" name="Freeform 184"/>
          <xdr:cNvSpPr>
            <a:spLocks/>
          </xdr:cNvSpPr>
        </xdr:nvSpPr>
        <xdr:spPr bwMode="auto">
          <a:xfrm>
            <a:off x="105" y="159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6" name="Freeform 185"/>
          <xdr:cNvSpPr>
            <a:spLocks/>
          </xdr:cNvSpPr>
        </xdr:nvSpPr>
        <xdr:spPr bwMode="auto">
          <a:xfrm>
            <a:off x="106" y="190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7" name="Freeform 186"/>
          <xdr:cNvSpPr>
            <a:spLocks/>
          </xdr:cNvSpPr>
        </xdr:nvSpPr>
        <xdr:spPr bwMode="auto">
          <a:xfrm>
            <a:off x="105" y="223"/>
            <a:ext cx="30" cy="33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17 h 34"/>
              <a:gd name="T8" fmla="*/ 2 w 36"/>
              <a:gd name="T9" fmla="*/ 17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8" name="Freeform 187"/>
          <xdr:cNvSpPr>
            <a:spLocks/>
          </xdr:cNvSpPr>
        </xdr:nvSpPr>
        <xdr:spPr bwMode="auto">
          <a:xfrm>
            <a:off x="105" y="255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400050</xdr:colOff>
      <xdr:row>6</xdr:row>
      <xdr:rowOff>123825</xdr:rowOff>
    </xdr:from>
    <xdr:to>
      <xdr:col>6</xdr:col>
      <xdr:colOff>304800</xdr:colOff>
      <xdr:row>17</xdr:row>
      <xdr:rowOff>28575</xdr:rowOff>
    </xdr:to>
    <xdr:grpSp>
      <xdr:nvGrpSpPr>
        <xdr:cNvPr id="189" name="Group 188"/>
        <xdr:cNvGrpSpPr>
          <a:grpSpLocks/>
        </xdr:cNvGrpSpPr>
      </xdr:nvGrpSpPr>
      <xdr:grpSpPr bwMode="auto">
        <a:xfrm>
          <a:off x="1506415" y="1178902"/>
          <a:ext cx="1743808" cy="1597269"/>
          <a:chOff x="165" y="121"/>
          <a:chExt cx="228" cy="135"/>
        </a:xfrm>
      </xdr:grpSpPr>
      <xdr:sp macro="" textlink="">
        <xdr:nvSpPr>
          <xdr:cNvPr id="190" name="Rectangle 189"/>
          <xdr:cNvSpPr>
            <a:spLocks noChangeArrowheads="1"/>
          </xdr:cNvSpPr>
        </xdr:nvSpPr>
        <xdr:spPr bwMode="auto">
          <a:xfrm>
            <a:off x="166" y="124"/>
            <a:ext cx="225" cy="129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91" name="Freeform 190"/>
          <xdr:cNvSpPr>
            <a:spLocks/>
          </xdr:cNvSpPr>
        </xdr:nvSpPr>
        <xdr:spPr bwMode="auto">
          <a:xfrm>
            <a:off x="166" y="122"/>
            <a:ext cx="29" cy="28"/>
          </a:xfrm>
          <a:custGeom>
            <a:avLst/>
            <a:gdLst>
              <a:gd name="T0" fmla="*/ 2 w 37"/>
              <a:gd name="T1" fmla="*/ 4 h 32"/>
              <a:gd name="T2" fmla="*/ 0 w 37"/>
              <a:gd name="T3" fmla="*/ 4 h 32"/>
              <a:gd name="T4" fmla="*/ 2 w 37"/>
              <a:gd name="T5" fmla="*/ 4 h 32"/>
              <a:gd name="T6" fmla="*/ 2 w 37"/>
              <a:gd name="T7" fmla="*/ 4 h 32"/>
              <a:gd name="T8" fmla="*/ 2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2" name="Freeform 191"/>
          <xdr:cNvSpPr>
            <a:spLocks/>
          </xdr:cNvSpPr>
        </xdr:nvSpPr>
        <xdr:spPr bwMode="auto">
          <a:xfrm>
            <a:off x="195" y="123"/>
            <a:ext cx="38" cy="28"/>
          </a:xfrm>
          <a:custGeom>
            <a:avLst/>
            <a:gdLst>
              <a:gd name="T0" fmla="*/ 8 w 37"/>
              <a:gd name="T1" fmla="*/ 4 h 32"/>
              <a:gd name="T2" fmla="*/ 0 w 37"/>
              <a:gd name="T3" fmla="*/ 4 h 32"/>
              <a:gd name="T4" fmla="*/ 13 w 37"/>
              <a:gd name="T5" fmla="*/ 4 h 32"/>
              <a:gd name="T6" fmla="*/ 82 w 37"/>
              <a:gd name="T7" fmla="*/ 4 h 32"/>
              <a:gd name="T8" fmla="*/ 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3" name="Freeform 192"/>
          <xdr:cNvSpPr>
            <a:spLocks/>
          </xdr:cNvSpPr>
        </xdr:nvSpPr>
        <xdr:spPr bwMode="auto">
          <a:xfrm>
            <a:off x="228" y="122"/>
            <a:ext cx="48" cy="28"/>
          </a:xfrm>
          <a:custGeom>
            <a:avLst/>
            <a:gdLst>
              <a:gd name="T0" fmla="*/ 33158 w 37"/>
              <a:gd name="T1" fmla="*/ 4 h 32"/>
              <a:gd name="T2" fmla="*/ 0 w 37"/>
              <a:gd name="T3" fmla="*/ 4 h 32"/>
              <a:gd name="T4" fmla="*/ 55805 w 37"/>
              <a:gd name="T5" fmla="*/ 4 h 32"/>
              <a:gd name="T6" fmla="*/ 151645 w 37"/>
              <a:gd name="T7" fmla="*/ 4 h 32"/>
              <a:gd name="T8" fmla="*/ 3315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4" name="Freeform 193"/>
          <xdr:cNvSpPr>
            <a:spLocks/>
          </xdr:cNvSpPr>
        </xdr:nvSpPr>
        <xdr:spPr bwMode="auto">
          <a:xfrm>
            <a:off x="271" y="123"/>
            <a:ext cx="50" cy="28"/>
          </a:xfrm>
          <a:custGeom>
            <a:avLst/>
            <a:gdLst>
              <a:gd name="T0" fmla="*/ 122211 w 37"/>
              <a:gd name="T1" fmla="*/ 4 h 32"/>
              <a:gd name="T2" fmla="*/ 0 w 37"/>
              <a:gd name="T3" fmla="*/ 4 h 32"/>
              <a:gd name="T4" fmla="*/ 195097 w 37"/>
              <a:gd name="T5" fmla="*/ 4 h 32"/>
              <a:gd name="T6" fmla="*/ 570731 w 37"/>
              <a:gd name="T7" fmla="*/ 4 h 32"/>
              <a:gd name="T8" fmla="*/ 122211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5" name="Freeform 194"/>
          <xdr:cNvSpPr>
            <a:spLocks/>
          </xdr:cNvSpPr>
        </xdr:nvSpPr>
        <xdr:spPr bwMode="auto">
          <a:xfrm>
            <a:off x="313" y="122"/>
            <a:ext cx="50" cy="28"/>
          </a:xfrm>
          <a:custGeom>
            <a:avLst/>
            <a:gdLst>
              <a:gd name="T0" fmla="*/ 122211 w 37"/>
              <a:gd name="T1" fmla="*/ 4 h 32"/>
              <a:gd name="T2" fmla="*/ 0 w 37"/>
              <a:gd name="T3" fmla="*/ 4 h 32"/>
              <a:gd name="T4" fmla="*/ 195097 w 37"/>
              <a:gd name="T5" fmla="*/ 4 h 32"/>
              <a:gd name="T6" fmla="*/ 570731 w 37"/>
              <a:gd name="T7" fmla="*/ 4 h 32"/>
              <a:gd name="T8" fmla="*/ 122211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6" name="Freeform 195"/>
          <xdr:cNvSpPr>
            <a:spLocks/>
          </xdr:cNvSpPr>
        </xdr:nvSpPr>
        <xdr:spPr bwMode="auto">
          <a:xfrm>
            <a:off x="358" y="121"/>
            <a:ext cx="35" cy="28"/>
          </a:xfrm>
          <a:custGeom>
            <a:avLst/>
            <a:gdLst>
              <a:gd name="T0" fmla="*/ 8 w 37"/>
              <a:gd name="T1" fmla="*/ 4 h 32"/>
              <a:gd name="T2" fmla="*/ 0 w 37"/>
              <a:gd name="T3" fmla="*/ 4 h 32"/>
              <a:gd name="T4" fmla="*/ 9 w 37"/>
              <a:gd name="T5" fmla="*/ 4 h 32"/>
              <a:gd name="T6" fmla="*/ 9 w 37"/>
              <a:gd name="T7" fmla="*/ 4 h 32"/>
              <a:gd name="T8" fmla="*/ 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7" name="Freeform 196"/>
          <xdr:cNvSpPr>
            <a:spLocks/>
          </xdr:cNvSpPr>
        </xdr:nvSpPr>
        <xdr:spPr bwMode="auto">
          <a:xfrm>
            <a:off x="346" y="142"/>
            <a:ext cx="46" cy="31"/>
          </a:xfrm>
          <a:custGeom>
            <a:avLst/>
            <a:gdLst>
              <a:gd name="T0" fmla="*/ 8498 w 37"/>
              <a:gd name="T1" fmla="*/ 4 h 32"/>
              <a:gd name="T2" fmla="*/ 0 w 37"/>
              <a:gd name="T3" fmla="*/ 12 h 32"/>
              <a:gd name="T4" fmla="*/ 13936 w 37"/>
              <a:gd name="T5" fmla="*/ 16 h 32"/>
              <a:gd name="T6" fmla="*/ 39012 w 37"/>
              <a:gd name="T7" fmla="*/ 16 h 32"/>
              <a:gd name="T8" fmla="*/ 849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8" name="Freeform 197"/>
          <xdr:cNvSpPr>
            <a:spLocks/>
          </xdr:cNvSpPr>
        </xdr:nvSpPr>
        <xdr:spPr bwMode="auto">
          <a:xfrm>
            <a:off x="298" y="141"/>
            <a:ext cx="55" cy="34"/>
          </a:xfrm>
          <a:custGeom>
            <a:avLst/>
            <a:gdLst>
              <a:gd name="T0" fmla="*/ 2644940 w 37"/>
              <a:gd name="T1" fmla="*/ 4 h 32"/>
              <a:gd name="T2" fmla="*/ 0 w 37"/>
              <a:gd name="T3" fmla="*/ 82 h 32"/>
              <a:gd name="T4" fmla="*/ 4101359 w 37"/>
              <a:gd name="T5" fmla="*/ 199 h 32"/>
              <a:gd name="T6" fmla="*/ 11971614 w 37"/>
              <a:gd name="T7" fmla="*/ 133 h 32"/>
              <a:gd name="T8" fmla="*/ 264494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9" name="Freeform 198"/>
          <xdr:cNvSpPr>
            <a:spLocks/>
          </xdr:cNvSpPr>
        </xdr:nvSpPr>
        <xdr:spPr bwMode="auto">
          <a:xfrm>
            <a:off x="252" y="143"/>
            <a:ext cx="52" cy="34"/>
          </a:xfrm>
          <a:custGeom>
            <a:avLst/>
            <a:gdLst>
              <a:gd name="T0" fmla="*/ 410422 w 37"/>
              <a:gd name="T1" fmla="*/ 4 h 32"/>
              <a:gd name="T2" fmla="*/ 0 w 37"/>
              <a:gd name="T3" fmla="*/ 82 h 32"/>
              <a:gd name="T4" fmla="*/ 672919 w 37"/>
              <a:gd name="T5" fmla="*/ 199 h 32"/>
              <a:gd name="T6" fmla="*/ 1993403 w 37"/>
              <a:gd name="T7" fmla="*/ 133 h 32"/>
              <a:gd name="T8" fmla="*/ 410422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0" name="Freeform 199"/>
          <xdr:cNvSpPr>
            <a:spLocks/>
          </xdr:cNvSpPr>
        </xdr:nvSpPr>
        <xdr:spPr bwMode="auto">
          <a:xfrm>
            <a:off x="205" y="144"/>
            <a:ext cx="51" cy="33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12 h 32"/>
              <a:gd name="T4" fmla="*/ 378631 w 37"/>
              <a:gd name="T5" fmla="*/ 74 h 32"/>
              <a:gd name="T6" fmla="*/ 1055409 w 37"/>
              <a:gd name="T7" fmla="*/ 56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1" name="Freeform 200"/>
          <xdr:cNvSpPr>
            <a:spLocks/>
          </xdr:cNvSpPr>
        </xdr:nvSpPr>
        <xdr:spPr bwMode="auto">
          <a:xfrm>
            <a:off x="165" y="144"/>
            <a:ext cx="46" cy="32"/>
          </a:xfrm>
          <a:custGeom>
            <a:avLst/>
            <a:gdLst>
              <a:gd name="T0" fmla="*/ 8498 w 37"/>
              <a:gd name="T1" fmla="*/ 4 h 32"/>
              <a:gd name="T2" fmla="*/ 0 w 37"/>
              <a:gd name="T3" fmla="*/ 12 h 32"/>
              <a:gd name="T4" fmla="*/ 13936 w 37"/>
              <a:gd name="T5" fmla="*/ 29 h 32"/>
              <a:gd name="T6" fmla="*/ 39012 w 37"/>
              <a:gd name="T7" fmla="*/ 20 h 32"/>
              <a:gd name="T8" fmla="*/ 849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2" name="Freeform 201"/>
          <xdr:cNvSpPr>
            <a:spLocks/>
          </xdr:cNvSpPr>
        </xdr:nvSpPr>
        <xdr:spPr bwMode="auto">
          <a:xfrm>
            <a:off x="165" y="166"/>
            <a:ext cx="23" cy="36"/>
          </a:xfrm>
          <a:custGeom>
            <a:avLst/>
            <a:gdLst>
              <a:gd name="T0" fmla="*/ 1 w 37"/>
              <a:gd name="T1" fmla="*/ 201 h 32"/>
              <a:gd name="T2" fmla="*/ 0 w 37"/>
              <a:gd name="T3" fmla="*/ 515 h 32"/>
              <a:gd name="T4" fmla="*/ 1 w 37"/>
              <a:gd name="T5" fmla="*/ 1254 h 32"/>
              <a:gd name="T6" fmla="*/ 1 w 37"/>
              <a:gd name="T7" fmla="*/ 840 h 32"/>
              <a:gd name="T8" fmla="*/ 1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3" name="Freeform 202"/>
          <xdr:cNvSpPr>
            <a:spLocks/>
          </xdr:cNvSpPr>
        </xdr:nvSpPr>
        <xdr:spPr bwMode="auto">
          <a:xfrm>
            <a:off x="185" y="168"/>
            <a:ext cx="41" cy="35"/>
          </a:xfrm>
          <a:custGeom>
            <a:avLst/>
            <a:gdLst>
              <a:gd name="T0" fmla="*/ 209 w 37"/>
              <a:gd name="T1" fmla="*/ 4 h 32"/>
              <a:gd name="T2" fmla="*/ 0 w 37"/>
              <a:gd name="T3" fmla="*/ 200 h 32"/>
              <a:gd name="T4" fmla="*/ 350 w 37"/>
              <a:gd name="T5" fmla="*/ 522 h 32"/>
              <a:gd name="T6" fmla="*/ 976 w 37"/>
              <a:gd name="T7" fmla="*/ 340 h 32"/>
              <a:gd name="T8" fmla="*/ 209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4" name="Freeform 203"/>
          <xdr:cNvSpPr>
            <a:spLocks/>
          </xdr:cNvSpPr>
        </xdr:nvSpPr>
        <xdr:spPr bwMode="auto">
          <a:xfrm>
            <a:off x="224" y="170"/>
            <a:ext cx="43" cy="36"/>
          </a:xfrm>
          <a:custGeom>
            <a:avLst/>
            <a:gdLst>
              <a:gd name="T0" fmla="*/ 969 w 37"/>
              <a:gd name="T1" fmla="*/ 201 h 32"/>
              <a:gd name="T2" fmla="*/ 0 w 37"/>
              <a:gd name="T3" fmla="*/ 515 h 32"/>
              <a:gd name="T4" fmla="*/ 1533 w 37"/>
              <a:gd name="T5" fmla="*/ 1254 h 32"/>
              <a:gd name="T6" fmla="*/ 4514 w 37"/>
              <a:gd name="T7" fmla="*/ 840 h 32"/>
              <a:gd name="T8" fmla="*/ 969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5" name="Freeform 204"/>
          <xdr:cNvSpPr>
            <a:spLocks/>
          </xdr:cNvSpPr>
        </xdr:nvSpPr>
        <xdr:spPr bwMode="auto">
          <a:xfrm>
            <a:off x="263" y="169"/>
            <a:ext cx="43" cy="34"/>
          </a:xfrm>
          <a:custGeom>
            <a:avLst/>
            <a:gdLst>
              <a:gd name="T0" fmla="*/ 969 w 37"/>
              <a:gd name="T1" fmla="*/ 4 h 32"/>
              <a:gd name="T2" fmla="*/ 0 w 37"/>
              <a:gd name="T3" fmla="*/ 82 h 32"/>
              <a:gd name="T4" fmla="*/ 1533 w 37"/>
              <a:gd name="T5" fmla="*/ 199 h 32"/>
              <a:gd name="T6" fmla="*/ 4514 w 37"/>
              <a:gd name="T7" fmla="*/ 133 h 32"/>
              <a:gd name="T8" fmla="*/ 969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6" name="Freeform 205"/>
          <xdr:cNvSpPr>
            <a:spLocks/>
          </xdr:cNvSpPr>
        </xdr:nvSpPr>
        <xdr:spPr bwMode="auto">
          <a:xfrm>
            <a:off x="301" y="167"/>
            <a:ext cx="43" cy="35"/>
          </a:xfrm>
          <a:custGeom>
            <a:avLst/>
            <a:gdLst>
              <a:gd name="T0" fmla="*/ 969 w 37"/>
              <a:gd name="T1" fmla="*/ 4 h 32"/>
              <a:gd name="T2" fmla="*/ 0 w 37"/>
              <a:gd name="T3" fmla="*/ 200 h 32"/>
              <a:gd name="T4" fmla="*/ 1533 w 37"/>
              <a:gd name="T5" fmla="*/ 522 h 32"/>
              <a:gd name="T6" fmla="*/ 4514 w 37"/>
              <a:gd name="T7" fmla="*/ 340 h 32"/>
              <a:gd name="T8" fmla="*/ 969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7" name="Freeform 206"/>
          <xdr:cNvSpPr>
            <a:spLocks/>
          </xdr:cNvSpPr>
        </xdr:nvSpPr>
        <xdr:spPr bwMode="auto">
          <a:xfrm>
            <a:off x="343" y="167"/>
            <a:ext cx="49" cy="36"/>
          </a:xfrm>
          <a:custGeom>
            <a:avLst/>
            <a:gdLst>
              <a:gd name="T0" fmla="*/ 67270 w 37"/>
              <a:gd name="T1" fmla="*/ 201 h 32"/>
              <a:gd name="T2" fmla="*/ 0 w 37"/>
              <a:gd name="T3" fmla="*/ 515 h 32"/>
              <a:gd name="T4" fmla="*/ 104460 w 37"/>
              <a:gd name="T5" fmla="*/ 1254 h 32"/>
              <a:gd name="T6" fmla="*/ 297610 w 37"/>
              <a:gd name="T7" fmla="*/ 840 h 32"/>
              <a:gd name="T8" fmla="*/ 6727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8" name="Freeform 207"/>
          <xdr:cNvSpPr>
            <a:spLocks/>
          </xdr:cNvSpPr>
        </xdr:nvSpPr>
        <xdr:spPr bwMode="auto">
          <a:xfrm>
            <a:off x="321" y="193"/>
            <a:ext cx="51" cy="34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82 h 32"/>
              <a:gd name="T4" fmla="*/ 378631 w 37"/>
              <a:gd name="T5" fmla="*/ 199 h 32"/>
              <a:gd name="T6" fmla="*/ 1055409 w 37"/>
              <a:gd name="T7" fmla="*/ 133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9" name="Freeform 208"/>
          <xdr:cNvSpPr>
            <a:spLocks/>
          </xdr:cNvSpPr>
        </xdr:nvSpPr>
        <xdr:spPr bwMode="auto">
          <a:xfrm>
            <a:off x="283" y="191"/>
            <a:ext cx="51" cy="35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200 h 32"/>
              <a:gd name="T4" fmla="*/ 378631 w 37"/>
              <a:gd name="T5" fmla="*/ 522 h 32"/>
              <a:gd name="T6" fmla="*/ 1055409 w 37"/>
              <a:gd name="T7" fmla="*/ 340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0" name="Freeform 209"/>
          <xdr:cNvSpPr>
            <a:spLocks/>
          </xdr:cNvSpPr>
        </xdr:nvSpPr>
        <xdr:spPr bwMode="auto">
          <a:xfrm>
            <a:off x="240" y="194"/>
            <a:ext cx="51" cy="35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200 h 32"/>
              <a:gd name="T4" fmla="*/ 378631 w 37"/>
              <a:gd name="T5" fmla="*/ 522 h 32"/>
              <a:gd name="T6" fmla="*/ 1055409 w 37"/>
              <a:gd name="T7" fmla="*/ 340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1" name="Freeform 210"/>
          <xdr:cNvSpPr>
            <a:spLocks/>
          </xdr:cNvSpPr>
        </xdr:nvSpPr>
        <xdr:spPr bwMode="auto">
          <a:xfrm>
            <a:off x="195" y="192"/>
            <a:ext cx="49" cy="36"/>
          </a:xfrm>
          <a:custGeom>
            <a:avLst/>
            <a:gdLst>
              <a:gd name="T0" fmla="*/ 67270 w 37"/>
              <a:gd name="T1" fmla="*/ 201 h 32"/>
              <a:gd name="T2" fmla="*/ 0 w 37"/>
              <a:gd name="T3" fmla="*/ 515 h 32"/>
              <a:gd name="T4" fmla="*/ 104460 w 37"/>
              <a:gd name="T5" fmla="*/ 1254 h 32"/>
              <a:gd name="T6" fmla="*/ 297610 w 37"/>
              <a:gd name="T7" fmla="*/ 840 h 32"/>
              <a:gd name="T8" fmla="*/ 6727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2" name="Freeform 211"/>
          <xdr:cNvSpPr>
            <a:spLocks/>
          </xdr:cNvSpPr>
        </xdr:nvSpPr>
        <xdr:spPr bwMode="auto">
          <a:xfrm>
            <a:off x="166" y="190"/>
            <a:ext cx="46" cy="37"/>
          </a:xfrm>
          <a:custGeom>
            <a:avLst/>
            <a:gdLst>
              <a:gd name="T0" fmla="*/ 8498 w 37"/>
              <a:gd name="T1" fmla="*/ 463 h 32"/>
              <a:gd name="T2" fmla="*/ 0 w 37"/>
              <a:gd name="T3" fmla="*/ 1256 h 32"/>
              <a:gd name="T4" fmla="*/ 13936 w 37"/>
              <a:gd name="T5" fmla="*/ 3000 h 32"/>
              <a:gd name="T6" fmla="*/ 39012 w 37"/>
              <a:gd name="T7" fmla="*/ 2153 h 32"/>
              <a:gd name="T8" fmla="*/ 8498 w 37"/>
              <a:gd name="T9" fmla="*/ 463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3" name="Freeform 212"/>
          <xdr:cNvSpPr>
            <a:spLocks/>
          </xdr:cNvSpPr>
        </xdr:nvSpPr>
        <xdr:spPr bwMode="auto">
          <a:xfrm>
            <a:off x="365" y="194"/>
            <a:ext cx="27" cy="31"/>
          </a:xfrm>
          <a:custGeom>
            <a:avLst/>
            <a:gdLst>
              <a:gd name="T0" fmla="*/ 1 w 37"/>
              <a:gd name="T1" fmla="*/ 4 h 32"/>
              <a:gd name="T2" fmla="*/ 0 w 37"/>
              <a:gd name="T3" fmla="*/ 12 h 32"/>
              <a:gd name="T4" fmla="*/ 1 w 37"/>
              <a:gd name="T5" fmla="*/ 16 h 32"/>
              <a:gd name="T6" fmla="*/ 1 w 37"/>
              <a:gd name="T7" fmla="*/ 16 h 32"/>
              <a:gd name="T8" fmla="*/ 1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4" name="Freeform 213"/>
          <xdr:cNvSpPr>
            <a:spLocks/>
          </xdr:cNvSpPr>
        </xdr:nvSpPr>
        <xdr:spPr bwMode="auto">
          <a:xfrm>
            <a:off x="166" y="217"/>
            <a:ext cx="29" cy="38"/>
          </a:xfrm>
          <a:custGeom>
            <a:avLst/>
            <a:gdLst>
              <a:gd name="T0" fmla="*/ 2 w 37"/>
              <a:gd name="T1" fmla="*/ 1009 h 32"/>
              <a:gd name="T2" fmla="*/ 0 w 37"/>
              <a:gd name="T3" fmla="*/ 2830 h 32"/>
              <a:gd name="T4" fmla="*/ 2 w 37"/>
              <a:gd name="T5" fmla="*/ 6838 h 32"/>
              <a:gd name="T6" fmla="*/ 2 w 37"/>
              <a:gd name="T7" fmla="*/ 4727 h 32"/>
              <a:gd name="T8" fmla="*/ 2 w 37"/>
              <a:gd name="T9" fmla="*/ 1009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5" name="Freeform 214"/>
          <xdr:cNvSpPr>
            <a:spLocks/>
          </xdr:cNvSpPr>
        </xdr:nvSpPr>
        <xdr:spPr bwMode="auto">
          <a:xfrm>
            <a:off x="195" y="218"/>
            <a:ext cx="45" cy="38"/>
          </a:xfrm>
          <a:custGeom>
            <a:avLst/>
            <a:gdLst>
              <a:gd name="T0" fmla="*/ 4426 w 37"/>
              <a:gd name="T1" fmla="*/ 1009 h 32"/>
              <a:gd name="T2" fmla="*/ 0 w 37"/>
              <a:gd name="T3" fmla="*/ 2830 h 32"/>
              <a:gd name="T4" fmla="*/ 6688 w 37"/>
              <a:gd name="T5" fmla="*/ 6838 h 32"/>
              <a:gd name="T6" fmla="*/ 19486 w 37"/>
              <a:gd name="T7" fmla="*/ 4727 h 32"/>
              <a:gd name="T8" fmla="*/ 4426 w 37"/>
              <a:gd name="T9" fmla="*/ 1009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6" name="Freeform 215"/>
          <xdr:cNvSpPr>
            <a:spLocks/>
          </xdr:cNvSpPr>
        </xdr:nvSpPr>
        <xdr:spPr bwMode="auto">
          <a:xfrm>
            <a:off x="237" y="219"/>
            <a:ext cx="51" cy="37"/>
          </a:xfrm>
          <a:custGeom>
            <a:avLst/>
            <a:gdLst>
              <a:gd name="T0" fmla="*/ 232830 w 37"/>
              <a:gd name="T1" fmla="*/ 463 h 32"/>
              <a:gd name="T2" fmla="*/ 0 w 37"/>
              <a:gd name="T3" fmla="*/ 1256 h 32"/>
              <a:gd name="T4" fmla="*/ 378631 w 37"/>
              <a:gd name="T5" fmla="*/ 3000 h 32"/>
              <a:gd name="T6" fmla="*/ 1055409 w 37"/>
              <a:gd name="T7" fmla="*/ 2153 h 32"/>
              <a:gd name="T8" fmla="*/ 232830 w 37"/>
              <a:gd name="T9" fmla="*/ 463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7" name="Freeform 216"/>
          <xdr:cNvSpPr>
            <a:spLocks/>
          </xdr:cNvSpPr>
        </xdr:nvSpPr>
        <xdr:spPr bwMode="auto">
          <a:xfrm>
            <a:off x="282" y="219"/>
            <a:ext cx="51" cy="36"/>
          </a:xfrm>
          <a:custGeom>
            <a:avLst/>
            <a:gdLst>
              <a:gd name="T0" fmla="*/ 232830 w 37"/>
              <a:gd name="T1" fmla="*/ 201 h 32"/>
              <a:gd name="T2" fmla="*/ 0 w 37"/>
              <a:gd name="T3" fmla="*/ 515 h 32"/>
              <a:gd name="T4" fmla="*/ 378631 w 37"/>
              <a:gd name="T5" fmla="*/ 1254 h 32"/>
              <a:gd name="T6" fmla="*/ 1055409 w 37"/>
              <a:gd name="T7" fmla="*/ 840 h 32"/>
              <a:gd name="T8" fmla="*/ 23283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8" name="Freeform 217"/>
          <xdr:cNvSpPr>
            <a:spLocks/>
          </xdr:cNvSpPr>
        </xdr:nvSpPr>
        <xdr:spPr bwMode="auto">
          <a:xfrm>
            <a:off x="341" y="219"/>
            <a:ext cx="51" cy="36"/>
          </a:xfrm>
          <a:custGeom>
            <a:avLst/>
            <a:gdLst>
              <a:gd name="T0" fmla="*/ 232830 w 37"/>
              <a:gd name="T1" fmla="*/ 201 h 32"/>
              <a:gd name="T2" fmla="*/ 0 w 37"/>
              <a:gd name="T3" fmla="*/ 515 h 32"/>
              <a:gd name="T4" fmla="*/ 378631 w 37"/>
              <a:gd name="T5" fmla="*/ 1254 h 32"/>
              <a:gd name="T6" fmla="*/ 1055409 w 37"/>
              <a:gd name="T7" fmla="*/ 840 h 32"/>
              <a:gd name="T8" fmla="*/ 23283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9" name="Freeform 218"/>
          <xdr:cNvSpPr>
            <a:spLocks/>
          </xdr:cNvSpPr>
        </xdr:nvSpPr>
        <xdr:spPr bwMode="auto">
          <a:xfrm>
            <a:off x="323" y="220"/>
            <a:ext cx="27" cy="36"/>
          </a:xfrm>
          <a:custGeom>
            <a:avLst/>
            <a:gdLst>
              <a:gd name="T0" fmla="*/ 1 w 37"/>
              <a:gd name="T1" fmla="*/ 201 h 32"/>
              <a:gd name="T2" fmla="*/ 0 w 37"/>
              <a:gd name="T3" fmla="*/ 515 h 32"/>
              <a:gd name="T4" fmla="*/ 1 w 37"/>
              <a:gd name="T5" fmla="*/ 1254 h 32"/>
              <a:gd name="T6" fmla="*/ 1 w 37"/>
              <a:gd name="T7" fmla="*/ 840 h 32"/>
              <a:gd name="T8" fmla="*/ 1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</xdr:grpSp>
    <xdr:clientData/>
  </xdr:twoCellAnchor>
  <xdr:twoCellAnchor>
    <xdr:from>
      <xdr:col>12</xdr:col>
      <xdr:colOff>0</xdr:colOff>
      <xdr:row>7</xdr:row>
      <xdr:rowOff>0</xdr:rowOff>
    </xdr:from>
    <xdr:to>
      <xdr:col>13</xdr:col>
      <xdr:colOff>28575</xdr:colOff>
      <xdr:row>9</xdr:row>
      <xdr:rowOff>28575</xdr:rowOff>
    </xdr:to>
    <xdr:sp macro="" textlink="">
      <xdr:nvSpPr>
        <xdr:cNvPr id="220" name="Freeform 219"/>
        <xdr:cNvSpPr>
          <a:spLocks/>
        </xdr:cNvSpPr>
      </xdr:nvSpPr>
      <xdr:spPr bwMode="auto">
        <a:xfrm>
          <a:off x="5086350" y="1200150"/>
          <a:ext cx="228600" cy="333375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47625</xdr:colOff>
      <xdr:row>9</xdr:row>
      <xdr:rowOff>19050</xdr:rowOff>
    </xdr:from>
    <xdr:to>
      <xdr:col>13</xdr:col>
      <xdr:colOff>76200</xdr:colOff>
      <xdr:row>11</xdr:row>
      <xdr:rowOff>19050</xdr:rowOff>
    </xdr:to>
    <xdr:sp macro="" textlink="">
      <xdr:nvSpPr>
        <xdr:cNvPr id="221" name="Freeform 220"/>
        <xdr:cNvSpPr>
          <a:spLocks/>
        </xdr:cNvSpPr>
      </xdr:nvSpPr>
      <xdr:spPr bwMode="auto">
        <a:xfrm>
          <a:off x="5133975" y="1524000"/>
          <a:ext cx="228600" cy="30480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114300</xdr:colOff>
      <xdr:row>11</xdr:row>
      <xdr:rowOff>9525</xdr:rowOff>
    </xdr:from>
    <xdr:to>
      <xdr:col>13</xdr:col>
      <xdr:colOff>142875</xdr:colOff>
      <xdr:row>13</xdr:row>
      <xdr:rowOff>9525</xdr:rowOff>
    </xdr:to>
    <xdr:sp macro="" textlink="">
      <xdr:nvSpPr>
        <xdr:cNvPr id="222" name="Freeform 221"/>
        <xdr:cNvSpPr>
          <a:spLocks/>
        </xdr:cNvSpPr>
      </xdr:nvSpPr>
      <xdr:spPr bwMode="auto">
        <a:xfrm>
          <a:off x="5200650" y="1819275"/>
          <a:ext cx="228600" cy="30480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171450</xdr:colOff>
      <xdr:row>13</xdr:row>
      <xdr:rowOff>0</xdr:rowOff>
    </xdr:from>
    <xdr:to>
      <xdr:col>14</xdr:col>
      <xdr:colOff>0</xdr:colOff>
      <xdr:row>15</xdr:row>
      <xdr:rowOff>19050</xdr:rowOff>
    </xdr:to>
    <xdr:sp macro="" textlink="">
      <xdr:nvSpPr>
        <xdr:cNvPr id="223" name="Freeform 222"/>
        <xdr:cNvSpPr>
          <a:spLocks/>
        </xdr:cNvSpPr>
      </xdr:nvSpPr>
      <xdr:spPr bwMode="auto">
        <a:xfrm>
          <a:off x="5257800" y="2114550"/>
          <a:ext cx="228600" cy="32385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9525</xdr:colOff>
      <xdr:row>15</xdr:row>
      <xdr:rowOff>0</xdr:rowOff>
    </xdr:from>
    <xdr:to>
      <xdr:col>14</xdr:col>
      <xdr:colOff>38100</xdr:colOff>
      <xdr:row>17</xdr:row>
      <xdr:rowOff>19050</xdr:rowOff>
    </xdr:to>
    <xdr:sp macro="" textlink="">
      <xdr:nvSpPr>
        <xdr:cNvPr id="224" name="Freeform 223"/>
        <xdr:cNvSpPr>
          <a:spLocks/>
        </xdr:cNvSpPr>
      </xdr:nvSpPr>
      <xdr:spPr bwMode="auto">
        <a:xfrm>
          <a:off x="5295900" y="2419350"/>
          <a:ext cx="228600" cy="32385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152400</xdr:colOff>
      <xdr:row>7</xdr:row>
      <xdr:rowOff>0</xdr:rowOff>
    </xdr:from>
    <xdr:to>
      <xdr:col>21</xdr:col>
      <xdr:colOff>0</xdr:colOff>
      <xdr:row>9</xdr:row>
      <xdr:rowOff>9525</xdr:rowOff>
    </xdr:to>
    <xdr:sp macro="" textlink="">
      <xdr:nvSpPr>
        <xdr:cNvPr id="225" name="Freeform 224"/>
        <xdr:cNvSpPr>
          <a:spLocks/>
        </xdr:cNvSpPr>
      </xdr:nvSpPr>
      <xdr:spPr bwMode="auto">
        <a:xfrm>
          <a:off x="7191375" y="1200150"/>
          <a:ext cx="247650" cy="31432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9</xdr:row>
      <xdr:rowOff>9525</xdr:rowOff>
    </xdr:from>
    <xdr:to>
      <xdr:col>20</xdr:col>
      <xdr:colOff>142875</xdr:colOff>
      <xdr:row>11</xdr:row>
      <xdr:rowOff>0</xdr:rowOff>
    </xdr:to>
    <xdr:sp macro="" textlink="">
      <xdr:nvSpPr>
        <xdr:cNvPr id="226" name="Freeform 225"/>
        <xdr:cNvSpPr>
          <a:spLocks/>
        </xdr:cNvSpPr>
      </xdr:nvSpPr>
      <xdr:spPr bwMode="auto">
        <a:xfrm>
          <a:off x="7134225" y="15144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66675</xdr:colOff>
      <xdr:row>11</xdr:row>
      <xdr:rowOff>9525</xdr:rowOff>
    </xdr:from>
    <xdr:to>
      <xdr:col>20</xdr:col>
      <xdr:colOff>114300</xdr:colOff>
      <xdr:row>13</xdr:row>
      <xdr:rowOff>0</xdr:rowOff>
    </xdr:to>
    <xdr:sp macro="" textlink="">
      <xdr:nvSpPr>
        <xdr:cNvPr id="227" name="Freeform 226"/>
        <xdr:cNvSpPr>
          <a:spLocks/>
        </xdr:cNvSpPr>
      </xdr:nvSpPr>
      <xdr:spPr bwMode="auto">
        <a:xfrm>
          <a:off x="7105650" y="18192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19050</xdr:colOff>
      <xdr:row>13</xdr:row>
      <xdr:rowOff>9525</xdr:rowOff>
    </xdr:from>
    <xdr:to>
      <xdr:col>20</xdr:col>
      <xdr:colOff>66675</xdr:colOff>
      <xdr:row>15</xdr:row>
      <xdr:rowOff>0</xdr:rowOff>
    </xdr:to>
    <xdr:sp macro="" textlink="">
      <xdr:nvSpPr>
        <xdr:cNvPr id="228" name="Freeform 227"/>
        <xdr:cNvSpPr>
          <a:spLocks/>
        </xdr:cNvSpPr>
      </xdr:nvSpPr>
      <xdr:spPr bwMode="auto">
        <a:xfrm>
          <a:off x="7058025" y="21240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333375</xdr:colOff>
      <xdr:row>15</xdr:row>
      <xdr:rowOff>9525</xdr:rowOff>
    </xdr:from>
    <xdr:to>
      <xdr:col>20</xdr:col>
      <xdr:colOff>38100</xdr:colOff>
      <xdr:row>17</xdr:row>
      <xdr:rowOff>0</xdr:rowOff>
    </xdr:to>
    <xdr:sp macro="" textlink="">
      <xdr:nvSpPr>
        <xdr:cNvPr id="229" name="Freeform 228"/>
        <xdr:cNvSpPr>
          <a:spLocks/>
        </xdr:cNvSpPr>
      </xdr:nvSpPr>
      <xdr:spPr bwMode="auto">
        <a:xfrm>
          <a:off x="7029450" y="24288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47625</xdr:colOff>
      <xdr:row>8</xdr:row>
      <xdr:rowOff>133350</xdr:rowOff>
    </xdr:from>
    <xdr:to>
      <xdr:col>13</xdr:col>
      <xdr:colOff>66675</xdr:colOff>
      <xdr:row>15</xdr:row>
      <xdr:rowOff>66675</xdr:rowOff>
    </xdr:to>
    <xdr:grpSp>
      <xdr:nvGrpSpPr>
        <xdr:cNvPr id="230" name="Group 229"/>
        <xdr:cNvGrpSpPr>
          <a:grpSpLocks/>
        </xdr:cNvGrpSpPr>
      </xdr:nvGrpSpPr>
      <xdr:grpSpPr bwMode="auto">
        <a:xfrm>
          <a:off x="5139837" y="1496158"/>
          <a:ext cx="216876" cy="1010382"/>
          <a:chOff x="533" y="157"/>
          <a:chExt cx="24" cy="104"/>
        </a:xfrm>
      </xdr:grpSpPr>
      <xdr:sp macro="" textlink="">
        <xdr:nvSpPr>
          <xdr:cNvPr id="231" name="Freeform 230"/>
          <xdr:cNvSpPr>
            <a:spLocks/>
          </xdr:cNvSpPr>
        </xdr:nvSpPr>
        <xdr:spPr bwMode="auto">
          <a:xfrm>
            <a:off x="533" y="157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" name="Freeform 231"/>
          <xdr:cNvSpPr>
            <a:spLocks/>
          </xdr:cNvSpPr>
        </xdr:nvSpPr>
        <xdr:spPr bwMode="auto">
          <a:xfrm>
            <a:off x="537" y="188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3" name="Freeform 232"/>
          <xdr:cNvSpPr>
            <a:spLocks/>
          </xdr:cNvSpPr>
        </xdr:nvSpPr>
        <xdr:spPr bwMode="auto">
          <a:xfrm>
            <a:off x="543" y="220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4" name="Freeform 233"/>
          <xdr:cNvSpPr>
            <a:spLocks/>
          </xdr:cNvSpPr>
        </xdr:nvSpPr>
        <xdr:spPr bwMode="auto">
          <a:xfrm>
            <a:off x="547" y="252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247650</xdr:colOff>
      <xdr:row>15</xdr:row>
      <xdr:rowOff>19050</xdr:rowOff>
    </xdr:from>
    <xdr:to>
      <xdr:col>15</xdr:col>
      <xdr:colOff>228600</xdr:colOff>
      <xdr:row>17</xdr:row>
      <xdr:rowOff>9525</xdr:rowOff>
    </xdr:to>
    <xdr:sp macro="" textlink="">
      <xdr:nvSpPr>
        <xdr:cNvPr id="235" name="Freeform 234"/>
        <xdr:cNvSpPr>
          <a:spLocks/>
        </xdr:cNvSpPr>
      </xdr:nvSpPr>
      <xdr:spPr bwMode="auto">
        <a:xfrm>
          <a:off x="5734050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171450</xdr:colOff>
      <xdr:row>15</xdr:row>
      <xdr:rowOff>19050</xdr:rowOff>
    </xdr:from>
    <xdr:to>
      <xdr:col>16</xdr:col>
      <xdr:colOff>238125</xdr:colOff>
      <xdr:row>17</xdr:row>
      <xdr:rowOff>9525</xdr:rowOff>
    </xdr:to>
    <xdr:sp macro="" textlink="">
      <xdr:nvSpPr>
        <xdr:cNvPr id="236" name="Freeform 235"/>
        <xdr:cNvSpPr>
          <a:spLocks/>
        </xdr:cNvSpPr>
      </xdr:nvSpPr>
      <xdr:spPr bwMode="auto">
        <a:xfrm>
          <a:off x="5981700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180975</xdr:colOff>
      <xdr:row>15</xdr:row>
      <xdr:rowOff>19050</xdr:rowOff>
    </xdr:from>
    <xdr:to>
      <xdr:col>17</xdr:col>
      <xdr:colOff>161925</xdr:colOff>
      <xdr:row>17</xdr:row>
      <xdr:rowOff>9525</xdr:rowOff>
    </xdr:to>
    <xdr:sp macro="" textlink="">
      <xdr:nvSpPr>
        <xdr:cNvPr id="237" name="Freeform 236"/>
        <xdr:cNvSpPr>
          <a:spLocks/>
        </xdr:cNvSpPr>
      </xdr:nvSpPr>
      <xdr:spPr bwMode="auto">
        <a:xfrm>
          <a:off x="6229350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104775</xdr:colOff>
      <xdr:row>15</xdr:row>
      <xdr:rowOff>19050</xdr:rowOff>
    </xdr:from>
    <xdr:to>
      <xdr:col>18</xdr:col>
      <xdr:colOff>85725</xdr:colOff>
      <xdr:row>17</xdr:row>
      <xdr:rowOff>9525</xdr:rowOff>
    </xdr:to>
    <xdr:sp macro="" textlink="">
      <xdr:nvSpPr>
        <xdr:cNvPr id="238" name="Freeform 237"/>
        <xdr:cNvSpPr>
          <a:spLocks/>
        </xdr:cNvSpPr>
      </xdr:nvSpPr>
      <xdr:spPr bwMode="auto">
        <a:xfrm>
          <a:off x="6477000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</xdr:colOff>
      <xdr:row>15</xdr:row>
      <xdr:rowOff>19050</xdr:rowOff>
    </xdr:from>
    <xdr:to>
      <xdr:col>18</xdr:col>
      <xdr:colOff>333375</xdr:colOff>
      <xdr:row>17</xdr:row>
      <xdr:rowOff>9525</xdr:rowOff>
    </xdr:to>
    <xdr:sp macro="" textlink="">
      <xdr:nvSpPr>
        <xdr:cNvPr id="239" name="Freeform 238"/>
        <xdr:cNvSpPr>
          <a:spLocks/>
        </xdr:cNvSpPr>
      </xdr:nvSpPr>
      <xdr:spPr bwMode="auto">
        <a:xfrm>
          <a:off x="6724650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428625</xdr:colOff>
      <xdr:row>6</xdr:row>
      <xdr:rowOff>76200</xdr:rowOff>
    </xdr:from>
    <xdr:to>
      <xdr:col>6</xdr:col>
      <xdr:colOff>257175</xdr:colOff>
      <xdr:row>7</xdr:row>
      <xdr:rowOff>0</xdr:rowOff>
    </xdr:to>
    <xdr:grpSp>
      <xdr:nvGrpSpPr>
        <xdr:cNvPr id="240" name="Group 239"/>
        <xdr:cNvGrpSpPr>
          <a:grpSpLocks/>
        </xdr:cNvGrpSpPr>
      </xdr:nvGrpSpPr>
      <xdr:grpSpPr bwMode="auto">
        <a:xfrm>
          <a:off x="1534990" y="1131277"/>
          <a:ext cx="1667608" cy="77665"/>
          <a:chOff x="515" y="112"/>
          <a:chExt cx="163" cy="13"/>
        </a:xfrm>
      </xdr:grpSpPr>
      <xdr:sp macro="" textlink="">
        <xdr:nvSpPr>
          <xdr:cNvPr id="241" name="Line 240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2" name="Line 241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Line 242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190500</xdr:colOff>
      <xdr:row>5</xdr:row>
      <xdr:rowOff>114300</xdr:rowOff>
    </xdr:from>
    <xdr:to>
      <xdr:col>7</xdr:col>
      <xdr:colOff>95250</xdr:colOff>
      <xdr:row>6</xdr:row>
      <xdr:rowOff>38100</xdr:rowOff>
    </xdr:to>
    <xdr:grpSp>
      <xdr:nvGrpSpPr>
        <xdr:cNvPr id="244" name="Group 243"/>
        <xdr:cNvGrpSpPr>
          <a:grpSpLocks/>
        </xdr:cNvGrpSpPr>
      </xdr:nvGrpSpPr>
      <xdr:grpSpPr bwMode="auto">
        <a:xfrm>
          <a:off x="1296865" y="1015512"/>
          <a:ext cx="2146789" cy="77665"/>
          <a:chOff x="515" y="112"/>
          <a:chExt cx="163" cy="13"/>
        </a:xfrm>
      </xdr:grpSpPr>
      <xdr:sp macro="" textlink="">
        <xdr:nvSpPr>
          <xdr:cNvPr id="245" name="Line 244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6" name="Line 245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Line 246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933450</xdr:colOff>
      <xdr:row>4</xdr:row>
      <xdr:rowOff>114300</xdr:rowOff>
    </xdr:from>
    <xdr:to>
      <xdr:col>8</xdr:col>
      <xdr:colOff>95250</xdr:colOff>
      <xdr:row>5</xdr:row>
      <xdr:rowOff>38100</xdr:rowOff>
    </xdr:to>
    <xdr:grpSp>
      <xdr:nvGrpSpPr>
        <xdr:cNvPr id="248" name="Group 247"/>
        <xdr:cNvGrpSpPr>
          <a:grpSpLocks/>
        </xdr:cNvGrpSpPr>
      </xdr:nvGrpSpPr>
      <xdr:grpSpPr bwMode="auto">
        <a:xfrm>
          <a:off x="1036027" y="861646"/>
          <a:ext cx="2700704" cy="77666"/>
          <a:chOff x="515" y="112"/>
          <a:chExt cx="163" cy="13"/>
        </a:xfrm>
      </xdr:grpSpPr>
      <xdr:sp macro="" textlink="">
        <xdr:nvSpPr>
          <xdr:cNvPr id="249" name="Line 248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0" name="Line 249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Line 250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742950</xdr:colOff>
      <xdr:row>3</xdr:row>
      <xdr:rowOff>114300</xdr:rowOff>
    </xdr:from>
    <xdr:to>
      <xdr:col>8</xdr:col>
      <xdr:colOff>247650</xdr:colOff>
      <xdr:row>4</xdr:row>
      <xdr:rowOff>38100</xdr:rowOff>
    </xdr:to>
    <xdr:grpSp>
      <xdr:nvGrpSpPr>
        <xdr:cNvPr id="252" name="Group 251"/>
        <xdr:cNvGrpSpPr>
          <a:grpSpLocks/>
        </xdr:cNvGrpSpPr>
      </xdr:nvGrpSpPr>
      <xdr:grpSpPr bwMode="auto">
        <a:xfrm>
          <a:off x="845527" y="707781"/>
          <a:ext cx="3043604" cy="77665"/>
          <a:chOff x="515" y="112"/>
          <a:chExt cx="163" cy="13"/>
        </a:xfrm>
      </xdr:grpSpPr>
      <xdr:sp macro="" textlink="">
        <xdr:nvSpPr>
          <xdr:cNvPr id="253" name="Line 252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4" name="Line 253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Line 254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7</xdr:row>
      <xdr:rowOff>19050</xdr:rowOff>
    </xdr:from>
    <xdr:to>
      <xdr:col>1</xdr:col>
      <xdr:colOff>971550</xdr:colOff>
      <xdr:row>7</xdr:row>
      <xdr:rowOff>85725</xdr:rowOff>
    </xdr:to>
    <xdr:sp macro="" textlink="">
      <xdr:nvSpPr>
        <xdr:cNvPr id="2" name="Freeform 1"/>
        <xdr:cNvSpPr>
          <a:spLocks/>
        </xdr:cNvSpPr>
      </xdr:nvSpPr>
      <xdr:spPr bwMode="auto">
        <a:xfrm>
          <a:off x="990600" y="1219200"/>
          <a:ext cx="85725" cy="66675"/>
        </a:xfrm>
        <a:custGeom>
          <a:avLst/>
          <a:gdLst>
            <a:gd name="T0" fmla="*/ 2147483646 w 16"/>
            <a:gd name="T1" fmla="*/ 0 h 10"/>
            <a:gd name="T2" fmla="*/ 2147483646 w 16"/>
            <a:gd name="T3" fmla="*/ 2147483646 h 10"/>
            <a:gd name="T4" fmla="*/ 2147483646 w 16"/>
            <a:gd name="T5" fmla="*/ 0 h 10"/>
            <a:gd name="T6" fmla="*/ 0 60000 65536"/>
            <a:gd name="T7" fmla="*/ 0 60000 65536"/>
            <a:gd name="T8" fmla="*/ 0 60000 65536"/>
            <a:gd name="T9" fmla="*/ 0 w 16"/>
            <a:gd name="T10" fmla="*/ 0 h 10"/>
            <a:gd name="T11" fmla="*/ 16 w 16"/>
            <a:gd name="T12" fmla="*/ 10 h 1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" h="10">
              <a:moveTo>
                <a:pt x="5" y="0"/>
              </a:moveTo>
              <a:cubicBezTo>
                <a:pt x="0" y="10"/>
                <a:pt x="4" y="10"/>
                <a:pt x="14" y="9"/>
              </a:cubicBezTo>
              <a:cubicBezTo>
                <a:pt x="16" y="2"/>
                <a:pt x="11" y="1"/>
                <a:pt x="5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7</xdr:row>
      <xdr:rowOff>19050</xdr:rowOff>
    </xdr:from>
    <xdr:to>
      <xdr:col>10</xdr:col>
      <xdr:colOff>323850</xdr:colOff>
      <xdr:row>8</xdr:row>
      <xdr:rowOff>95250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4534633" y="1227992"/>
          <a:ext cx="295275" cy="230066"/>
          <a:chOff x="522" y="126"/>
          <a:chExt cx="37" cy="24"/>
        </a:xfrm>
      </xdr:grpSpPr>
      <xdr:sp macro="" textlink="">
        <xdr:nvSpPr>
          <xdr:cNvPr id="4" name="Line 3"/>
          <xdr:cNvSpPr>
            <a:spLocks noChangeShapeType="1"/>
          </xdr:cNvSpPr>
        </xdr:nvSpPr>
        <xdr:spPr bwMode="auto">
          <a:xfrm flipH="1">
            <a:off x="522" y="126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 flipH="1">
            <a:off x="525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flipH="1">
            <a:off x="529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>
            <a:off x="545" y="130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542" y="132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540" y="135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0</xdr:colOff>
      <xdr:row>7</xdr:row>
      <xdr:rowOff>0</xdr:rowOff>
    </xdr:from>
    <xdr:to>
      <xdr:col>22</xdr:col>
      <xdr:colOff>0</xdr:colOff>
      <xdr:row>17</xdr:row>
      <xdr:rowOff>0</xdr:rowOff>
    </xdr:to>
    <xdr:sp macro="" textlink="">
      <xdr:nvSpPr>
        <xdr:cNvPr id="10" name="Freeform 9"/>
        <xdr:cNvSpPr>
          <a:spLocks/>
        </xdr:cNvSpPr>
      </xdr:nvSpPr>
      <xdr:spPr bwMode="auto">
        <a:xfrm>
          <a:off x="4933950" y="1200150"/>
          <a:ext cx="2667000" cy="1524000"/>
        </a:xfrm>
        <a:custGeom>
          <a:avLst/>
          <a:gdLst>
            <a:gd name="T0" fmla="*/ 0 w 279"/>
            <a:gd name="T1" fmla="*/ 0 h 160"/>
            <a:gd name="T2" fmla="*/ 2147483646 w 279"/>
            <a:gd name="T3" fmla="*/ 2147483646 h 160"/>
            <a:gd name="T4" fmla="*/ 2147483646 w 279"/>
            <a:gd name="T5" fmla="*/ 2147483646 h 160"/>
            <a:gd name="T6" fmla="*/ 2147483646 w 279"/>
            <a:gd name="T7" fmla="*/ 0 h 160"/>
            <a:gd name="T8" fmla="*/ 0 60000 65536"/>
            <a:gd name="T9" fmla="*/ 0 60000 65536"/>
            <a:gd name="T10" fmla="*/ 0 60000 65536"/>
            <a:gd name="T11" fmla="*/ 0 60000 65536"/>
            <a:gd name="T12" fmla="*/ 0 w 279"/>
            <a:gd name="T13" fmla="*/ 0 h 160"/>
            <a:gd name="T14" fmla="*/ 279 w 279"/>
            <a:gd name="T15" fmla="*/ 160 h 16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79" h="160">
              <a:moveTo>
                <a:pt x="0" y="0"/>
              </a:moveTo>
              <a:lnTo>
                <a:pt x="30" y="160"/>
              </a:lnTo>
              <a:lnTo>
                <a:pt x="248" y="160"/>
              </a:lnTo>
              <a:lnTo>
                <a:pt x="279" y="0"/>
              </a:lnTo>
            </a:path>
          </a:pathLst>
        </a:cu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400050</xdr:colOff>
      <xdr:row>6</xdr:row>
      <xdr:rowOff>142875</xdr:rowOff>
    </xdr:from>
    <xdr:to>
      <xdr:col>22</xdr:col>
      <xdr:colOff>438150</xdr:colOff>
      <xdr:row>15</xdr:row>
      <xdr:rowOff>9525</xdr:rowOff>
    </xdr:to>
    <xdr:sp macro="" textlink="">
      <xdr:nvSpPr>
        <xdr:cNvPr id="11" name="Freeform 10"/>
        <xdr:cNvSpPr>
          <a:spLocks/>
        </xdr:cNvSpPr>
      </xdr:nvSpPr>
      <xdr:spPr bwMode="auto">
        <a:xfrm>
          <a:off x="4448175" y="1190625"/>
          <a:ext cx="3590925" cy="1238250"/>
        </a:xfrm>
        <a:custGeom>
          <a:avLst/>
          <a:gdLst>
            <a:gd name="T0" fmla="*/ 0 w 371"/>
            <a:gd name="T1" fmla="*/ 2147483646 h 129"/>
            <a:gd name="T2" fmla="*/ 2147483646 w 371"/>
            <a:gd name="T3" fmla="*/ 2147483646 h 129"/>
            <a:gd name="T4" fmla="*/ 2147483646 w 371"/>
            <a:gd name="T5" fmla="*/ 2147483646 h 129"/>
            <a:gd name="T6" fmla="*/ 2147483646 w 371"/>
            <a:gd name="T7" fmla="*/ 2147483646 h 129"/>
            <a:gd name="T8" fmla="*/ 2147483646 w 371"/>
            <a:gd name="T9" fmla="*/ 0 h 129"/>
            <a:gd name="T10" fmla="*/ 2147483646 w 371"/>
            <a:gd name="T11" fmla="*/ 0 h 12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71"/>
            <a:gd name="T19" fmla="*/ 0 h 129"/>
            <a:gd name="T20" fmla="*/ 371 w 371"/>
            <a:gd name="T21" fmla="*/ 129 h 12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71" h="129">
              <a:moveTo>
                <a:pt x="0" y="1"/>
              </a:moveTo>
              <a:lnTo>
                <a:pt x="83" y="1"/>
              </a:lnTo>
              <a:lnTo>
                <a:pt x="104" y="129"/>
              </a:lnTo>
              <a:lnTo>
                <a:pt x="267" y="129"/>
              </a:lnTo>
              <a:lnTo>
                <a:pt x="288" y="0"/>
              </a:lnTo>
              <a:lnTo>
                <a:pt x="371" y="0"/>
              </a:lnTo>
            </a:path>
          </a:pathLst>
        </a:cu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190500</xdr:colOff>
      <xdr:row>7</xdr:row>
      <xdr:rowOff>9525</xdr:rowOff>
    </xdr:from>
    <xdr:to>
      <xdr:col>14</xdr:col>
      <xdr:colOff>38100</xdr:colOff>
      <xdr:row>17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5276850" y="1209675"/>
          <a:ext cx="247650" cy="1533525"/>
        </a:xfrm>
        <a:prstGeom prst="line">
          <a:avLst/>
        </a:pr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6</xdr:row>
      <xdr:rowOff>142875</xdr:rowOff>
    </xdr:from>
    <xdr:to>
      <xdr:col>20</xdr:col>
      <xdr:colOff>0</xdr:colOff>
      <xdr:row>17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6991350" y="1190625"/>
          <a:ext cx="247650" cy="1533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8</xdr:row>
      <xdr:rowOff>133350</xdr:rowOff>
    </xdr:from>
    <xdr:to>
      <xdr:col>20</xdr:col>
      <xdr:colOff>152400</xdr:colOff>
      <xdr:row>15</xdr:row>
      <xdr:rowOff>66675</xdr:rowOff>
    </xdr:to>
    <xdr:grpSp>
      <xdr:nvGrpSpPr>
        <xdr:cNvPr id="14" name="Group 13"/>
        <xdr:cNvGrpSpPr>
          <a:grpSpLocks/>
        </xdr:cNvGrpSpPr>
      </xdr:nvGrpSpPr>
      <xdr:grpSpPr bwMode="auto">
        <a:xfrm>
          <a:off x="7174523" y="1496158"/>
          <a:ext cx="216877" cy="1010382"/>
          <a:chOff x="752" y="157"/>
          <a:chExt cx="26" cy="105"/>
        </a:xfrm>
      </xdr:grpSpPr>
      <xdr:sp macro="" textlink="">
        <xdr:nvSpPr>
          <xdr:cNvPr id="15" name="Freeform 14"/>
          <xdr:cNvSpPr>
            <a:spLocks/>
          </xdr:cNvSpPr>
        </xdr:nvSpPr>
        <xdr:spPr bwMode="auto">
          <a:xfrm>
            <a:off x="752" y="253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" name="Freeform 15"/>
          <xdr:cNvSpPr>
            <a:spLocks/>
          </xdr:cNvSpPr>
        </xdr:nvSpPr>
        <xdr:spPr bwMode="auto">
          <a:xfrm>
            <a:off x="757" y="222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" name="Freeform 16"/>
          <xdr:cNvSpPr>
            <a:spLocks/>
          </xdr:cNvSpPr>
        </xdr:nvSpPr>
        <xdr:spPr bwMode="auto">
          <a:xfrm>
            <a:off x="763" y="190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" name="Freeform 17"/>
          <xdr:cNvSpPr>
            <a:spLocks/>
          </xdr:cNvSpPr>
        </xdr:nvSpPr>
        <xdr:spPr bwMode="auto">
          <a:xfrm>
            <a:off x="768" y="157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9525</xdr:colOff>
      <xdr:row>15</xdr:row>
      <xdr:rowOff>19050</xdr:rowOff>
    </xdr:from>
    <xdr:to>
      <xdr:col>14</xdr:col>
      <xdr:colOff>314325</xdr:colOff>
      <xdr:row>17</xdr:row>
      <xdr:rowOff>9525</xdr:rowOff>
    </xdr:to>
    <xdr:sp macro="" textlink="">
      <xdr:nvSpPr>
        <xdr:cNvPr id="19" name="Freeform 18"/>
        <xdr:cNvSpPr>
          <a:spLocks/>
        </xdr:cNvSpPr>
      </xdr:nvSpPr>
      <xdr:spPr bwMode="auto">
        <a:xfrm>
          <a:off x="5495925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</xdr:colOff>
      <xdr:row>7</xdr:row>
      <xdr:rowOff>66675</xdr:rowOff>
    </xdr:from>
    <xdr:to>
      <xdr:col>21</xdr:col>
      <xdr:colOff>85725</xdr:colOff>
      <xdr:row>16</xdr:row>
      <xdr:rowOff>0</xdr:rowOff>
    </xdr:to>
    <xdr:grpSp>
      <xdr:nvGrpSpPr>
        <xdr:cNvPr id="20" name="Group 19"/>
        <xdr:cNvGrpSpPr>
          <a:grpSpLocks/>
        </xdr:cNvGrpSpPr>
      </xdr:nvGrpSpPr>
      <xdr:grpSpPr bwMode="auto">
        <a:xfrm>
          <a:off x="7258050" y="1275617"/>
          <a:ext cx="264502" cy="1318114"/>
          <a:chOff x="759" y="133"/>
          <a:chExt cx="28" cy="137"/>
        </a:xfrm>
      </xdr:grpSpPr>
      <xdr:sp macro="" textlink="">
        <xdr:nvSpPr>
          <xdr:cNvPr id="21" name="Freeform 20"/>
          <xdr:cNvSpPr>
            <a:spLocks/>
          </xdr:cNvSpPr>
        </xdr:nvSpPr>
        <xdr:spPr bwMode="auto">
          <a:xfrm>
            <a:off x="780" y="133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Freeform 21"/>
          <xdr:cNvSpPr>
            <a:spLocks/>
          </xdr:cNvSpPr>
        </xdr:nvSpPr>
        <xdr:spPr bwMode="auto">
          <a:xfrm>
            <a:off x="779" y="149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" name="Freeform 22"/>
          <xdr:cNvSpPr>
            <a:spLocks/>
          </xdr:cNvSpPr>
        </xdr:nvSpPr>
        <xdr:spPr bwMode="auto">
          <a:xfrm>
            <a:off x="777" y="166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" name="Freeform 23"/>
          <xdr:cNvSpPr>
            <a:spLocks/>
          </xdr:cNvSpPr>
        </xdr:nvSpPr>
        <xdr:spPr bwMode="auto">
          <a:xfrm>
            <a:off x="775" y="181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" name="Freeform 24"/>
          <xdr:cNvSpPr>
            <a:spLocks/>
          </xdr:cNvSpPr>
        </xdr:nvSpPr>
        <xdr:spPr bwMode="auto">
          <a:xfrm>
            <a:off x="772" y="196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" name="Freeform 25"/>
          <xdr:cNvSpPr>
            <a:spLocks/>
          </xdr:cNvSpPr>
        </xdr:nvSpPr>
        <xdr:spPr bwMode="auto">
          <a:xfrm>
            <a:off x="767" y="21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" name="Freeform 26"/>
          <xdr:cNvSpPr>
            <a:spLocks/>
          </xdr:cNvSpPr>
        </xdr:nvSpPr>
        <xdr:spPr bwMode="auto">
          <a:xfrm>
            <a:off x="766" y="225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Freeform 27"/>
          <xdr:cNvSpPr>
            <a:spLocks/>
          </xdr:cNvSpPr>
        </xdr:nvSpPr>
        <xdr:spPr bwMode="auto">
          <a:xfrm>
            <a:off x="762" y="24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Freeform 28"/>
          <xdr:cNvSpPr>
            <a:spLocks/>
          </xdr:cNvSpPr>
        </xdr:nvSpPr>
        <xdr:spPr bwMode="auto">
          <a:xfrm>
            <a:off x="759" y="26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66675</xdr:colOff>
      <xdr:row>7</xdr:row>
      <xdr:rowOff>38100</xdr:rowOff>
    </xdr:from>
    <xdr:to>
      <xdr:col>13</xdr:col>
      <xdr:colOff>0</xdr:colOff>
      <xdr:row>16</xdr:row>
      <xdr:rowOff>123825</xdr:rowOff>
    </xdr:to>
    <xdr:grpSp>
      <xdr:nvGrpSpPr>
        <xdr:cNvPr id="30" name="Group 29"/>
        <xdr:cNvGrpSpPr>
          <a:grpSpLocks/>
        </xdr:cNvGrpSpPr>
      </xdr:nvGrpSpPr>
      <xdr:grpSpPr bwMode="auto">
        <a:xfrm>
          <a:off x="5005021" y="1247042"/>
          <a:ext cx="285017" cy="1470514"/>
          <a:chOff x="522" y="130"/>
          <a:chExt cx="30" cy="153"/>
        </a:xfrm>
      </xdr:grpSpPr>
      <xdr:sp macro="" textlink="">
        <xdr:nvSpPr>
          <xdr:cNvPr id="31" name="Freeform 30"/>
          <xdr:cNvSpPr>
            <a:spLocks/>
          </xdr:cNvSpPr>
        </xdr:nvSpPr>
        <xdr:spPr bwMode="auto">
          <a:xfrm>
            <a:off x="545" y="275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Freeform 31"/>
          <xdr:cNvSpPr>
            <a:spLocks/>
          </xdr:cNvSpPr>
        </xdr:nvSpPr>
        <xdr:spPr bwMode="auto">
          <a:xfrm>
            <a:off x="543" y="259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Freeform 32"/>
          <xdr:cNvSpPr>
            <a:spLocks/>
          </xdr:cNvSpPr>
        </xdr:nvSpPr>
        <xdr:spPr bwMode="auto">
          <a:xfrm>
            <a:off x="541" y="242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" name="Freeform 33"/>
          <xdr:cNvSpPr>
            <a:spLocks/>
          </xdr:cNvSpPr>
        </xdr:nvSpPr>
        <xdr:spPr bwMode="auto">
          <a:xfrm>
            <a:off x="538" y="228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Freeform 34"/>
          <xdr:cNvSpPr>
            <a:spLocks/>
          </xdr:cNvSpPr>
        </xdr:nvSpPr>
        <xdr:spPr bwMode="auto">
          <a:xfrm>
            <a:off x="535" y="210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Freeform 35"/>
          <xdr:cNvSpPr>
            <a:spLocks/>
          </xdr:cNvSpPr>
        </xdr:nvSpPr>
        <xdr:spPr bwMode="auto">
          <a:xfrm>
            <a:off x="532" y="196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Freeform 36"/>
          <xdr:cNvSpPr>
            <a:spLocks/>
          </xdr:cNvSpPr>
        </xdr:nvSpPr>
        <xdr:spPr bwMode="auto">
          <a:xfrm>
            <a:off x="528" y="180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Freeform 37"/>
          <xdr:cNvSpPr>
            <a:spLocks/>
          </xdr:cNvSpPr>
        </xdr:nvSpPr>
        <xdr:spPr bwMode="auto">
          <a:xfrm>
            <a:off x="528" y="164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Freeform 38"/>
          <xdr:cNvSpPr>
            <a:spLocks/>
          </xdr:cNvSpPr>
        </xdr:nvSpPr>
        <xdr:spPr bwMode="auto">
          <a:xfrm>
            <a:off x="524" y="151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" name="Freeform 39"/>
          <xdr:cNvSpPr>
            <a:spLocks/>
          </xdr:cNvSpPr>
        </xdr:nvSpPr>
        <xdr:spPr bwMode="auto">
          <a:xfrm>
            <a:off x="522" y="130"/>
            <a:ext cx="7" cy="8"/>
          </a:xfrm>
          <a:custGeom>
            <a:avLst/>
            <a:gdLst>
              <a:gd name="T0" fmla="*/ 0 w 10"/>
              <a:gd name="T1" fmla="*/ 2 h 8"/>
              <a:gd name="T2" fmla="*/ 1 w 10"/>
              <a:gd name="T3" fmla="*/ 6 h 8"/>
              <a:gd name="T4" fmla="*/ 1 w 10"/>
              <a:gd name="T5" fmla="*/ 1 h 8"/>
              <a:gd name="T6" fmla="*/ 0 w 10"/>
              <a:gd name="T7" fmla="*/ 2 h 8"/>
              <a:gd name="T8" fmla="*/ 0 60000 65536"/>
              <a:gd name="T9" fmla="*/ 0 60000 65536"/>
              <a:gd name="T10" fmla="*/ 0 60000 65536"/>
              <a:gd name="T11" fmla="*/ 0 60000 65536"/>
              <a:gd name="T12" fmla="*/ 0 w 10"/>
              <a:gd name="T13" fmla="*/ 0 h 8"/>
              <a:gd name="T14" fmla="*/ 10 w 10"/>
              <a:gd name="T15" fmla="*/ 8 h 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" h="8">
                <a:moveTo>
                  <a:pt x="0" y="2"/>
                </a:moveTo>
                <a:cubicBezTo>
                  <a:pt x="2" y="8"/>
                  <a:pt x="3" y="7"/>
                  <a:pt x="9" y="6"/>
                </a:cubicBezTo>
                <a:cubicBezTo>
                  <a:pt x="9" y="4"/>
                  <a:pt x="10" y="2"/>
                  <a:pt x="8" y="1"/>
                </a:cubicBezTo>
                <a:cubicBezTo>
                  <a:pt x="6" y="0"/>
                  <a:pt x="0" y="2"/>
                  <a:pt x="0" y="2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21</xdr:col>
      <xdr:colOff>85725</xdr:colOff>
      <xdr:row>15</xdr:row>
      <xdr:rowOff>0</xdr:rowOff>
    </xdr:from>
    <xdr:to>
      <xdr:col>22</xdr:col>
      <xdr:colOff>95250</xdr:colOff>
      <xdr:row>15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7524750" y="2419350"/>
          <a:ext cx="1714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</xdr:colOff>
      <xdr:row>17</xdr:row>
      <xdr:rowOff>0</xdr:rowOff>
    </xdr:from>
    <xdr:to>
      <xdr:col>23</xdr:col>
      <xdr:colOff>114300</xdr:colOff>
      <xdr:row>17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7305675" y="2724150"/>
          <a:ext cx="9048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142875</xdr:rowOff>
    </xdr:from>
    <xdr:to>
      <xdr:col>22</xdr:col>
      <xdr:colOff>0</xdr:colOff>
      <xdr:row>15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7600950" y="1190625"/>
          <a:ext cx="0" cy="1228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15</xdr:row>
      <xdr:rowOff>9525</xdr:rowOff>
    </xdr:from>
    <xdr:to>
      <xdr:col>22</xdr:col>
      <xdr:colOff>0</xdr:colOff>
      <xdr:row>17</xdr:row>
      <xdr:rowOff>9525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7600950" y="2428875"/>
          <a:ext cx="0" cy="30480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57150</xdr:colOff>
      <xdr:row>7</xdr:row>
      <xdr:rowOff>0</xdr:rowOff>
    </xdr:from>
    <xdr:to>
      <xdr:col>22</xdr:col>
      <xdr:colOff>314325</xdr:colOff>
      <xdr:row>8</xdr:row>
      <xdr:rowOff>76200</xdr:rowOff>
    </xdr:to>
    <xdr:grpSp>
      <xdr:nvGrpSpPr>
        <xdr:cNvPr id="45" name="Group 44"/>
        <xdr:cNvGrpSpPr>
          <a:grpSpLocks/>
        </xdr:cNvGrpSpPr>
      </xdr:nvGrpSpPr>
      <xdr:grpSpPr bwMode="auto">
        <a:xfrm>
          <a:off x="7655169" y="1208942"/>
          <a:ext cx="257175" cy="230066"/>
          <a:chOff x="522" y="126"/>
          <a:chExt cx="37" cy="24"/>
        </a:xfrm>
      </xdr:grpSpPr>
      <xdr:sp macro="" textlink="">
        <xdr:nvSpPr>
          <xdr:cNvPr id="46" name="Line 45"/>
          <xdr:cNvSpPr>
            <a:spLocks noChangeShapeType="1"/>
          </xdr:cNvSpPr>
        </xdr:nvSpPr>
        <xdr:spPr bwMode="auto">
          <a:xfrm flipH="1">
            <a:off x="522" y="126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46"/>
          <xdr:cNvSpPr>
            <a:spLocks noChangeShapeType="1"/>
          </xdr:cNvSpPr>
        </xdr:nvSpPr>
        <xdr:spPr bwMode="auto">
          <a:xfrm flipH="1">
            <a:off x="525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47"/>
          <xdr:cNvSpPr>
            <a:spLocks noChangeShapeType="1"/>
          </xdr:cNvSpPr>
        </xdr:nvSpPr>
        <xdr:spPr bwMode="auto">
          <a:xfrm flipH="1">
            <a:off x="529" y="127"/>
            <a:ext cx="18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48"/>
          <xdr:cNvSpPr>
            <a:spLocks noChangeShapeType="1"/>
          </xdr:cNvSpPr>
        </xdr:nvSpPr>
        <xdr:spPr bwMode="auto">
          <a:xfrm>
            <a:off x="545" y="130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49"/>
          <xdr:cNvSpPr>
            <a:spLocks noChangeShapeType="1"/>
          </xdr:cNvSpPr>
        </xdr:nvSpPr>
        <xdr:spPr bwMode="auto">
          <a:xfrm>
            <a:off x="542" y="132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50"/>
          <xdr:cNvSpPr>
            <a:spLocks noChangeShapeType="1"/>
          </xdr:cNvSpPr>
        </xdr:nvSpPr>
        <xdr:spPr bwMode="auto">
          <a:xfrm>
            <a:off x="540" y="135"/>
            <a:ext cx="14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438150</xdr:colOff>
      <xdr:row>6</xdr:row>
      <xdr:rowOff>142875</xdr:rowOff>
    </xdr:from>
    <xdr:to>
      <xdr:col>22</xdr:col>
      <xdr:colOff>438150</xdr:colOff>
      <xdr:row>17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>
          <a:off x="8039100" y="1190625"/>
          <a:ext cx="0" cy="1533525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</xdr:row>
      <xdr:rowOff>114300</xdr:rowOff>
    </xdr:from>
    <xdr:to>
      <xdr:col>22</xdr:col>
      <xdr:colOff>0</xdr:colOff>
      <xdr:row>5</xdr:row>
      <xdr:rowOff>47625</xdr:rowOff>
    </xdr:to>
    <xdr:grpSp>
      <xdr:nvGrpSpPr>
        <xdr:cNvPr id="53" name="Group 52"/>
        <xdr:cNvGrpSpPr>
          <a:grpSpLocks/>
        </xdr:cNvGrpSpPr>
      </xdr:nvGrpSpPr>
      <xdr:grpSpPr bwMode="auto">
        <a:xfrm>
          <a:off x="4938346" y="861646"/>
          <a:ext cx="2659673" cy="87191"/>
          <a:chOff x="515" y="88"/>
          <a:chExt cx="280" cy="12"/>
        </a:xfrm>
      </xdr:grpSpPr>
      <xdr:grpSp>
        <xdr:nvGrpSpPr>
          <xdr:cNvPr id="54" name="Group 53"/>
          <xdr:cNvGrpSpPr>
            <a:grpSpLocks/>
          </xdr:cNvGrpSpPr>
        </xdr:nvGrpSpPr>
        <xdr:grpSpPr bwMode="auto">
          <a:xfrm>
            <a:off x="515" y="97"/>
            <a:ext cx="37" cy="13"/>
            <a:chOff x="515" y="112"/>
            <a:chExt cx="163" cy="13"/>
          </a:xfrm>
        </xdr:grpSpPr>
        <xdr:sp macro="" textlink="">
          <xdr:nvSpPr>
            <xdr:cNvPr id="63" name="Line 54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" name="Line 55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" name="Line 56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5" name="Group 57"/>
          <xdr:cNvGrpSpPr>
            <a:grpSpLocks/>
          </xdr:cNvGrpSpPr>
        </xdr:nvGrpSpPr>
        <xdr:grpSpPr bwMode="auto">
          <a:xfrm>
            <a:off x="758" y="97"/>
            <a:ext cx="37" cy="13"/>
            <a:chOff x="515" y="112"/>
            <a:chExt cx="163" cy="13"/>
          </a:xfrm>
        </xdr:grpSpPr>
        <xdr:sp macro="" textlink="">
          <xdr:nvSpPr>
            <xdr:cNvPr id="60" name="Line 58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" name="Line 59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" name="Line 60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6" name="Group 61"/>
          <xdr:cNvGrpSpPr>
            <a:grpSpLocks/>
          </xdr:cNvGrpSpPr>
        </xdr:nvGrpSpPr>
        <xdr:grpSpPr bwMode="auto">
          <a:xfrm>
            <a:off x="552" y="105"/>
            <a:ext cx="206" cy="13"/>
            <a:chOff x="515" y="112"/>
            <a:chExt cx="163" cy="13"/>
          </a:xfrm>
        </xdr:grpSpPr>
        <xdr:sp macro="" textlink="">
          <xdr:nvSpPr>
            <xdr:cNvPr id="57" name="Line 62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" name="Line 63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" name="Line 64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10</xdr:col>
      <xdr:colOff>419100</xdr:colOff>
      <xdr:row>3</xdr:row>
      <xdr:rowOff>114300</xdr:rowOff>
    </xdr:from>
    <xdr:to>
      <xdr:col>22</xdr:col>
      <xdr:colOff>0</xdr:colOff>
      <xdr:row>4</xdr:row>
      <xdr:rowOff>38100</xdr:rowOff>
    </xdr:to>
    <xdr:grpSp>
      <xdr:nvGrpSpPr>
        <xdr:cNvPr id="66" name="Group 65"/>
        <xdr:cNvGrpSpPr>
          <a:grpSpLocks/>
        </xdr:cNvGrpSpPr>
      </xdr:nvGrpSpPr>
      <xdr:grpSpPr bwMode="auto">
        <a:xfrm>
          <a:off x="4925158" y="707781"/>
          <a:ext cx="2672861" cy="77665"/>
          <a:chOff x="515" y="112"/>
          <a:chExt cx="163" cy="13"/>
        </a:xfrm>
      </xdr:grpSpPr>
      <xdr:sp macro="" textlink="">
        <xdr:nvSpPr>
          <xdr:cNvPr id="67" name="Line 66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Line 67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68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104775</xdr:colOff>
      <xdr:row>19</xdr:row>
      <xdr:rowOff>57150</xdr:rowOff>
    </xdr:from>
    <xdr:to>
      <xdr:col>20</xdr:col>
      <xdr:colOff>114300</xdr:colOff>
      <xdr:row>19</xdr:row>
      <xdr:rowOff>123825</xdr:rowOff>
    </xdr:to>
    <xdr:grpSp>
      <xdr:nvGrpSpPr>
        <xdr:cNvPr id="70" name="Group 69"/>
        <xdr:cNvGrpSpPr>
          <a:grpSpLocks/>
        </xdr:cNvGrpSpPr>
      </xdr:nvGrpSpPr>
      <xdr:grpSpPr bwMode="auto">
        <a:xfrm>
          <a:off x="5196987" y="3112477"/>
          <a:ext cx="2156313" cy="66675"/>
          <a:chOff x="515" y="112"/>
          <a:chExt cx="163" cy="13"/>
        </a:xfrm>
      </xdr:grpSpPr>
      <xdr:sp macro="" textlink="">
        <xdr:nvSpPr>
          <xdr:cNvPr id="71" name="Line 70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Line 71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72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0</xdr:colOff>
      <xdr:row>5</xdr:row>
      <xdr:rowOff>133350</xdr:rowOff>
    </xdr:from>
    <xdr:to>
      <xdr:col>22</xdr:col>
      <xdr:colOff>0</xdr:colOff>
      <xdr:row>6</xdr:row>
      <xdr:rowOff>76200</xdr:rowOff>
    </xdr:to>
    <xdr:grpSp>
      <xdr:nvGrpSpPr>
        <xdr:cNvPr id="74" name="Group 73"/>
        <xdr:cNvGrpSpPr>
          <a:grpSpLocks/>
        </xdr:cNvGrpSpPr>
      </xdr:nvGrpSpPr>
      <xdr:grpSpPr bwMode="auto">
        <a:xfrm>
          <a:off x="4938346" y="1034562"/>
          <a:ext cx="2659673" cy="96715"/>
          <a:chOff x="515" y="105"/>
          <a:chExt cx="280" cy="13"/>
        </a:xfrm>
      </xdr:grpSpPr>
      <xdr:grpSp>
        <xdr:nvGrpSpPr>
          <xdr:cNvPr id="75" name="Group 74"/>
          <xdr:cNvGrpSpPr>
            <a:grpSpLocks/>
          </xdr:cNvGrpSpPr>
        </xdr:nvGrpSpPr>
        <xdr:grpSpPr bwMode="auto">
          <a:xfrm>
            <a:off x="515" y="105"/>
            <a:ext cx="36" cy="23"/>
            <a:chOff x="515" y="112"/>
            <a:chExt cx="36" cy="23"/>
          </a:xfrm>
        </xdr:grpSpPr>
        <xdr:grpSp>
          <xdr:nvGrpSpPr>
            <xdr:cNvPr id="96" name="Group 75"/>
            <xdr:cNvGrpSpPr>
              <a:grpSpLocks/>
            </xdr:cNvGrpSpPr>
          </xdr:nvGrpSpPr>
          <xdr:grpSpPr bwMode="auto">
            <a:xfrm>
              <a:off x="515" y="112"/>
              <a:ext cx="17" cy="13"/>
              <a:chOff x="515" y="112"/>
              <a:chExt cx="163" cy="13"/>
            </a:xfrm>
          </xdr:grpSpPr>
          <xdr:sp macro="" textlink="">
            <xdr:nvSpPr>
              <xdr:cNvPr id="101" name="Line 76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2" name="Line 77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3" name="Line 78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97" name="Group 79"/>
            <xdr:cNvGrpSpPr>
              <a:grpSpLocks/>
            </xdr:cNvGrpSpPr>
          </xdr:nvGrpSpPr>
          <xdr:grpSpPr bwMode="auto">
            <a:xfrm>
              <a:off x="532" y="122"/>
              <a:ext cx="19" cy="13"/>
              <a:chOff x="515" y="112"/>
              <a:chExt cx="163" cy="13"/>
            </a:xfrm>
          </xdr:grpSpPr>
          <xdr:sp macro="" textlink="">
            <xdr:nvSpPr>
              <xdr:cNvPr id="98" name="Line 80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9" name="Line 81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0" name="Line 82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76" name="Group 83"/>
          <xdr:cNvGrpSpPr>
            <a:grpSpLocks/>
          </xdr:cNvGrpSpPr>
        </xdr:nvGrpSpPr>
        <xdr:grpSpPr bwMode="auto">
          <a:xfrm>
            <a:off x="758" y="115"/>
            <a:ext cx="20" cy="13"/>
            <a:chOff x="515" y="112"/>
            <a:chExt cx="163" cy="13"/>
          </a:xfrm>
        </xdr:grpSpPr>
        <xdr:sp macro="" textlink="">
          <xdr:nvSpPr>
            <xdr:cNvPr id="93" name="Line 84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" name="Line 85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" name="Line 86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77" name="Group 87"/>
          <xdr:cNvGrpSpPr>
            <a:grpSpLocks/>
          </xdr:cNvGrpSpPr>
        </xdr:nvGrpSpPr>
        <xdr:grpSpPr bwMode="auto">
          <a:xfrm>
            <a:off x="778" y="105"/>
            <a:ext cx="17" cy="13"/>
            <a:chOff x="515" y="112"/>
            <a:chExt cx="163" cy="13"/>
          </a:xfrm>
        </xdr:grpSpPr>
        <xdr:sp macro="" textlink="">
          <xdr:nvSpPr>
            <xdr:cNvPr id="90" name="Line 88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" name="Line 89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" name="Line 90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78" name="Group 91"/>
          <xdr:cNvGrpSpPr>
            <a:grpSpLocks/>
          </xdr:cNvGrpSpPr>
        </xdr:nvGrpSpPr>
        <xdr:grpSpPr bwMode="auto">
          <a:xfrm>
            <a:off x="551" y="115"/>
            <a:ext cx="22" cy="13"/>
            <a:chOff x="515" y="112"/>
            <a:chExt cx="163" cy="13"/>
          </a:xfrm>
        </xdr:grpSpPr>
        <xdr:sp macro="" textlink="">
          <xdr:nvSpPr>
            <xdr:cNvPr id="87" name="Line 92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" name="Line 93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" name="Line 94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79" name="Group 95"/>
          <xdr:cNvGrpSpPr>
            <a:grpSpLocks/>
          </xdr:cNvGrpSpPr>
        </xdr:nvGrpSpPr>
        <xdr:grpSpPr bwMode="auto">
          <a:xfrm>
            <a:off x="736" y="115"/>
            <a:ext cx="22" cy="13"/>
            <a:chOff x="515" y="112"/>
            <a:chExt cx="163" cy="13"/>
          </a:xfrm>
        </xdr:grpSpPr>
        <xdr:sp macro="" textlink="">
          <xdr:nvSpPr>
            <xdr:cNvPr id="84" name="Line 96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" name="Line 97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" name="Line 98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80" name="Group 99"/>
          <xdr:cNvGrpSpPr>
            <a:grpSpLocks/>
          </xdr:cNvGrpSpPr>
        </xdr:nvGrpSpPr>
        <xdr:grpSpPr bwMode="auto">
          <a:xfrm>
            <a:off x="573" y="115"/>
            <a:ext cx="163" cy="13"/>
            <a:chOff x="515" y="112"/>
            <a:chExt cx="163" cy="13"/>
          </a:xfrm>
        </xdr:grpSpPr>
        <xdr:sp macro="" textlink="">
          <xdr:nvSpPr>
            <xdr:cNvPr id="81" name="Line 100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" name="Line 101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" name="Line 102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12</xdr:col>
      <xdr:colOff>114300</xdr:colOff>
      <xdr:row>17</xdr:row>
      <xdr:rowOff>142875</xdr:rowOff>
    </xdr:from>
    <xdr:to>
      <xdr:col>20</xdr:col>
      <xdr:colOff>95250</xdr:colOff>
      <xdr:row>18</xdr:row>
      <xdr:rowOff>95250</xdr:rowOff>
    </xdr:to>
    <xdr:grpSp>
      <xdr:nvGrpSpPr>
        <xdr:cNvPr id="104" name="Group 103"/>
        <xdr:cNvGrpSpPr>
          <a:grpSpLocks/>
        </xdr:cNvGrpSpPr>
      </xdr:nvGrpSpPr>
      <xdr:grpSpPr bwMode="auto">
        <a:xfrm>
          <a:off x="5206512" y="2890471"/>
          <a:ext cx="2127738" cy="106241"/>
          <a:chOff x="543" y="298"/>
          <a:chExt cx="224" cy="14"/>
        </a:xfrm>
      </xdr:grpSpPr>
      <xdr:grpSp>
        <xdr:nvGrpSpPr>
          <xdr:cNvPr id="105" name="Group 104"/>
          <xdr:cNvGrpSpPr>
            <a:grpSpLocks/>
          </xdr:cNvGrpSpPr>
        </xdr:nvGrpSpPr>
        <xdr:grpSpPr bwMode="auto">
          <a:xfrm>
            <a:off x="543" y="298"/>
            <a:ext cx="35" cy="13"/>
            <a:chOff x="541" y="290"/>
            <a:chExt cx="35" cy="13"/>
          </a:xfrm>
        </xdr:grpSpPr>
        <xdr:grpSp>
          <xdr:nvGrpSpPr>
            <xdr:cNvPr id="119" name="Group 105"/>
            <xdr:cNvGrpSpPr>
              <a:grpSpLocks/>
            </xdr:cNvGrpSpPr>
          </xdr:nvGrpSpPr>
          <xdr:grpSpPr bwMode="auto">
            <a:xfrm>
              <a:off x="541" y="290"/>
              <a:ext cx="15" cy="13"/>
              <a:chOff x="515" y="112"/>
              <a:chExt cx="163" cy="13"/>
            </a:xfrm>
          </xdr:grpSpPr>
          <xdr:sp macro="" textlink="">
            <xdr:nvSpPr>
              <xdr:cNvPr id="124" name="Line 106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5" name="Line 107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6" name="Line 108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20" name="Group 109"/>
            <xdr:cNvGrpSpPr>
              <a:grpSpLocks/>
            </xdr:cNvGrpSpPr>
          </xdr:nvGrpSpPr>
          <xdr:grpSpPr bwMode="auto">
            <a:xfrm>
              <a:off x="556" y="290"/>
              <a:ext cx="20" cy="13"/>
              <a:chOff x="515" y="112"/>
              <a:chExt cx="163" cy="13"/>
            </a:xfrm>
          </xdr:grpSpPr>
          <xdr:sp macro="" textlink="">
            <xdr:nvSpPr>
              <xdr:cNvPr id="121" name="Line 110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2" name="Line 111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3" name="Line 112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106" name="Group 113"/>
          <xdr:cNvGrpSpPr>
            <a:grpSpLocks/>
          </xdr:cNvGrpSpPr>
        </xdr:nvGrpSpPr>
        <xdr:grpSpPr bwMode="auto">
          <a:xfrm>
            <a:off x="748" y="299"/>
            <a:ext cx="39" cy="13"/>
            <a:chOff x="730" y="295"/>
            <a:chExt cx="37" cy="13"/>
          </a:xfrm>
        </xdr:grpSpPr>
        <xdr:grpSp>
          <xdr:nvGrpSpPr>
            <xdr:cNvPr id="111" name="Group 114"/>
            <xdr:cNvGrpSpPr>
              <a:grpSpLocks/>
            </xdr:cNvGrpSpPr>
          </xdr:nvGrpSpPr>
          <xdr:grpSpPr bwMode="auto">
            <a:xfrm>
              <a:off x="730" y="295"/>
              <a:ext cx="22" cy="13"/>
              <a:chOff x="515" y="112"/>
              <a:chExt cx="163" cy="13"/>
            </a:xfrm>
          </xdr:grpSpPr>
          <xdr:sp macro="" textlink="">
            <xdr:nvSpPr>
              <xdr:cNvPr id="116" name="Line 115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7" name="Line 116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8" name="Line 117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12" name="Group 118"/>
            <xdr:cNvGrpSpPr>
              <a:grpSpLocks/>
            </xdr:cNvGrpSpPr>
          </xdr:nvGrpSpPr>
          <xdr:grpSpPr bwMode="auto">
            <a:xfrm>
              <a:off x="752" y="295"/>
              <a:ext cx="15" cy="13"/>
              <a:chOff x="515" y="112"/>
              <a:chExt cx="163" cy="13"/>
            </a:xfrm>
          </xdr:grpSpPr>
          <xdr:sp macro="" textlink="">
            <xdr:nvSpPr>
              <xdr:cNvPr id="113" name="Line 119"/>
              <xdr:cNvSpPr>
                <a:spLocks noChangeShapeType="1"/>
              </xdr:cNvSpPr>
            </xdr:nvSpPr>
            <xdr:spPr bwMode="auto">
              <a:xfrm flipV="1">
                <a:off x="515" y="119"/>
                <a:ext cx="163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arrow" w="sm" len="sm"/>
                <a:tailEnd type="arrow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4" name="Line 120"/>
              <xdr:cNvSpPr>
                <a:spLocks noChangeShapeType="1"/>
              </xdr:cNvSpPr>
            </xdr:nvSpPr>
            <xdr:spPr bwMode="auto">
              <a:xfrm flipH="1" flipV="1">
                <a:off x="515" y="112"/>
                <a:ext cx="0" cy="12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5" name="Line 121"/>
              <xdr:cNvSpPr>
                <a:spLocks noChangeShapeType="1"/>
              </xdr:cNvSpPr>
            </xdr:nvSpPr>
            <xdr:spPr bwMode="auto">
              <a:xfrm flipV="1">
                <a:off x="678" y="112"/>
                <a:ext cx="0" cy="13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107" name="Group 122"/>
          <xdr:cNvGrpSpPr>
            <a:grpSpLocks/>
          </xdr:cNvGrpSpPr>
        </xdr:nvGrpSpPr>
        <xdr:grpSpPr bwMode="auto">
          <a:xfrm>
            <a:off x="578" y="308"/>
            <a:ext cx="151" cy="13"/>
            <a:chOff x="515" y="112"/>
            <a:chExt cx="163" cy="13"/>
          </a:xfrm>
        </xdr:grpSpPr>
        <xdr:sp macro="" textlink="">
          <xdr:nvSpPr>
            <xdr:cNvPr id="108" name="Line 123"/>
            <xdr:cNvSpPr>
              <a:spLocks noChangeShapeType="1"/>
            </xdr:cNvSpPr>
          </xdr:nvSpPr>
          <xdr:spPr bwMode="auto">
            <a:xfrm flipV="1">
              <a:off x="515" y="119"/>
              <a:ext cx="16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arrow" w="sm" len="sm"/>
              <a:tailEnd type="arrow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" name="Line 124"/>
            <xdr:cNvSpPr>
              <a:spLocks noChangeShapeType="1"/>
            </xdr:cNvSpPr>
          </xdr:nvSpPr>
          <xdr:spPr bwMode="auto">
            <a:xfrm flipH="1" flipV="1">
              <a:off x="515" y="112"/>
              <a:ext cx="0" cy="1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" name="Line 125"/>
            <xdr:cNvSpPr>
              <a:spLocks noChangeShapeType="1"/>
            </xdr:cNvSpPr>
          </xdr:nvSpPr>
          <xdr:spPr bwMode="auto">
            <a:xfrm flipV="1">
              <a:off x="678" y="112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8</xdr:col>
      <xdr:colOff>238125</xdr:colOff>
      <xdr:row>6</xdr:row>
      <xdr:rowOff>142875</xdr:rowOff>
    </xdr:from>
    <xdr:to>
      <xdr:col>8</xdr:col>
      <xdr:colOff>238125</xdr:colOff>
      <xdr:row>17</xdr:row>
      <xdr:rowOff>9525</xdr:rowOff>
    </xdr:to>
    <xdr:sp macro="" textlink="">
      <xdr:nvSpPr>
        <xdr:cNvPr id="127" name="Line 126"/>
        <xdr:cNvSpPr>
          <a:spLocks noChangeShapeType="1"/>
        </xdr:cNvSpPr>
      </xdr:nvSpPr>
      <xdr:spPr bwMode="auto">
        <a:xfrm flipH="1">
          <a:off x="3876675" y="1190625"/>
          <a:ext cx="0" cy="1543050"/>
        </a:xfrm>
        <a:prstGeom prst="line">
          <a:avLst/>
        </a:pr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733425</xdr:colOff>
      <xdr:row>6</xdr:row>
      <xdr:rowOff>142875</xdr:rowOff>
    </xdr:from>
    <xdr:to>
      <xdr:col>1</xdr:col>
      <xdr:colOff>733425</xdr:colOff>
      <xdr:row>17</xdr:row>
      <xdr:rowOff>9525</xdr:rowOff>
    </xdr:to>
    <xdr:sp macro="" textlink="">
      <xdr:nvSpPr>
        <xdr:cNvPr id="128" name="Line 127"/>
        <xdr:cNvSpPr>
          <a:spLocks noChangeShapeType="1"/>
        </xdr:cNvSpPr>
      </xdr:nvSpPr>
      <xdr:spPr bwMode="auto">
        <a:xfrm flipH="1">
          <a:off x="838200" y="1190625"/>
          <a:ext cx="0" cy="1543050"/>
        </a:xfrm>
        <a:prstGeom prst="line">
          <a:avLst/>
        </a:prstGeom>
        <a:noFill/>
        <a:ln w="508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</xdr:colOff>
      <xdr:row>7</xdr:row>
      <xdr:rowOff>57150</xdr:rowOff>
    </xdr:from>
    <xdr:to>
      <xdr:col>8</xdr:col>
      <xdr:colOff>228600</xdr:colOff>
      <xdr:row>16</xdr:row>
      <xdr:rowOff>114300</xdr:rowOff>
    </xdr:to>
    <xdr:grpSp>
      <xdr:nvGrpSpPr>
        <xdr:cNvPr id="129" name="Group 128"/>
        <xdr:cNvGrpSpPr>
          <a:grpSpLocks/>
        </xdr:cNvGrpSpPr>
      </xdr:nvGrpSpPr>
      <xdr:grpSpPr bwMode="auto">
        <a:xfrm>
          <a:off x="3670056" y="1266092"/>
          <a:ext cx="200025" cy="1441939"/>
          <a:chOff x="404" y="133"/>
          <a:chExt cx="21" cy="150"/>
        </a:xfrm>
      </xdr:grpSpPr>
      <xdr:sp macro="" textlink="">
        <xdr:nvSpPr>
          <xdr:cNvPr id="130" name="Freeform 129"/>
          <xdr:cNvSpPr>
            <a:spLocks/>
          </xdr:cNvSpPr>
        </xdr:nvSpPr>
        <xdr:spPr bwMode="auto">
          <a:xfrm>
            <a:off x="409" y="133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1" name="Freeform 130"/>
          <xdr:cNvSpPr>
            <a:spLocks/>
          </xdr:cNvSpPr>
        </xdr:nvSpPr>
        <xdr:spPr bwMode="auto">
          <a:xfrm>
            <a:off x="404" y="15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" name="Freeform 131"/>
          <xdr:cNvSpPr>
            <a:spLocks/>
          </xdr:cNvSpPr>
        </xdr:nvSpPr>
        <xdr:spPr bwMode="auto">
          <a:xfrm>
            <a:off x="415" y="14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" name="Freeform 132"/>
          <xdr:cNvSpPr>
            <a:spLocks/>
          </xdr:cNvSpPr>
        </xdr:nvSpPr>
        <xdr:spPr bwMode="auto">
          <a:xfrm>
            <a:off x="411" y="16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4" name="Freeform 133"/>
          <xdr:cNvSpPr>
            <a:spLocks/>
          </xdr:cNvSpPr>
        </xdr:nvSpPr>
        <xdr:spPr bwMode="auto">
          <a:xfrm>
            <a:off x="407" y="183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5" name="Freeform 134"/>
          <xdr:cNvSpPr>
            <a:spLocks/>
          </xdr:cNvSpPr>
        </xdr:nvSpPr>
        <xdr:spPr bwMode="auto">
          <a:xfrm>
            <a:off x="416" y="178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6" name="Freeform 135"/>
          <xdr:cNvSpPr>
            <a:spLocks/>
          </xdr:cNvSpPr>
        </xdr:nvSpPr>
        <xdr:spPr bwMode="auto">
          <a:xfrm>
            <a:off x="412" y="20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" name="Freeform 136"/>
          <xdr:cNvSpPr>
            <a:spLocks/>
          </xdr:cNvSpPr>
        </xdr:nvSpPr>
        <xdr:spPr bwMode="auto">
          <a:xfrm>
            <a:off x="409" y="21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8" name="Freeform 137"/>
          <xdr:cNvSpPr>
            <a:spLocks/>
          </xdr:cNvSpPr>
        </xdr:nvSpPr>
        <xdr:spPr bwMode="auto">
          <a:xfrm>
            <a:off x="414" y="231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9" name="Freeform 138"/>
          <xdr:cNvSpPr>
            <a:spLocks/>
          </xdr:cNvSpPr>
        </xdr:nvSpPr>
        <xdr:spPr bwMode="auto">
          <a:xfrm>
            <a:off x="409" y="25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0" name="Freeform 139"/>
          <xdr:cNvSpPr>
            <a:spLocks/>
          </xdr:cNvSpPr>
        </xdr:nvSpPr>
        <xdr:spPr bwMode="auto">
          <a:xfrm>
            <a:off x="416" y="24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1" name="Freeform 140"/>
          <xdr:cNvSpPr>
            <a:spLocks/>
          </xdr:cNvSpPr>
        </xdr:nvSpPr>
        <xdr:spPr bwMode="auto">
          <a:xfrm>
            <a:off x="409" y="27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2" name="Freeform 141"/>
          <xdr:cNvSpPr>
            <a:spLocks/>
          </xdr:cNvSpPr>
        </xdr:nvSpPr>
        <xdr:spPr bwMode="auto">
          <a:xfrm>
            <a:off x="406" y="22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3" name="Freeform 142"/>
          <xdr:cNvSpPr>
            <a:spLocks/>
          </xdr:cNvSpPr>
        </xdr:nvSpPr>
        <xdr:spPr bwMode="auto">
          <a:xfrm>
            <a:off x="416" y="21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4" name="Freeform 143"/>
          <xdr:cNvSpPr>
            <a:spLocks/>
          </xdr:cNvSpPr>
        </xdr:nvSpPr>
        <xdr:spPr bwMode="auto">
          <a:xfrm>
            <a:off x="415" y="192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5" name="Freeform 144"/>
          <xdr:cNvSpPr>
            <a:spLocks/>
          </xdr:cNvSpPr>
        </xdr:nvSpPr>
        <xdr:spPr bwMode="auto">
          <a:xfrm>
            <a:off x="414" y="26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742950</xdr:colOff>
      <xdr:row>7</xdr:row>
      <xdr:rowOff>47625</xdr:rowOff>
    </xdr:from>
    <xdr:to>
      <xdr:col>1</xdr:col>
      <xdr:colOff>971550</xdr:colOff>
      <xdr:row>16</xdr:row>
      <xdr:rowOff>142875</xdr:rowOff>
    </xdr:to>
    <xdr:grpSp>
      <xdr:nvGrpSpPr>
        <xdr:cNvPr id="146" name="Group 145"/>
        <xdr:cNvGrpSpPr>
          <a:grpSpLocks/>
        </xdr:cNvGrpSpPr>
      </xdr:nvGrpSpPr>
      <xdr:grpSpPr bwMode="auto">
        <a:xfrm>
          <a:off x="845527" y="1256567"/>
          <a:ext cx="228600" cy="1480039"/>
          <a:chOff x="92" y="130"/>
          <a:chExt cx="24" cy="154"/>
        </a:xfrm>
      </xdr:grpSpPr>
      <xdr:sp macro="" textlink="">
        <xdr:nvSpPr>
          <xdr:cNvPr id="147" name="Freeform 146"/>
          <xdr:cNvSpPr>
            <a:spLocks/>
          </xdr:cNvSpPr>
        </xdr:nvSpPr>
        <xdr:spPr bwMode="auto">
          <a:xfrm>
            <a:off x="94" y="130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8" name="Freeform 147"/>
          <xdr:cNvSpPr>
            <a:spLocks/>
          </xdr:cNvSpPr>
        </xdr:nvSpPr>
        <xdr:spPr bwMode="auto">
          <a:xfrm>
            <a:off x="95" y="145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9" name="Freeform 148"/>
          <xdr:cNvSpPr>
            <a:spLocks/>
          </xdr:cNvSpPr>
        </xdr:nvSpPr>
        <xdr:spPr bwMode="auto">
          <a:xfrm>
            <a:off x="92" y="161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0" name="Freeform 149"/>
          <xdr:cNvSpPr>
            <a:spLocks/>
          </xdr:cNvSpPr>
        </xdr:nvSpPr>
        <xdr:spPr bwMode="auto">
          <a:xfrm>
            <a:off x="105" y="156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1" name="Freeform 150"/>
          <xdr:cNvSpPr>
            <a:spLocks/>
          </xdr:cNvSpPr>
        </xdr:nvSpPr>
        <xdr:spPr bwMode="auto">
          <a:xfrm>
            <a:off x="100" y="173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2" name="Freeform 151"/>
          <xdr:cNvSpPr>
            <a:spLocks/>
          </xdr:cNvSpPr>
        </xdr:nvSpPr>
        <xdr:spPr bwMode="auto">
          <a:xfrm>
            <a:off x="96" y="18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3" name="Freeform 152"/>
          <xdr:cNvSpPr>
            <a:spLocks/>
          </xdr:cNvSpPr>
        </xdr:nvSpPr>
        <xdr:spPr bwMode="auto">
          <a:xfrm>
            <a:off x="93" y="198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4" name="Freeform 153"/>
          <xdr:cNvSpPr>
            <a:spLocks/>
          </xdr:cNvSpPr>
        </xdr:nvSpPr>
        <xdr:spPr bwMode="auto">
          <a:xfrm>
            <a:off x="105" y="18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5" name="Freeform 154"/>
          <xdr:cNvSpPr>
            <a:spLocks/>
          </xdr:cNvSpPr>
        </xdr:nvSpPr>
        <xdr:spPr bwMode="auto">
          <a:xfrm>
            <a:off x="98" y="209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6" name="Freeform 155"/>
          <xdr:cNvSpPr>
            <a:spLocks/>
          </xdr:cNvSpPr>
        </xdr:nvSpPr>
        <xdr:spPr bwMode="auto">
          <a:xfrm>
            <a:off x="98" y="224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7" name="Freeform 156"/>
          <xdr:cNvSpPr>
            <a:spLocks/>
          </xdr:cNvSpPr>
        </xdr:nvSpPr>
        <xdr:spPr bwMode="auto">
          <a:xfrm>
            <a:off x="107" y="218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8" name="Freeform 157"/>
          <xdr:cNvSpPr>
            <a:spLocks/>
          </xdr:cNvSpPr>
        </xdr:nvSpPr>
        <xdr:spPr bwMode="auto">
          <a:xfrm>
            <a:off x="99" y="23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9" name="Freeform 158"/>
          <xdr:cNvSpPr>
            <a:spLocks/>
          </xdr:cNvSpPr>
        </xdr:nvSpPr>
        <xdr:spPr bwMode="auto">
          <a:xfrm>
            <a:off x="97" y="255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0" name="Freeform 159"/>
          <xdr:cNvSpPr>
            <a:spLocks/>
          </xdr:cNvSpPr>
        </xdr:nvSpPr>
        <xdr:spPr bwMode="auto">
          <a:xfrm>
            <a:off x="106" y="250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1" name="Freeform 160"/>
          <xdr:cNvSpPr>
            <a:spLocks/>
          </xdr:cNvSpPr>
        </xdr:nvSpPr>
        <xdr:spPr bwMode="auto">
          <a:xfrm>
            <a:off x="97" y="26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2" name="Freeform 161"/>
          <xdr:cNvSpPr>
            <a:spLocks/>
          </xdr:cNvSpPr>
        </xdr:nvSpPr>
        <xdr:spPr bwMode="auto">
          <a:xfrm>
            <a:off x="104" y="277"/>
            <a:ext cx="9" cy="7"/>
          </a:xfrm>
          <a:custGeom>
            <a:avLst/>
            <a:gdLst>
              <a:gd name="T0" fmla="*/ 1 w 16"/>
              <a:gd name="T1" fmla="*/ 0 h 10"/>
              <a:gd name="T2" fmla="*/ 1 w 16"/>
              <a:gd name="T3" fmla="*/ 1 h 10"/>
              <a:gd name="T4" fmla="*/ 1 w 16"/>
              <a:gd name="T5" fmla="*/ 0 h 10"/>
              <a:gd name="T6" fmla="*/ 0 60000 65536"/>
              <a:gd name="T7" fmla="*/ 0 60000 65536"/>
              <a:gd name="T8" fmla="*/ 0 60000 65536"/>
              <a:gd name="T9" fmla="*/ 0 w 16"/>
              <a:gd name="T10" fmla="*/ 0 h 10"/>
              <a:gd name="T11" fmla="*/ 16 w 16"/>
              <a:gd name="T12" fmla="*/ 10 h 1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" h="10">
                <a:moveTo>
                  <a:pt x="5" y="0"/>
                </a:moveTo>
                <a:cubicBezTo>
                  <a:pt x="0" y="10"/>
                  <a:pt x="4" y="10"/>
                  <a:pt x="14" y="9"/>
                </a:cubicBezTo>
                <a:cubicBezTo>
                  <a:pt x="16" y="2"/>
                  <a:pt x="11" y="1"/>
                  <a:pt x="5" y="0"/>
                </a:cubicBezTo>
                <a:close/>
              </a:path>
            </a:pathLst>
          </a:custGeom>
          <a:solidFill>
            <a:srgbClr val="FFFFFF"/>
          </a:solidFill>
          <a:ln w="508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161925</xdr:colOff>
      <xdr:row>6</xdr:row>
      <xdr:rowOff>142875</xdr:rowOff>
    </xdr:from>
    <xdr:to>
      <xdr:col>2</xdr:col>
      <xdr:colOff>457200</xdr:colOff>
      <xdr:row>17</xdr:row>
      <xdr:rowOff>9525</xdr:rowOff>
    </xdr:to>
    <xdr:grpSp>
      <xdr:nvGrpSpPr>
        <xdr:cNvPr id="163" name="Group 162"/>
        <xdr:cNvGrpSpPr>
          <a:grpSpLocks/>
        </xdr:cNvGrpSpPr>
      </xdr:nvGrpSpPr>
      <xdr:grpSpPr bwMode="auto">
        <a:xfrm>
          <a:off x="1268290" y="1197952"/>
          <a:ext cx="295275" cy="1559169"/>
          <a:chOff x="133" y="125"/>
          <a:chExt cx="31" cy="161"/>
        </a:xfrm>
      </xdr:grpSpPr>
      <xdr:grpSp>
        <xdr:nvGrpSpPr>
          <xdr:cNvPr id="164" name="Group 163"/>
          <xdr:cNvGrpSpPr>
            <a:grpSpLocks/>
          </xdr:cNvGrpSpPr>
        </xdr:nvGrpSpPr>
        <xdr:grpSpPr bwMode="auto">
          <a:xfrm>
            <a:off x="153" y="125"/>
            <a:ext cx="26" cy="161"/>
            <a:chOff x="472" y="126"/>
            <a:chExt cx="26" cy="161"/>
          </a:xfrm>
        </xdr:grpSpPr>
        <xdr:sp macro="" textlink="">
          <xdr:nvSpPr>
            <xdr:cNvPr id="168" name="Line 164"/>
            <xdr:cNvSpPr>
              <a:spLocks noChangeShapeType="1"/>
            </xdr:cNvSpPr>
          </xdr:nvSpPr>
          <xdr:spPr bwMode="auto">
            <a:xfrm flipH="1">
              <a:off x="472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" name="Line 165"/>
            <xdr:cNvSpPr>
              <a:spLocks noChangeShapeType="1"/>
            </xdr:cNvSpPr>
          </xdr:nvSpPr>
          <xdr:spPr bwMode="auto">
            <a:xfrm flipH="1">
              <a:off x="498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65" name="Group 166"/>
          <xdr:cNvGrpSpPr>
            <a:grpSpLocks/>
          </xdr:cNvGrpSpPr>
        </xdr:nvGrpSpPr>
        <xdr:grpSpPr bwMode="auto">
          <a:xfrm>
            <a:off x="133" y="126"/>
            <a:ext cx="31" cy="160"/>
            <a:chOff x="133" y="126"/>
            <a:chExt cx="31" cy="160"/>
          </a:xfrm>
        </xdr:grpSpPr>
        <xdr:sp macro="" textlink="">
          <xdr:nvSpPr>
            <xdr:cNvPr id="166" name="Freeform 167"/>
            <xdr:cNvSpPr>
              <a:spLocks/>
            </xdr:cNvSpPr>
          </xdr:nvSpPr>
          <xdr:spPr bwMode="auto">
            <a:xfrm>
              <a:off x="134" y="126"/>
              <a:ext cx="30" cy="160"/>
            </a:xfrm>
            <a:custGeom>
              <a:avLst/>
              <a:gdLst>
                <a:gd name="T0" fmla="*/ 26 w 30"/>
                <a:gd name="T1" fmla="*/ 0 h 160"/>
                <a:gd name="T2" fmla="*/ 11 w 30"/>
                <a:gd name="T3" fmla="*/ 15 h 160"/>
                <a:gd name="T4" fmla="*/ 3 w 30"/>
                <a:gd name="T5" fmla="*/ 27 h 160"/>
                <a:gd name="T6" fmla="*/ 1 w 30"/>
                <a:gd name="T7" fmla="*/ 33 h 160"/>
                <a:gd name="T8" fmla="*/ 14 w 30"/>
                <a:gd name="T9" fmla="*/ 54 h 160"/>
                <a:gd name="T10" fmla="*/ 22 w 30"/>
                <a:gd name="T11" fmla="*/ 61 h 160"/>
                <a:gd name="T12" fmla="*/ 21 w 30"/>
                <a:gd name="T13" fmla="*/ 74 h 160"/>
                <a:gd name="T14" fmla="*/ 0 w 30"/>
                <a:gd name="T15" fmla="*/ 97 h 160"/>
                <a:gd name="T16" fmla="*/ 20 w 30"/>
                <a:gd name="T17" fmla="*/ 117 h 160"/>
                <a:gd name="T18" fmla="*/ 26 w 30"/>
                <a:gd name="T19" fmla="*/ 128 h 160"/>
                <a:gd name="T20" fmla="*/ 11 w 30"/>
                <a:gd name="T21" fmla="*/ 149 h 160"/>
                <a:gd name="T22" fmla="*/ 3 w 30"/>
                <a:gd name="T23" fmla="*/ 158 h 160"/>
                <a:gd name="T24" fmla="*/ 0 w 30"/>
                <a:gd name="T25" fmla="*/ 160 h 160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30"/>
                <a:gd name="T40" fmla="*/ 0 h 160"/>
                <a:gd name="T41" fmla="*/ 30 w 30"/>
                <a:gd name="T42" fmla="*/ 160 h 160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30" h="160">
                  <a:moveTo>
                    <a:pt x="26" y="0"/>
                  </a:moveTo>
                  <a:cubicBezTo>
                    <a:pt x="24" y="6"/>
                    <a:pt x="15" y="9"/>
                    <a:pt x="11" y="15"/>
                  </a:cubicBezTo>
                  <a:cubicBezTo>
                    <a:pt x="8" y="19"/>
                    <a:pt x="6" y="23"/>
                    <a:pt x="3" y="27"/>
                  </a:cubicBezTo>
                  <a:cubicBezTo>
                    <a:pt x="2" y="29"/>
                    <a:pt x="1" y="33"/>
                    <a:pt x="1" y="33"/>
                  </a:cubicBezTo>
                  <a:cubicBezTo>
                    <a:pt x="2" y="42"/>
                    <a:pt x="6" y="49"/>
                    <a:pt x="14" y="54"/>
                  </a:cubicBezTo>
                  <a:cubicBezTo>
                    <a:pt x="16" y="57"/>
                    <a:pt x="22" y="61"/>
                    <a:pt x="22" y="61"/>
                  </a:cubicBezTo>
                  <a:cubicBezTo>
                    <a:pt x="24" y="66"/>
                    <a:pt x="30" y="68"/>
                    <a:pt x="21" y="74"/>
                  </a:cubicBezTo>
                  <a:cubicBezTo>
                    <a:pt x="15" y="83"/>
                    <a:pt x="11" y="93"/>
                    <a:pt x="0" y="97"/>
                  </a:cubicBezTo>
                  <a:cubicBezTo>
                    <a:pt x="8" y="103"/>
                    <a:pt x="13" y="110"/>
                    <a:pt x="20" y="117"/>
                  </a:cubicBezTo>
                  <a:cubicBezTo>
                    <a:pt x="21" y="121"/>
                    <a:pt x="26" y="128"/>
                    <a:pt x="26" y="128"/>
                  </a:cubicBezTo>
                  <a:cubicBezTo>
                    <a:pt x="18" y="133"/>
                    <a:pt x="16" y="142"/>
                    <a:pt x="11" y="149"/>
                  </a:cubicBezTo>
                  <a:cubicBezTo>
                    <a:pt x="9" y="152"/>
                    <a:pt x="6" y="155"/>
                    <a:pt x="3" y="158"/>
                  </a:cubicBezTo>
                  <a:cubicBezTo>
                    <a:pt x="2" y="159"/>
                    <a:pt x="0" y="160"/>
                    <a:pt x="0" y="160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67" name="Freeform 168"/>
            <xdr:cNvSpPr>
              <a:spLocks/>
            </xdr:cNvSpPr>
          </xdr:nvSpPr>
          <xdr:spPr bwMode="auto">
            <a:xfrm>
              <a:off x="133" y="126"/>
              <a:ext cx="30" cy="158"/>
            </a:xfrm>
            <a:custGeom>
              <a:avLst/>
              <a:gdLst>
                <a:gd name="T0" fmla="*/ 2 w 30"/>
                <a:gd name="T1" fmla="*/ 0 h 158"/>
                <a:gd name="T2" fmla="*/ 10 w 30"/>
                <a:gd name="T3" fmla="*/ 7 h 158"/>
                <a:gd name="T4" fmla="*/ 22 w 30"/>
                <a:gd name="T5" fmla="*/ 23 h 158"/>
                <a:gd name="T6" fmla="*/ 27 w 30"/>
                <a:gd name="T7" fmla="*/ 35 h 158"/>
                <a:gd name="T8" fmla="*/ 2 w 30"/>
                <a:gd name="T9" fmla="*/ 66 h 158"/>
                <a:gd name="T10" fmla="*/ 13 w 30"/>
                <a:gd name="T11" fmla="*/ 80 h 158"/>
                <a:gd name="T12" fmla="*/ 27 w 30"/>
                <a:gd name="T13" fmla="*/ 93 h 158"/>
                <a:gd name="T14" fmla="*/ 4 w 30"/>
                <a:gd name="T15" fmla="*/ 126 h 158"/>
                <a:gd name="T16" fmla="*/ 6 w 30"/>
                <a:gd name="T17" fmla="*/ 137 h 158"/>
                <a:gd name="T18" fmla="*/ 20 w 30"/>
                <a:gd name="T19" fmla="*/ 149 h 158"/>
                <a:gd name="T20" fmla="*/ 30 w 30"/>
                <a:gd name="T21" fmla="*/ 158 h 158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30"/>
                <a:gd name="T34" fmla="*/ 0 h 158"/>
                <a:gd name="T35" fmla="*/ 30 w 30"/>
                <a:gd name="T36" fmla="*/ 158 h 158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30" h="158">
                  <a:moveTo>
                    <a:pt x="2" y="0"/>
                  </a:moveTo>
                  <a:cubicBezTo>
                    <a:pt x="5" y="2"/>
                    <a:pt x="7" y="5"/>
                    <a:pt x="10" y="7"/>
                  </a:cubicBezTo>
                  <a:cubicBezTo>
                    <a:pt x="11" y="11"/>
                    <a:pt x="18" y="19"/>
                    <a:pt x="22" y="23"/>
                  </a:cubicBezTo>
                  <a:cubicBezTo>
                    <a:pt x="23" y="27"/>
                    <a:pt x="26" y="31"/>
                    <a:pt x="27" y="35"/>
                  </a:cubicBezTo>
                  <a:cubicBezTo>
                    <a:pt x="25" y="47"/>
                    <a:pt x="14" y="63"/>
                    <a:pt x="2" y="66"/>
                  </a:cubicBezTo>
                  <a:cubicBezTo>
                    <a:pt x="4" y="71"/>
                    <a:pt x="8" y="77"/>
                    <a:pt x="13" y="80"/>
                  </a:cubicBezTo>
                  <a:cubicBezTo>
                    <a:pt x="16" y="85"/>
                    <a:pt x="22" y="90"/>
                    <a:pt x="27" y="93"/>
                  </a:cubicBezTo>
                  <a:cubicBezTo>
                    <a:pt x="29" y="99"/>
                    <a:pt x="10" y="120"/>
                    <a:pt x="4" y="126"/>
                  </a:cubicBezTo>
                  <a:cubicBezTo>
                    <a:pt x="2" y="132"/>
                    <a:pt x="0" y="133"/>
                    <a:pt x="6" y="137"/>
                  </a:cubicBezTo>
                  <a:cubicBezTo>
                    <a:pt x="9" y="142"/>
                    <a:pt x="15" y="146"/>
                    <a:pt x="20" y="149"/>
                  </a:cubicBezTo>
                  <a:cubicBezTo>
                    <a:pt x="22" y="153"/>
                    <a:pt x="30" y="158"/>
                    <a:pt x="30" y="158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266700</xdr:colOff>
      <xdr:row>6</xdr:row>
      <xdr:rowOff>142875</xdr:rowOff>
    </xdr:from>
    <xdr:to>
      <xdr:col>7</xdr:col>
      <xdr:colOff>161925</xdr:colOff>
      <xdr:row>17</xdr:row>
      <xdr:rowOff>28575</xdr:rowOff>
    </xdr:to>
    <xdr:grpSp>
      <xdr:nvGrpSpPr>
        <xdr:cNvPr id="170" name="Group 169"/>
        <xdr:cNvGrpSpPr>
          <a:grpSpLocks/>
        </xdr:cNvGrpSpPr>
      </xdr:nvGrpSpPr>
      <xdr:grpSpPr bwMode="auto">
        <a:xfrm>
          <a:off x="3212123" y="1197952"/>
          <a:ext cx="298206" cy="1578219"/>
          <a:chOff x="133" y="125"/>
          <a:chExt cx="31" cy="161"/>
        </a:xfrm>
      </xdr:grpSpPr>
      <xdr:grpSp>
        <xdr:nvGrpSpPr>
          <xdr:cNvPr id="171" name="Group 170"/>
          <xdr:cNvGrpSpPr>
            <a:grpSpLocks/>
          </xdr:cNvGrpSpPr>
        </xdr:nvGrpSpPr>
        <xdr:grpSpPr bwMode="auto">
          <a:xfrm>
            <a:off x="153" y="125"/>
            <a:ext cx="26" cy="161"/>
            <a:chOff x="472" y="126"/>
            <a:chExt cx="26" cy="161"/>
          </a:xfrm>
        </xdr:grpSpPr>
        <xdr:sp macro="" textlink="">
          <xdr:nvSpPr>
            <xdr:cNvPr id="175" name="Line 171"/>
            <xdr:cNvSpPr>
              <a:spLocks noChangeShapeType="1"/>
            </xdr:cNvSpPr>
          </xdr:nvSpPr>
          <xdr:spPr bwMode="auto">
            <a:xfrm flipH="1">
              <a:off x="472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" name="Line 172"/>
            <xdr:cNvSpPr>
              <a:spLocks noChangeShapeType="1"/>
            </xdr:cNvSpPr>
          </xdr:nvSpPr>
          <xdr:spPr bwMode="auto">
            <a:xfrm flipH="1">
              <a:off x="498" y="126"/>
              <a:ext cx="0" cy="161"/>
            </a:xfrm>
            <a:prstGeom prst="line">
              <a:avLst/>
            </a:pr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72" name="Group 173"/>
          <xdr:cNvGrpSpPr>
            <a:grpSpLocks/>
          </xdr:cNvGrpSpPr>
        </xdr:nvGrpSpPr>
        <xdr:grpSpPr bwMode="auto">
          <a:xfrm>
            <a:off x="133" y="126"/>
            <a:ext cx="31" cy="160"/>
            <a:chOff x="133" y="126"/>
            <a:chExt cx="31" cy="160"/>
          </a:xfrm>
        </xdr:grpSpPr>
        <xdr:sp macro="" textlink="">
          <xdr:nvSpPr>
            <xdr:cNvPr id="173" name="Freeform 174"/>
            <xdr:cNvSpPr>
              <a:spLocks/>
            </xdr:cNvSpPr>
          </xdr:nvSpPr>
          <xdr:spPr bwMode="auto">
            <a:xfrm>
              <a:off x="134" y="126"/>
              <a:ext cx="30" cy="160"/>
            </a:xfrm>
            <a:custGeom>
              <a:avLst/>
              <a:gdLst>
                <a:gd name="T0" fmla="*/ 26 w 30"/>
                <a:gd name="T1" fmla="*/ 0 h 160"/>
                <a:gd name="T2" fmla="*/ 11 w 30"/>
                <a:gd name="T3" fmla="*/ 15 h 160"/>
                <a:gd name="T4" fmla="*/ 3 w 30"/>
                <a:gd name="T5" fmla="*/ 27 h 160"/>
                <a:gd name="T6" fmla="*/ 1 w 30"/>
                <a:gd name="T7" fmla="*/ 33 h 160"/>
                <a:gd name="T8" fmla="*/ 14 w 30"/>
                <a:gd name="T9" fmla="*/ 54 h 160"/>
                <a:gd name="T10" fmla="*/ 22 w 30"/>
                <a:gd name="T11" fmla="*/ 61 h 160"/>
                <a:gd name="T12" fmla="*/ 21 w 30"/>
                <a:gd name="T13" fmla="*/ 74 h 160"/>
                <a:gd name="T14" fmla="*/ 0 w 30"/>
                <a:gd name="T15" fmla="*/ 97 h 160"/>
                <a:gd name="T16" fmla="*/ 20 w 30"/>
                <a:gd name="T17" fmla="*/ 117 h 160"/>
                <a:gd name="T18" fmla="*/ 26 w 30"/>
                <a:gd name="T19" fmla="*/ 128 h 160"/>
                <a:gd name="T20" fmla="*/ 11 w 30"/>
                <a:gd name="T21" fmla="*/ 149 h 160"/>
                <a:gd name="T22" fmla="*/ 3 w 30"/>
                <a:gd name="T23" fmla="*/ 158 h 160"/>
                <a:gd name="T24" fmla="*/ 0 w 30"/>
                <a:gd name="T25" fmla="*/ 160 h 160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30"/>
                <a:gd name="T40" fmla="*/ 0 h 160"/>
                <a:gd name="T41" fmla="*/ 30 w 30"/>
                <a:gd name="T42" fmla="*/ 160 h 160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30" h="160">
                  <a:moveTo>
                    <a:pt x="26" y="0"/>
                  </a:moveTo>
                  <a:cubicBezTo>
                    <a:pt x="24" y="6"/>
                    <a:pt x="15" y="9"/>
                    <a:pt x="11" y="15"/>
                  </a:cubicBezTo>
                  <a:cubicBezTo>
                    <a:pt x="8" y="19"/>
                    <a:pt x="6" y="23"/>
                    <a:pt x="3" y="27"/>
                  </a:cubicBezTo>
                  <a:cubicBezTo>
                    <a:pt x="2" y="29"/>
                    <a:pt x="1" y="33"/>
                    <a:pt x="1" y="33"/>
                  </a:cubicBezTo>
                  <a:cubicBezTo>
                    <a:pt x="2" y="42"/>
                    <a:pt x="6" y="49"/>
                    <a:pt x="14" y="54"/>
                  </a:cubicBezTo>
                  <a:cubicBezTo>
                    <a:pt x="16" y="57"/>
                    <a:pt x="22" y="61"/>
                    <a:pt x="22" y="61"/>
                  </a:cubicBezTo>
                  <a:cubicBezTo>
                    <a:pt x="24" y="66"/>
                    <a:pt x="30" y="68"/>
                    <a:pt x="21" y="74"/>
                  </a:cubicBezTo>
                  <a:cubicBezTo>
                    <a:pt x="15" y="83"/>
                    <a:pt x="11" y="93"/>
                    <a:pt x="0" y="97"/>
                  </a:cubicBezTo>
                  <a:cubicBezTo>
                    <a:pt x="8" y="103"/>
                    <a:pt x="13" y="110"/>
                    <a:pt x="20" y="117"/>
                  </a:cubicBezTo>
                  <a:cubicBezTo>
                    <a:pt x="21" y="121"/>
                    <a:pt x="26" y="128"/>
                    <a:pt x="26" y="128"/>
                  </a:cubicBezTo>
                  <a:cubicBezTo>
                    <a:pt x="18" y="133"/>
                    <a:pt x="16" y="142"/>
                    <a:pt x="11" y="149"/>
                  </a:cubicBezTo>
                  <a:cubicBezTo>
                    <a:pt x="9" y="152"/>
                    <a:pt x="6" y="155"/>
                    <a:pt x="3" y="158"/>
                  </a:cubicBezTo>
                  <a:cubicBezTo>
                    <a:pt x="2" y="159"/>
                    <a:pt x="0" y="160"/>
                    <a:pt x="0" y="160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74" name="Freeform 175"/>
            <xdr:cNvSpPr>
              <a:spLocks/>
            </xdr:cNvSpPr>
          </xdr:nvSpPr>
          <xdr:spPr bwMode="auto">
            <a:xfrm>
              <a:off x="133" y="126"/>
              <a:ext cx="30" cy="158"/>
            </a:xfrm>
            <a:custGeom>
              <a:avLst/>
              <a:gdLst>
                <a:gd name="T0" fmla="*/ 2 w 30"/>
                <a:gd name="T1" fmla="*/ 0 h 158"/>
                <a:gd name="T2" fmla="*/ 10 w 30"/>
                <a:gd name="T3" fmla="*/ 7 h 158"/>
                <a:gd name="T4" fmla="*/ 22 w 30"/>
                <a:gd name="T5" fmla="*/ 23 h 158"/>
                <a:gd name="T6" fmla="*/ 27 w 30"/>
                <a:gd name="T7" fmla="*/ 35 h 158"/>
                <a:gd name="T8" fmla="*/ 2 w 30"/>
                <a:gd name="T9" fmla="*/ 66 h 158"/>
                <a:gd name="T10" fmla="*/ 13 w 30"/>
                <a:gd name="T11" fmla="*/ 80 h 158"/>
                <a:gd name="T12" fmla="*/ 27 w 30"/>
                <a:gd name="T13" fmla="*/ 93 h 158"/>
                <a:gd name="T14" fmla="*/ 4 w 30"/>
                <a:gd name="T15" fmla="*/ 126 h 158"/>
                <a:gd name="T16" fmla="*/ 6 w 30"/>
                <a:gd name="T17" fmla="*/ 137 h 158"/>
                <a:gd name="T18" fmla="*/ 20 w 30"/>
                <a:gd name="T19" fmla="*/ 149 h 158"/>
                <a:gd name="T20" fmla="*/ 30 w 30"/>
                <a:gd name="T21" fmla="*/ 158 h 158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30"/>
                <a:gd name="T34" fmla="*/ 0 h 158"/>
                <a:gd name="T35" fmla="*/ 30 w 30"/>
                <a:gd name="T36" fmla="*/ 158 h 158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30" h="158">
                  <a:moveTo>
                    <a:pt x="2" y="0"/>
                  </a:moveTo>
                  <a:cubicBezTo>
                    <a:pt x="5" y="2"/>
                    <a:pt x="7" y="5"/>
                    <a:pt x="10" y="7"/>
                  </a:cubicBezTo>
                  <a:cubicBezTo>
                    <a:pt x="11" y="11"/>
                    <a:pt x="18" y="19"/>
                    <a:pt x="22" y="23"/>
                  </a:cubicBezTo>
                  <a:cubicBezTo>
                    <a:pt x="23" y="27"/>
                    <a:pt x="26" y="31"/>
                    <a:pt x="27" y="35"/>
                  </a:cubicBezTo>
                  <a:cubicBezTo>
                    <a:pt x="25" y="47"/>
                    <a:pt x="14" y="63"/>
                    <a:pt x="2" y="66"/>
                  </a:cubicBezTo>
                  <a:cubicBezTo>
                    <a:pt x="4" y="71"/>
                    <a:pt x="8" y="77"/>
                    <a:pt x="13" y="80"/>
                  </a:cubicBezTo>
                  <a:cubicBezTo>
                    <a:pt x="16" y="85"/>
                    <a:pt x="22" y="90"/>
                    <a:pt x="27" y="93"/>
                  </a:cubicBezTo>
                  <a:cubicBezTo>
                    <a:pt x="29" y="99"/>
                    <a:pt x="10" y="120"/>
                    <a:pt x="4" y="126"/>
                  </a:cubicBezTo>
                  <a:cubicBezTo>
                    <a:pt x="2" y="132"/>
                    <a:pt x="0" y="133"/>
                    <a:pt x="6" y="137"/>
                  </a:cubicBezTo>
                  <a:cubicBezTo>
                    <a:pt x="9" y="142"/>
                    <a:pt x="15" y="146"/>
                    <a:pt x="20" y="149"/>
                  </a:cubicBezTo>
                  <a:cubicBezTo>
                    <a:pt x="22" y="153"/>
                    <a:pt x="30" y="158"/>
                    <a:pt x="30" y="158"/>
                  </a:cubicBezTo>
                </a:path>
              </a:pathLst>
            </a:custGeom>
            <a:noFill/>
            <a:ln w="508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895350</xdr:colOff>
      <xdr:row>7</xdr:row>
      <xdr:rowOff>0</xdr:rowOff>
    </xdr:from>
    <xdr:to>
      <xdr:col>2</xdr:col>
      <xdr:colOff>190500</xdr:colOff>
      <xdr:row>17</xdr:row>
      <xdr:rowOff>9525</xdr:rowOff>
    </xdr:to>
    <xdr:grpSp>
      <xdr:nvGrpSpPr>
        <xdr:cNvPr id="177" name="Group 176"/>
        <xdr:cNvGrpSpPr>
          <a:grpSpLocks/>
        </xdr:cNvGrpSpPr>
      </xdr:nvGrpSpPr>
      <xdr:grpSpPr bwMode="auto">
        <a:xfrm>
          <a:off x="997927" y="1208942"/>
          <a:ext cx="298938" cy="1548179"/>
          <a:chOff x="105" y="126"/>
          <a:chExt cx="31" cy="161"/>
        </a:xfrm>
      </xdr:grpSpPr>
      <xdr:sp macro="" textlink="">
        <xdr:nvSpPr>
          <xdr:cNvPr id="178" name="Freeform 177"/>
          <xdr:cNvSpPr>
            <a:spLocks/>
          </xdr:cNvSpPr>
        </xdr:nvSpPr>
        <xdr:spPr bwMode="auto">
          <a:xfrm>
            <a:off x="106" y="126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9" name="Freeform 178"/>
          <xdr:cNvSpPr>
            <a:spLocks/>
          </xdr:cNvSpPr>
        </xdr:nvSpPr>
        <xdr:spPr bwMode="auto">
          <a:xfrm>
            <a:off x="105" y="159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0" name="Freeform 179"/>
          <xdr:cNvSpPr>
            <a:spLocks/>
          </xdr:cNvSpPr>
        </xdr:nvSpPr>
        <xdr:spPr bwMode="auto">
          <a:xfrm>
            <a:off x="106" y="190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1" name="Freeform 180"/>
          <xdr:cNvSpPr>
            <a:spLocks/>
          </xdr:cNvSpPr>
        </xdr:nvSpPr>
        <xdr:spPr bwMode="auto">
          <a:xfrm>
            <a:off x="105" y="223"/>
            <a:ext cx="30" cy="33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17 h 34"/>
              <a:gd name="T8" fmla="*/ 2 w 36"/>
              <a:gd name="T9" fmla="*/ 17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2" name="Freeform 181"/>
          <xdr:cNvSpPr>
            <a:spLocks/>
          </xdr:cNvSpPr>
        </xdr:nvSpPr>
        <xdr:spPr bwMode="auto">
          <a:xfrm>
            <a:off x="105" y="255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123825</xdr:colOff>
      <xdr:row>7</xdr:row>
      <xdr:rowOff>0</xdr:rowOff>
    </xdr:from>
    <xdr:to>
      <xdr:col>8</xdr:col>
      <xdr:colOff>95250</xdr:colOff>
      <xdr:row>17</xdr:row>
      <xdr:rowOff>9525</xdr:rowOff>
    </xdr:to>
    <xdr:grpSp>
      <xdr:nvGrpSpPr>
        <xdr:cNvPr id="183" name="Group 182"/>
        <xdr:cNvGrpSpPr>
          <a:grpSpLocks/>
        </xdr:cNvGrpSpPr>
      </xdr:nvGrpSpPr>
      <xdr:grpSpPr bwMode="auto">
        <a:xfrm flipH="1">
          <a:off x="3472229" y="1208942"/>
          <a:ext cx="264502" cy="1548179"/>
          <a:chOff x="105" y="126"/>
          <a:chExt cx="31" cy="161"/>
        </a:xfrm>
      </xdr:grpSpPr>
      <xdr:sp macro="" textlink="">
        <xdr:nvSpPr>
          <xdr:cNvPr id="184" name="Freeform 183"/>
          <xdr:cNvSpPr>
            <a:spLocks/>
          </xdr:cNvSpPr>
        </xdr:nvSpPr>
        <xdr:spPr bwMode="auto">
          <a:xfrm>
            <a:off x="106" y="126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5" name="Freeform 184"/>
          <xdr:cNvSpPr>
            <a:spLocks/>
          </xdr:cNvSpPr>
        </xdr:nvSpPr>
        <xdr:spPr bwMode="auto">
          <a:xfrm>
            <a:off x="105" y="159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6" name="Freeform 185"/>
          <xdr:cNvSpPr>
            <a:spLocks/>
          </xdr:cNvSpPr>
        </xdr:nvSpPr>
        <xdr:spPr bwMode="auto">
          <a:xfrm>
            <a:off x="106" y="190"/>
            <a:ext cx="30" cy="34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28 h 34"/>
              <a:gd name="T8" fmla="*/ 2 w 36"/>
              <a:gd name="T9" fmla="*/ 3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7" name="Freeform 186"/>
          <xdr:cNvSpPr>
            <a:spLocks/>
          </xdr:cNvSpPr>
        </xdr:nvSpPr>
        <xdr:spPr bwMode="auto">
          <a:xfrm>
            <a:off x="105" y="223"/>
            <a:ext cx="30" cy="33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9 h 34"/>
              <a:gd name="T6" fmla="*/ 2 w 36"/>
              <a:gd name="T7" fmla="*/ 17 h 34"/>
              <a:gd name="T8" fmla="*/ 2 w 36"/>
              <a:gd name="T9" fmla="*/ 17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8" name="Freeform 187"/>
          <xdr:cNvSpPr>
            <a:spLocks/>
          </xdr:cNvSpPr>
        </xdr:nvSpPr>
        <xdr:spPr bwMode="auto">
          <a:xfrm>
            <a:off x="105" y="255"/>
            <a:ext cx="30" cy="32"/>
          </a:xfrm>
          <a:custGeom>
            <a:avLst/>
            <a:gdLst>
              <a:gd name="T0" fmla="*/ 2 w 36"/>
              <a:gd name="T1" fmla="*/ 0 h 34"/>
              <a:gd name="T2" fmla="*/ 2 w 36"/>
              <a:gd name="T3" fmla="*/ 3 h 34"/>
              <a:gd name="T4" fmla="*/ 2 w 36"/>
              <a:gd name="T5" fmla="*/ 8 h 34"/>
              <a:gd name="T6" fmla="*/ 2 w 36"/>
              <a:gd name="T7" fmla="*/ 8 h 34"/>
              <a:gd name="T8" fmla="*/ 2 w 36"/>
              <a:gd name="T9" fmla="*/ 8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6"/>
              <a:gd name="T16" fmla="*/ 0 h 34"/>
              <a:gd name="T17" fmla="*/ 36 w 36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6" h="34">
                <a:moveTo>
                  <a:pt x="34" y="0"/>
                </a:moveTo>
                <a:cubicBezTo>
                  <a:pt x="29" y="0"/>
                  <a:pt x="19" y="0"/>
                  <a:pt x="14" y="3"/>
                </a:cubicBezTo>
                <a:cubicBezTo>
                  <a:pt x="11" y="5"/>
                  <a:pt x="5" y="9"/>
                  <a:pt x="5" y="9"/>
                </a:cubicBezTo>
                <a:cubicBezTo>
                  <a:pt x="4" y="14"/>
                  <a:pt x="0" y="23"/>
                  <a:pt x="6" y="28"/>
                </a:cubicBezTo>
                <a:cubicBezTo>
                  <a:pt x="14" y="34"/>
                  <a:pt x="36" y="33"/>
                  <a:pt x="36" y="33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400050</xdr:colOff>
      <xdr:row>6</xdr:row>
      <xdr:rowOff>123825</xdr:rowOff>
    </xdr:from>
    <xdr:to>
      <xdr:col>6</xdr:col>
      <xdr:colOff>304800</xdr:colOff>
      <xdr:row>17</xdr:row>
      <xdr:rowOff>28575</xdr:rowOff>
    </xdr:to>
    <xdr:grpSp>
      <xdr:nvGrpSpPr>
        <xdr:cNvPr id="189" name="Group 188"/>
        <xdr:cNvGrpSpPr>
          <a:grpSpLocks/>
        </xdr:cNvGrpSpPr>
      </xdr:nvGrpSpPr>
      <xdr:grpSpPr bwMode="auto">
        <a:xfrm>
          <a:off x="1506415" y="1178902"/>
          <a:ext cx="1743808" cy="1597269"/>
          <a:chOff x="165" y="121"/>
          <a:chExt cx="228" cy="135"/>
        </a:xfrm>
      </xdr:grpSpPr>
      <xdr:sp macro="" textlink="">
        <xdr:nvSpPr>
          <xdr:cNvPr id="190" name="Rectangle 189"/>
          <xdr:cNvSpPr>
            <a:spLocks noChangeArrowheads="1"/>
          </xdr:cNvSpPr>
        </xdr:nvSpPr>
        <xdr:spPr bwMode="auto">
          <a:xfrm>
            <a:off x="166" y="124"/>
            <a:ext cx="225" cy="129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91" name="Freeform 190"/>
          <xdr:cNvSpPr>
            <a:spLocks/>
          </xdr:cNvSpPr>
        </xdr:nvSpPr>
        <xdr:spPr bwMode="auto">
          <a:xfrm>
            <a:off x="166" y="122"/>
            <a:ext cx="29" cy="28"/>
          </a:xfrm>
          <a:custGeom>
            <a:avLst/>
            <a:gdLst>
              <a:gd name="T0" fmla="*/ 2 w 37"/>
              <a:gd name="T1" fmla="*/ 4 h 32"/>
              <a:gd name="T2" fmla="*/ 0 w 37"/>
              <a:gd name="T3" fmla="*/ 4 h 32"/>
              <a:gd name="T4" fmla="*/ 2 w 37"/>
              <a:gd name="T5" fmla="*/ 4 h 32"/>
              <a:gd name="T6" fmla="*/ 2 w 37"/>
              <a:gd name="T7" fmla="*/ 4 h 32"/>
              <a:gd name="T8" fmla="*/ 2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2" name="Freeform 191"/>
          <xdr:cNvSpPr>
            <a:spLocks/>
          </xdr:cNvSpPr>
        </xdr:nvSpPr>
        <xdr:spPr bwMode="auto">
          <a:xfrm>
            <a:off x="195" y="123"/>
            <a:ext cx="38" cy="28"/>
          </a:xfrm>
          <a:custGeom>
            <a:avLst/>
            <a:gdLst>
              <a:gd name="T0" fmla="*/ 8 w 37"/>
              <a:gd name="T1" fmla="*/ 4 h 32"/>
              <a:gd name="T2" fmla="*/ 0 w 37"/>
              <a:gd name="T3" fmla="*/ 4 h 32"/>
              <a:gd name="T4" fmla="*/ 13 w 37"/>
              <a:gd name="T5" fmla="*/ 4 h 32"/>
              <a:gd name="T6" fmla="*/ 82 w 37"/>
              <a:gd name="T7" fmla="*/ 4 h 32"/>
              <a:gd name="T8" fmla="*/ 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3" name="Freeform 192"/>
          <xdr:cNvSpPr>
            <a:spLocks/>
          </xdr:cNvSpPr>
        </xdr:nvSpPr>
        <xdr:spPr bwMode="auto">
          <a:xfrm>
            <a:off x="228" y="122"/>
            <a:ext cx="48" cy="28"/>
          </a:xfrm>
          <a:custGeom>
            <a:avLst/>
            <a:gdLst>
              <a:gd name="T0" fmla="*/ 33158 w 37"/>
              <a:gd name="T1" fmla="*/ 4 h 32"/>
              <a:gd name="T2" fmla="*/ 0 w 37"/>
              <a:gd name="T3" fmla="*/ 4 h 32"/>
              <a:gd name="T4" fmla="*/ 55805 w 37"/>
              <a:gd name="T5" fmla="*/ 4 h 32"/>
              <a:gd name="T6" fmla="*/ 151645 w 37"/>
              <a:gd name="T7" fmla="*/ 4 h 32"/>
              <a:gd name="T8" fmla="*/ 3315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4" name="Freeform 193"/>
          <xdr:cNvSpPr>
            <a:spLocks/>
          </xdr:cNvSpPr>
        </xdr:nvSpPr>
        <xdr:spPr bwMode="auto">
          <a:xfrm>
            <a:off x="271" y="123"/>
            <a:ext cx="50" cy="28"/>
          </a:xfrm>
          <a:custGeom>
            <a:avLst/>
            <a:gdLst>
              <a:gd name="T0" fmla="*/ 122211 w 37"/>
              <a:gd name="T1" fmla="*/ 4 h 32"/>
              <a:gd name="T2" fmla="*/ 0 w 37"/>
              <a:gd name="T3" fmla="*/ 4 h 32"/>
              <a:gd name="T4" fmla="*/ 195097 w 37"/>
              <a:gd name="T5" fmla="*/ 4 h 32"/>
              <a:gd name="T6" fmla="*/ 570731 w 37"/>
              <a:gd name="T7" fmla="*/ 4 h 32"/>
              <a:gd name="T8" fmla="*/ 122211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5" name="Freeform 194"/>
          <xdr:cNvSpPr>
            <a:spLocks/>
          </xdr:cNvSpPr>
        </xdr:nvSpPr>
        <xdr:spPr bwMode="auto">
          <a:xfrm>
            <a:off x="313" y="122"/>
            <a:ext cx="50" cy="28"/>
          </a:xfrm>
          <a:custGeom>
            <a:avLst/>
            <a:gdLst>
              <a:gd name="T0" fmla="*/ 122211 w 37"/>
              <a:gd name="T1" fmla="*/ 4 h 32"/>
              <a:gd name="T2" fmla="*/ 0 w 37"/>
              <a:gd name="T3" fmla="*/ 4 h 32"/>
              <a:gd name="T4" fmla="*/ 195097 w 37"/>
              <a:gd name="T5" fmla="*/ 4 h 32"/>
              <a:gd name="T6" fmla="*/ 570731 w 37"/>
              <a:gd name="T7" fmla="*/ 4 h 32"/>
              <a:gd name="T8" fmla="*/ 122211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6" name="Freeform 195"/>
          <xdr:cNvSpPr>
            <a:spLocks/>
          </xdr:cNvSpPr>
        </xdr:nvSpPr>
        <xdr:spPr bwMode="auto">
          <a:xfrm>
            <a:off x="358" y="121"/>
            <a:ext cx="35" cy="28"/>
          </a:xfrm>
          <a:custGeom>
            <a:avLst/>
            <a:gdLst>
              <a:gd name="T0" fmla="*/ 8 w 37"/>
              <a:gd name="T1" fmla="*/ 4 h 32"/>
              <a:gd name="T2" fmla="*/ 0 w 37"/>
              <a:gd name="T3" fmla="*/ 4 h 32"/>
              <a:gd name="T4" fmla="*/ 9 w 37"/>
              <a:gd name="T5" fmla="*/ 4 h 32"/>
              <a:gd name="T6" fmla="*/ 9 w 37"/>
              <a:gd name="T7" fmla="*/ 4 h 32"/>
              <a:gd name="T8" fmla="*/ 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7" name="Freeform 196"/>
          <xdr:cNvSpPr>
            <a:spLocks/>
          </xdr:cNvSpPr>
        </xdr:nvSpPr>
        <xdr:spPr bwMode="auto">
          <a:xfrm>
            <a:off x="346" y="142"/>
            <a:ext cx="46" cy="31"/>
          </a:xfrm>
          <a:custGeom>
            <a:avLst/>
            <a:gdLst>
              <a:gd name="T0" fmla="*/ 8498 w 37"/>
              <a:gd name="T1" fmla="*/ 4 h 32"/>
              <a:gd name="T2" fmla="*/ 0 w 37"/>
              <a:gd name="T3" fmla="*/ 12 h 32"/>
              <a:gd name="T4" fmla="*/ 13936 w 37"/>
              <a:gd name="T5" fmla="*/ 16 h 32"/>
              <a:gd name="T6" fmla="*/ 39012 w 37"/>
              <a:gd name="T7" fmla="*/ 16 h 32"/>
              <a:gd name="T8" fmla="*/ 849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8" name="Freeform 197"/>
          <xdr:cNvSpPr>
            <a:spLocks/>
          </xdr:cNvSpPr>
        </xdr:nvSpPr>
        <xdr:spPr bwMode="auto">
          <a:xfrm>
            <a:off x="298" y="141"/>
            <a:ext cx="55" cy="34"/>
          </a:xfrm>
          <a:custGeom>
            <a:avLst/>
            <a:gdLst>
              <a:gd name="T0" fmla="*/ 2644940 w 37"/>
              <a:gd name="T1" fmla="*/ 4 h 32"/>
              <a:gd name="T2" fmla="*/ 0 w 37"/>
              <a:gd name="T3" fmla="*/ 82 h 32"/>
              <a:gd name="T4" fmla="*/ 4101359 w 37"/>
              <a:gd name="T5" fmla="*/ 199 h 32"/>
              <a:gd name="T6" fmla="*/ 11971614 w 37"/>
              <a:gd name="T7" fmla="*/ 133 h 32"/>
              <a:gd name="T8" fmla="*/ 264494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199" name="Freeform 198"/>
          <xdr:cNvSpPr>
            <a:spLocks/>
          </xdr:cNvSpPr>
        </xdr:nvSpPr>
        <xdr:spPr bwMode="auto">
          <a:xfrm>
            <a:off x="252" y="143"/>
            <a:ext cx="52" cy="34"/>
          </a:xfrm>
          <a:custGeom>
            <a:avLst/>
            <a:gdLst>
              <a:gd name="T0" fmla="*/ 410422 w 37"/>
              <a:gd name="T1" fmla="*/ 4 h 32"/>
              <a:gd name="T2" fmla="*/ 0 w 37"/>
              <a:gd name="T3" fmla="*/ 82 h 32"/>
              <a:gd name="T4" fmla="*/ 672919 w 37"/>
              <a:gd name="T5" fmla="*/ 199 h 32"/>
              <a:gd name="T6" fmla="*/ 1993403 w 37"/>
              <a:gd name="T7" fmla="*/ 133 h 32"/>
              <a:gd name="T8" fmla="*/ 410422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0" name="Freeform 199"/>
          <xdr:cNvSpPr>
            <a:spLocks/>
          </xdr:cNvSpPr>
        </xdr:nvSpPr>
        <xdr:spPr bwMode="auto">
          <a:xfrm>
            <a:off x="205" y="144"/>
            <a:ext cx="51" cy="33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12 h 32"/>
              <a:gd name="T4" fmla="*/ 378631 w 37"/>
              <a:gd name="T5" fmla="*/ 74 h 32"/>
              <a:gd name="T6" fmla="*/ 1055409 w 37"/>
              <a:gd name="T7" fmla="*/ 56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1" name="Freeform 200"/>
          <xdr:cNvSpPr>
            <a:spLocks/>
          </xdr:cNvSpPr>
        </xdr:nvSpPr>
        <xdr:spPr bwMode="auto">
          <a:xfrm>
            <a:off x="165" y="144"/>
            <a:ext cx="46" cy="32"/>
          </a:xfrm>
          <a:custGeom>
            <a:avLst/>
            <a:gdLst>
              <a:gd name="T0" fmla="*/ 8498 w 37"/>
              <a:gd name="T1" fmla="*/ 4 h 32"/>
              <a:gd name="T2" fmla="*/ 0 w 37"/>
              <a:gd name="T3" fmla="*/ 12 h 32"/>
              <a:gd name="T4" fmla="*/ 13936 w 37"/>
              <a:gd name="T5" fmla="*/ 29 h 32"/>
              <a:gd name="T6" fmla="*/ 39012 w 37"/>
              <a:gd name="T7" fmla="*/ 20 h 32"/>
              <a:gd name="T8" fmla="*/ 8498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2" name="Freeform 201"/>
          <xdr:cNvSpPr>
            <a:spLocks/>
          </xdr:cNvSpPr>
        </xdr:nvSpPr>
        <xdr:spPr bwMode="auto">
          <a:xfrm>
            <a:off x="165" y="166"/>
            <a:ext cx="23" cy="36"/>
          </a:xfrm>
          <a:custGeom>
            <a:avLst/>
            <a:gdLst>
              <a:gd name="T0" fmla="*/ 1 w 37"/>
              <a:gd name="T1" fmla="*/ 201 h 32"/>
              <a:gd name="T2" fmla="*/ 0 w 37"/>
              <a:gd name="T3" fmla="*/ 515 h 32"/>
              <a:gd name="T4" fmla="*/ 1 w 37"/>
              <a:gd name="T5" fmla="*/ 1254 h 32"/>
              <a:gd name="T6" fmla="*/ 1 w 37"/>
              <a:gd name="T7" fmla="*/ 840 h 32"/>
              <a:gd name="T8" fmla="*/ 1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3" name="Freeform 202"/>
          <xdr:cNvSpPr>
            <a:spLocks/>
          </xdr:cNvSpPr>
        </xdr:nvSpPr>
        <xdr:spPr bwMode="auto">
          <a:xfrm>
            <a:off x="185" y="168"/>
            <a:ext cx="41" cy="35"/>
          </a:xfrm>
          <a:custGeom>
            <a:avLst/>
            <a:gdLst>
              <a:gd name="T0" fmla="*/ 209 w 37"/>
              <a:gd name="T1" fmla="*/ 4 h 32"/>
              <a:gd name="T2" fmla="*/ 0 w 37"/>
              <a:gd name="T3" fmla="*/ 200 h 32"/>
              <a:gd name="T4" fmla="*/ 350 w 37"/>
              <a:gd name="T5" fmla="*/ 522 h 32"/>
              <a:gd name="T6" fmla="*/ 976 w 37"/>
              <a:gd name="T7" fmla="*/ 340 h 32"/>
              <a:gd name="T8" fmla="*/ 209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4" name="Freeform 203"/>
          <xdr:cNvSpPr>
            <a:spLocks/>
          </xdr:cNvSpPr>
        </xdr:nvSpPr>
        <xdr:spPr bwMode="auto">
          <a:xfrm>
            <a:off x="224" y="170"/>
            <a:ext cx="43" cy="36"/>
          </a:xfrm>
          <a:custGeom>
            <a:avLst/>
            <a:gdLst>
              <a:gd name="T0" fmla="*/ 969 w 37"/>
              <a:gd name="T1" fmla="*/ 201 h 32"/>
              <a:gd name="T2" fmla="*/ 0 w 37"/>
              <a:gd name="T3" fmla="*/ 515 h 32"/>
              <a:gd name="T4" fmla="*/ 1533 w 37"/>
              <a:gd name="T5" fmla="*/ 1254 h 32"/>
              <a:gd name="T6" fmla="*/ 4514 w 37"/>
              <a:gd name="T7" fmla="*/ 840 h 32"/>
              <a:gd name="T8" fmla="*/ 969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5" name="Freeform 204"/>
          <xdr:cNvSpPr>
            <a:spLocks/>
          </xdr:cNvSpPr>
        </xdr:nvSpPr>
        <xdr:spPr bwMode="auto">
          <a:xfrm>
            <a:off x="263" y="169"/>
            <a:ext cx="43" cy="34"/>
          </a:xfrm>
          <a:custGeom>
            <a:avLst/>
            <a:gdLst>
              <a:gd name="T0" fmla="*/ 969 w 37"/>
              <a:gd name="T1" fmla="*/ 4 h 32"/>
              <a:gd name="T2" fmla="*/ 0 w 37"/>
              <a:gd name="T3" fmla="*/ 82 h 32"/>
              <a:gd name="T4" fmla="*/ 1533 w 37"/>
              <a:gd name="T5" fmla="*/ 199 h 32"/>
              <a:gd name="T6" fmla="*/ 4514 w 37"/>
              <a:gd name="T7" fmla="*/ 133 h 32"/>
              <a:gd name="T8" fmla="*/ 969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6" name="Freeform 205"/>
          <xdr:cNvSpPr>
            <a:spLocks/>
          </xdr:cNvSpPr>
        </xdr:nvSpPr>
        <xdr:spPr bwMode="auto">
          <a:xfrm>
            <a:off x="301" y="167"/>
            <a:ext cx="43" cy="35"/>
          </a:xfrm>
          <a:custGeom>
            <a:avLst/>
            <a:gdLst>
              <a:gd name="T0" fmla="*/ 969 w 37"/>
              <a:gd name="T1" fmla="*/ 4 h 32"/>
              <a:gd name="T2" fmla="*/ 0 w 37"/>
              <a:gd name="T3" fmla="*/ 200 h 32"/>
              <a:gd name="T4" fmla="*/ 1533 w 37"/>
              <a:gd name="T5" fmla="*/ 522 h 32"/>
              <a:gd name="T6" fmla="*/ 4514 w 37"/>
              <a:gd name="T7" fmla="*/ 340 h 32"/>
              <a:gd name="T8" fmla="*/ 969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7" name="Freeform 206"/>
          <xdr:cNvSpPr>
            <a:spLocks/>
          </xdr:cNvSpPr>
        </xdr:nvSpPr>
        <xdr:spPr bwMode="auto">
          <a:xfrm>
            <a:off x="343" y="167"/>
            <a:ext cx="49" cy="36"/>
          </a:xfrm>
          <a:custGeom>
            <a:avLst/>
            <a:gdLst>
              <a:gd name="T0" fmla="*/ 67270 w 37"/>
              <a:gd name="T1" fmla="*/ 201 h 32"/>
              <a:gd name="T2" fmla="*/ 0 w 37"/>
              <a:gd name="T3" fmla="*/ 515 h 32"/>
              <a:gd name="T4" fmla="*/ 104460 w 37"/>
              <a:gd name="T5" fmla="*/ 1254 h 32"/>
              <a:gd name="T6" fmla="*/ 297610 w 37"/>
              <a:gd name="T7" fmla="*/ 840 h 32"/>
              <a:gd name="T8" fmla="*/ 6727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8" name="Freeform 207"/>
          <xdr:cNvSpPr>
            <a:spLocks/>
          </xdr:cNvSpPr>
        </xdr:nvSpPr>
        <xdr:spPr bwMode="auto">
          <a:xfrm>
            <a:off x="321" y="193"/>
            <a:ext cx="51" cy="34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82 h 32"/>
              <a:gd name="T4" fmla="*/ 378631 w 37"/>
              <a:gd name="T5" fmla="*/ 199 h 32"/>
              <a:gd name="T6" fmla="*/ 1055409 w 37"/>
              <a:gd name="T7" fmla="*/ 133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09" name="Freeform 208"/>
          <xdr:cNvSpPr>
            <a:spLocks/>
          </xdr:cNvSpPr>
        </xdr:nvSpPr>
        <xdr:spPr bwMode="auto">
          <a:xfrm>
            <a:off x="283" y="191"/>
            <a:ext cx="51" cy="35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200 h 32"/>
              <a:gd name="T4" fmla="*/ 378631 w 37"/>
              <a:gd name="T5" fmla="*/ 522 h 32"/>
              <a:gd name="T6" fmla="*/ 1055409 w 37"/>
              <a:gd name="T7" fmla="*/ 340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0" name="Freeform 209"/>
          <xdr:cNvSpPr>
            <a:spLocks/>
          </xdr:cNvSpPr>
        </xdr:nvSpPr>
        <xdr:spPr bwMode="auto">
          <a:xfrm>
            <a:off x="240" y="194"/>
            <a:ext cx="51" cy="35"/>
          </a:xfrm>
          <a:custGeom>
            <a:avLst/>
            <a:gdLst>
              <a:gd name="T0" fmla="*/ 232830 w 37"/>
              <a:gd name="T1" fmla="*/ 4 h 32"/>
              <a:gd name="T2" fmla="*/ 0 w 37"/>
              <a:gd name="T3" fmla="*/ 200 h 32"/>
              <a:gd name="T4" fmla="*/ 378631 w 37"/>
              <a:gd name="T5" fmla="*/ 522 h 32"/>
              <a:gd name="T6" fmla="*/ 1055409 w 37"/>
              <a:gd name="T7" fmla="*/ 340 h 32"/>
              <a:gd name="T8" fmla="*/ 232830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1" name="Freeform 210"/>
          <xdr:cNvSpPr>
            <a:spLocks/>
          </xdr:cNvSpPr>
        </xdr:nvSpPr>
        <xdr:spPr bwMode="auto">
          <a:xfrm>
            <a:off x="195" y="192"/>
            <a:ext cx="49" cy="36"/>
          </a:xfrm>
          <a:custGeom>
            <a:avLst/>
            <a:gdLst>
              <a:gd name="T0" fmla="*/ 67270 w 37"/>
              <a:gd name="T1" fmla="*/ 201 h 32"/>
              <a:gd name="T2" fmla="*/ 0 w 37"/>
              <a:gd name="T3" fmla="*/ 515 h 32"/>
              <a:gd name="T4" fmla="*/ 104460 w 37"/>
              <a:gd name="T5" fmla="*/ 1254 h 32"/>
              <a:gd name="T6" fmla="*/ 297610 w 37"/>
              <a:gd name="T7" fmla="*/ 840 h 32"/>
              <a:gd name="T8" fmla="*/ 6727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2" name="Freeform 211"/>
          <xdr:cNvSpPr>
            <a:spLocks/>
          </xdr:cNvSpPr>
        </xdr:nvSpPr>
        <xdr:spPr bwMode="auto">
          <a:xfrm>
            <a:off x="166" y="190"/>
            <a:ext cx="46" cy="37"/>
          </a:xfrm>
          <a:custGeom>
            <a:avLst/>
            <a:gdLst>
              <a:gd name="T0" fmla="*/ 8498 w 37"/>
              <a:gd name="T1" fmla="*/ 463 h 32"/>
              <a:gd name="T2" fmla="*/ 0 w 37"/>
              <a:gd name="T3" fmla="*/ 1256 h 32"/>
              <a:gd name="T4" fmla="*/ 13936 w 37"/>
              <a:gd name="T5" fmla="*/ 3000 h 32"/>
              <a:gd name="T6" fmla="*/ 39012 w 37"/>
              <a:gd name="T7" fmla="*/ 2153 h 32"/>
              <a:gd name="T8" fmla="*/ 8498 w 37"/>
              <a:gd name="T9" fmla="*/ 463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3" name="Freeform 212"/>
          <xdr:cNvSpPr>
            <a:spLocks/>
          </xdr:cNvSpPr>
        </xdr:nvSpPr>
        <xdr:spPr bwMode="auto">
          <a:xfrm>
            <a:off x="365" y="194"/>
            <a:ext cx="27" cy="31"/>
          </a:xfrm>
          <a:custGeom>
            <a:avLst/>
            <a:gdLst>
              <a:gd name="T0" fmla="*/ 1 w 37"/>
              <a:gd name="T1" fmla="*/ 4 h 32"/>
              <a:gd name="T2" fmla="*/ 0 w 37"/>
              <a:gd name="T3" fmla="*/ 12 h 32"/>
              <a:gd name="T4" fmla="*/ 1 w 37"/>
              <a:gd name="T5" fmla="*/ 16 h 32"/>
              <a:gd name="T6" fmla="*/ 1 w 37"/>
              <a:gd name="T7" fmla="*/ 16 h 32"/>
              <a:gd name="T8" fmla="*/ 1 w 37"/>
              <a:gd name="T9" fmla="*/ 4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4" name="Freeform 213"/>
          <xdr:cNvSpPr>
            <a:spLocks/>
          </xdr:cNvSpPr>
        </xdr:nvSpPr>
        <xdr:spPr bwMode="auto">
          <a:xfrm>
            <a:off x="166" y="217"/>
            <a:ext cx="29" cy="38"/>
          </a:xfrm>
          <a:custGeom>
            <a:avLst/>
            <a:gdLst>
              <a:gd name="T0" fmla="*/ 2 w 37"/>
              <a:gd name="T1" fmla="*/ 1009 h 32"/>
              <a:gd name="T2" fmla="*/ 0 w 37"/>
              <a:gd name="T3" fmla="*/ 2830 h 32"/>
              <a:gd name="T4" fmla="*/ 2 w 37"/>
              <a:gd name="T5" fmla="*/ 6838 h 32"/>
              <a:gd name="T6" fmla="*/ 2 w 37"/>
              <a:gd name="T7" fmla="*/ 4727 h 32"/>
              <a:gd name="T8" fmla="*/ 2 w 37"/>
              <a:gd name="T9" fmla="*/ 1009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5" name="Freeform 214"/>
          <xdr:cNvSpPr>
            <a:spLocks/>
          </xdr:cNvSpPr>
        </xdr:nvSpPr>
        <xdr:spPr bwMode="auto">
          <a:xfrm>
            <a:off x="195" y="218"/>
            <a:ext cx="45" cy="38"/>
          </a:xfrm>
          <a:custGeom>
            <a:avLst/>
            <a:gdLst>
              <a:gd name="T0" fmla="*/ 4426 w 37"/>
              <a:gd name="T1" fmla="*/ 1009 h 32"/>
              <a:gd name="T2" fmla="*/ 0 w 37"/>
              <a:gd name="T3" fmla="*/ 2830 h 32"/>
              <a:gd name="T4" fmla="*/ 6688 w 37"/>
              <a:gd name="T5" fmla="*/ 6838 h 32"/>
              <a:gd name="T6" fmla="*/ 19486 w 37"/>
              <a:gd name="T7" fmla="*/ 4727 h 32"/>
              <a:gd name="T8" fmla="*/ 4426 w 37"/>
              <a:gd name="T9" fmla="*/ 1009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6" name="Freeform 215"/>
          <xdr:cNvSpPr>
            <a:spLocks/>
          </xdr:cNvSpPr>
        </xdr:nvSpPr>
        <xdr:spPr bwMode="auto">
          <a:xfrm>
            <a:off x="237" y="219"/>
            <a:ext cx="51" cy="37"/>
          </a:xfrm>
          <a:custGeom>
            <a:avLst/>
            <a:gdLst>
              <a:gd name="T0" fmla="*/ 232830 w 37"/>
              <a:gd name="T1" fmla="*/ 463 h 32"/>
              <a:gd name="T2" fmla="*/ 0 w 37"/>
              <a:gd name="T3" fmla="*/ 1256 h 32"/>
              <a:gd name="T4" fmla="*/ 378631 w 37"/>
              <a:gd name="T5" fmla="*/ 3000 h 32"/>
              <a:gd name="T6" fmla="*/ 1055409 w 37"/>
              <a:gd name="T7" fmla="*/ 2153 h 32"/>
              <a:gd name="T8" fmla="*/ 232830 w 37"/>
              <a:gd name="T9" fmla="*/ 463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7" name="Freeform 216"/>
          <xdr:cNvSpPr>
            <a:spLocks/>
          </xdr:cNvSpPr>
        </xdr:nvSpPr>
        <xdr:spPr bwMode="auto">
          <a:xfrm>
            <a:off x="282" y="219"/>
            <a:ext cx="51" cy="36"/>
          </a:xfrm>
          <a:custGeom>
            <a:avLst/>
            <a:gdLst>
              <a:gd name="T0" fmla="*/ 232830 w 37"/>
              <a:gd name="T1" fmla="*/ 201 h 32"/>
              <a:gd name="T2" fmla="*/ 0 w 37"/>
              <a:gd name="T3" fmla="*/ 515 h 32"/>
              <a:gd name="T4" fmla="*/ 378631 w 37"/>
              <a:gd name="T5" fmla="*/ 1254 h 32"/>
              <a:gd name="T6" fmla="*/ 1055409 w 37"/>
              <a:gd name="T7" fmla="*/ 840 h 32"/>
              <a:gd name="T8" fmla="*/ 23283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8" name="Freeform 217"/>
          <xdr:cNvSpPr>
            <a:spLocks/>
          </xdr:cNvSpPr>
        </xdr:nvSpPr>
        <xdr:spPr bwMode="auto">
          <a:xfrm>
            <a:off x="341" y="219"/>
            <a:ext cx="51" cy="36"/>
          </a:xfrm>
          <a:custGeom>
            <a:avLst/>
            <a:gdLst>
              <a:gd name="T0" fmla="*/ 232830 w 37"/>
              <a:gd name="T1" fmla="*/ 201 h 32"/>
              <a:gd name="T2" fmla="*/ 0 w 37"/>
              <a:gd name="T3" fmla="*/ 515 h 32"/>
              <a:gd name="T4" fmla="*/ 378631 w 37"/>
              <a:gd name="T5" fmla="*/ 1254 h 32"/>
              <a:gd name="T6" fmla="*/ 1055409 w 37"/>
              <a:gd name="T7" fmla="*/ 840 h 32"/>
              <a:gd name="T8" fmla="*/ 232830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219" name="Freeform 218"/>
          <xdr:cNvSpPr>
            <a:spLocks/>
          </xdr:cNvSpPr>
        </xdr:nvSpPr>
        <xdr:spPr bwMode="auto">
          <a:xfrm>
            <a:off x="323" y="220"/>
            <a:ext cx="27" cy="36"/>
          </a:xfrm>
          <a:custGeom>
            <a:avLst/>
            <a:gdLst>
              <a:gd name="T0" fmla="*/ 1 w 37"/>
              <a:gd name="T1" fmla="*/ 201 h 32"/>
              <a:gd name="T2" fmla="*/ 0 w 37"/>
              <a:gd name="T3" fmla="*/ 515 h 32"/>
              <a:gd name="T4" fmla="*/ 1 w 37"/>
              <a:gd name="T5" fmla="*/ 1254 h 32"/>
              <a:gd name="T6" fmla="*/ 1 w 37"/>
              <a:gd name="T7" fmla="*/ 840 h 32"/>
              <a:gd name="T8" fmla="*/ 1 w 37"/>
              <a:gd name="T9" fmla="*/ 201 h 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7"/>
              <a:gd name="T16" fmla="*/ 0 h 32"/>
              <a:gd name="T17" fmla="*/ 37 w 37"/>
              <a:gd name="T18" fmla="*/ 32 h 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7" h="32">
                <a:moveTo>
                  <a:pt x="8" y="4"/>
                </a:moveTo>
                <a:cubicBezTo>
                  <a:pt x="2" y="5"/>
                  <a:pt x="1" y="6"/>
                  <a:pt x="0" y="12"/>
                </a:cubicBezTo>
                <a:cubicBezTo>
                  <a:pt x="1" y="26"/>
                  <a:pt x="0" y="25"/>
                  <a:pt x="13" y="29"/>
                </a:cubicBezTo>
                <a:cubicBezTo>
                  <a:pt x="26" y="28"/>
                  <a:pt x="33" y="32"/>
                  <a:pt x="37" y="20"/>
                </a:cubicBezTo>
                <a:cubicBezTo>
                  <a:pt x="34" y="3"/>
                  <a:pt x="26" y="0"/>
                  <a:pt x="8" y="4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</xdr:grpSp>
    <xdr:clientData/>
  </xdr:twoCellAnchor>
  <xdr:twoCellAnchor>
    <xdr:from>
      <xdr:col>12</xdr:col>
      <xdr:colOff>0</xdr:colOff>
      <xdr:row>7</xdr:row>
      <xdr:rowOff>0</xdr:rowOff>
    </xdr:from>
    <xdr:to>
      <xdr:col>13</xdr:col>
      <xdr:colOff>28575</xdr:colOff>
      <xdr:row>9</xdr:row>
      <xdr:rowOff>28575</xdr:rowOff>
    </xdr:to>
    <xdr:sp macro="" textlink="">
      <xdr:nvSpPr>
        <xdr:cNvPr id="220" name="Freeform 219"/>
        <xdr:cNvSpPr>
          <a:spLocks/>
        </xdr:cNvSpPr>
      </xdr:nvSpPr>
      <xdr:spPr bwMode="auto">
        <a:xfrm>
          <a:off x="5086350" y="1200150"/>
          <a:ext cx="228600" cy="333375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47625</xdr:colOff>
      <xdr:row>9</xdr:row>
      <xdr:rowOff>19050</xdr:rowOff>
    </xdr:from>
    <xdr:to>
      <xdr:col>13</xdr:col>
      <xdr:colOff>76200</xdr:colOff>
      <xdr:row>11</xdr:row>
      <xdr:rowOff>19050</xdr:rowOff>
    </xdr:to>
    <xdr:sp macro="" textlink="">
      <xdr:nvSpPr>
        <xdr:cNvPr id="221" name="Freeform 220"/>
        <xdr:cNvSpPr>
          <a:spLocks/>
        </xdr:cNvSpPr>
      </xdr:nvSpPr>
      <xdr:spPr bwMode="auto">
        <a:xfrm>
          <a:off x="5133975" y="1524000"/>
          <a:ext cx="228600" cy="30480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114300</xdr:colOff>
      <xdr:row>11</xdr:row>
      <xdr:rowOff>9525</xdr:rowOff>
    </xdr:from>
    <xdr:to>
      <xdr:col>13</xdr:col>
      <xdr:colOff>142875</xdr:colOff>
      <xdr:row>13</xdr:row>
      <xdr:rowOff>9525</xdr:rowOff>
    </xdr:to>
    <xdr:sp macro="" textlink="">
      <xdr:nvSpPr>
        <xdr:cNvPr id="222" name="Freeform 221"/>
        <xdr:cNvSpPr>
          <a:spLocks/>
        </xdr:cNvSpPr>
      </xdr:nvSpPr>
      <xdr:spPr bwMode="auto">
        <a:xfrm>
          <a:off x="5200650" y="1819275"/>
          <a:ext cx="228600" cy="30480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171450</xdr:colOff>
      <xdr:row>13</xdr:row>
      <xdr:rowOff>0</xdr:rowOff>
    </xdr:from>
    <xdr:to>
      <xdr:col>14</xdr:col>
      <xdr:colOff>0</xdr:colOff>
      <xdr:row>15</xdr:row>
      <xdr:rowOff>19050</xdr:rowOff>
    </xdr:to>
    <xdr:sp macro="" textlink="">
      <xdr:nvSpPr>
        <xdr:cNvPr id="223" name="Freeform 222"/>
        <xdr:cNvSpPr>
          <a:spLocks/>
        </xdr:cNvSpPr>
      </xdr:nvSpPr>
      <xdr:spPr bwMode="auto">
        <a:xfrm>
          <a:off x="5257800" y="2114550"/>
          <a:ext cx="228600" cy="32385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9525</xdr:colOff>
      <xdr:row>15</xdr:row>
      <xdr:rowOff>0</xdr:rowOff>
    </xdr:from>
    <xdr:to>
      <xdr:col>14</xdr:col>
      <xdr:colOff>38100</xdr:colOff>
      <xdr:row>17</xdr:row>
      <xdr:rowOff>19050</xdr:rowOff>
    </xdr:to>
    <xdr:sp macro="" textlink="">
      <xdr:nvSpPr>
        <xdr:cNvPr id="224" name="Freeform 223"/>
        <xdr:cNvSpPr>
          <a:spLocks/>
        </xdr:cNvSpPr>
      </xdr:nvSpPr>
      <xdr:spPr bwMode="auto">
        <a:xfrm>
          <a:off x="5295900" y="2419350"/>
          <a:ext cx="228600" cy="323850"/>
        </a:xfrm>
        <a:custGeom>
          <a:avLst/>
          <a:gdLst>
            <a:gd name="T0" fmla="*/ 2147483646 w 29"/>
            <a:gd name="T1" fmla="*/ 0 h 35"/>
            <a:gd name="T2" fmla="*/ 2147483646 w 29"/>
            <a:gd name="T3" fmla="*/ 2147483646 h 35"/>
            <a:gd name="T4" fmla="*/ 2147483646 w 29"/>
            <a:gd name="T5" fmla="*/ 2147483646 h 35"/>
            <a:gd name="T6" fmla="*/ 2147483646 w 29"/>
            <a:gd name="T7" fmla="*/ 2147483646 h 35"/>
            <a:gd name="T8" fmla="*/ 0 60000 65536"/>
            <a:gd name="T9" fmla="*/ 0 60000 65536"/>
            <a:gd name="T10" fmla="*/ 0 60000 65536"/>
            <a:gd name="T11" fmla="*/ 0 60000 65536"/>
            <a:gd name="T12" fmla="*/ 0 w 29"/>
            <a:gd name="T13" fmla="*/ 0 h 35"/>
            <a:gd name="T14" fmla="*/ 29 w 29"/>
            <a:gd name="T15" fmla="*/ 35 h 3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" h="35">
              <a:moveTo>
                <a:pt x="13" y="0"/>
              </a:moveTo>
              <a:cubicBezTo>
                <a:pt x="7" y="1"/>
                <a:pt x="5" y="3"/>
                <a:pt x="1" y="8"/>
              </a:cubicBezTo>
              <a:cubicBezTo>
                <a:pt x="2" y="30"/>
                <a:pt x="0" y="30"/>
                <a:pt x="17" y="33"/>
              </a:cubicBezTo>
              <a:cubicBezTo>
                <a:pt x="26" y="32"/>
                <a:pt x="29" y="35"/>
                <a:pt x="29" y="27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152400</xdr:colOff>
      <xdr:row>7</xdr:row>
      <xdr:rowOff>0</xdr:rowOff>
    </xdr:from>
    <xdr:to>
      <xdr:col>21</xdr:col>
      <xdr:colOff>0</xdr:colOff>
      <xdr:row>9</xdr:row>
      <xdr:rowOff>9525</xdr:rowOff>
    </xdr:to>
    <xdr:sp macro="" textlink="">
      <xdr:nvSpPr>
        <xdr:cNvPr id="225" name="Freeform 224"/>
        <xdr:cNvSpPr>
          <a:spLocks/>
        </xdr:cNvSpPr>
      </xdr:nvSpPr>
      <xdr:spPr bwMode="auto">
        <a:xfrm>
          <a:off x="7191375" y="1200150"/>
          <a:ext cx="247650" cy="31432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9</xdr:row>
      <xdr:rowOff>9525</xdr:rowOff>
    </xdr:from>
    <xdr:to>
      <xdr:col>20</xdr:col>
      <xdr:colOff>142875</xdr:colOff>
      <xdr:row>11</xdr:row>
      <xdr:rowOff>0</xdr:rowOff>
    </xdr:to>
    <xdr:sp macro="" textlink="">
      <xdr:nvSpPr>
        <xdr:cNvPr id="226" name="Freeform 225"/>
        <xdr:cNvSpPr>
          <a:spLocks/>
        </xdr:cNvSpPr>
      </xdr:nvSpPr>
      <xdr:spPr bwMode="auto">
        <a:xfrm>
          <a:off x="7134225" y="15144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66675</xdr:colOff>
      <xdr:row>11</xdr:row>
      <xdr:rowOff>9525</xdr:rowOff>
    </xdr:from>
    <xdr:to>
      <xdr:col>20</xdr:col>
      <xdr:colOff>114300</xdr:colOff>
      <xdr:row>13</xdr:row>
      <xdr:rowOff>0</xdr:rowOff>
    </xdr:to>
    <xdr:sp macro="" textlink="">
      <xdr:nvSpPr>
        <xdr:cNvPr id="227" name="Freeform 226"/>
        <xdr:cNvSpPr>
          <a:spLocks/>
        </xdr:cNvSpPr>
      </xdr:nvSpPr>
      <xdr:spPr bwMode="auto">
        <a:xfrm>
          <a:off x="7105650" y="18192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19050</xdr:colOff>
      <xdr:row>13</xdr:row>
      <xdr:rowOff>9525</xdr:rowOff>
    </xdr:from>
    <xdr:to>
      <xdr:col>20</xdr:col>
      <xdr:colOff>66675</xdr:colOff>
      <xdr:row>15</xdr:row>
      <xdr:rowOff>0</xdr:rowOff>
    </xdr:to>
    <xdr:sp macro="" textlink="">
      <xdr:nvSpPr>
        <xdr:cNvPr id="228" name="Freeform 227"/>
        <xdr:cNvSpPr>
          <a:spLocks/>
        </xdr:cNvSpPr>
      </xdr:nvSpPr>
      <xdr:spPr bwMode="auto">
        <a:xfrm>
          <a:off x="7058025" y="21240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333375</xdr:colOff>
      <xdr:row>15</xdr:row>
      <xdr:rowOff>9525</xdr:rowOff>
    </xdr:from>
    <xdr:to>
      <xdr:col>20</xdr:col>
      <xdr:colOff>38100</xdr:colOff>
      <xdr:row>17</xdr:row>
      <xdr:rowOff>0</xdr:rowOff>
    </xdr:to>
    <xdr:sp macro="" textlink="">
      <xdr:nvSpPr>
        <xdr:cNvPr id="229" name="Freeform 228"/>
        <xdr:cNvSpPr>
          <a:spLocks/>
        </xdr:cNvSpPr>
      </xdr:nvSpPr>
      <xdr:spPr bwMode="auto">
        <a:xfrm>
          <a:off x="7029450" y="2428875"/>
          <a:ext cx="247650" cy="295275"/>
        </a:xfrm>
        <a:custGeom>
          <a:avLst/>
          <a:gdLst>
            <a:gd name="T0" fmla="*/ 2147483646 w 26"/>
            <a:gd name="T1" fmla="*/ 0 h 33"/>
            <a:gd name="T2" fmla="*/ 2147483646 w 26"/>
            <a:gd name="T3" fmla="*/ 2147483646 h 33"/>
            <a:gd name="T4" fmla="*/ 2147483646 w 26"/>
            <a:gd name="T5" fmla="*/ 2147483646 h 33"/>
            <a:gd name="T6" fmla="*/ 0 w 26"/>
            <a:gd name="T7" fmla="*/ 2147483646 h 33"/>
            <a:gd name="T8" fmla="*/ 0 60000 65536"/>
            <a:gd name="T9" fmla="*/ 0 60000 65536"/>
            <a:gd name="T10" fmla="*/ 0 60000 65536"/>
            <a:gd name="T11" fmla="*/ 0 60000 65536"/>
            <a:gd name="T12" fmla="*/ 0 w 26"/>
            <a:gd name="T13" fmla="*/ 0 h 33"/>
            <a:gd name="T14" fmla="*/ 26 w 26"/>
            <a:gd name="T15" fmla="*/ 33 h 3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" h="33">
              <a:moveTo>
                <a:pt x="11" y="0"/>
              </a:moveTo>
              <a:cubicBezTo>
                <a:pt x="17" y="1"/>
                <a:pt x="17" y="6"/>
                <a:pt x="22" y="9"/>
              </a:cubicBezTo>
              <a:cubicBezTo>
                <a:pt x="24" y="12"/>
                <a:pt x="26" y="18"/>
                <a:pt x="26" y="18"/>
              </a:cubicBezTo>
              <a:cubicBezTo>
                <a:pt x="23" y="31"/>
                <a:pt x="11" y="33"/>
                <a:pt x="0" y="33"/>
              </a:cubicBezTo>
            </a:path>
          </a:pathLst>
        </a:cu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47625</xdr:colOff>
      <xdr:row>8</xdr:row>
      <xdr:rowOff>133350</xdr:rowOff>
    </xdr:from>
    <xdr:to>
      <xdr:col>13</xdr:col>
      <xdr:colOff>66675</xdr:colOff>
      <xdr:row>15</xdr:row>
      <xdr:rowOff>66675</xdr:rowOff>
    </xdr:to>
    <xdr:grpSp>
      <xdr:nvGrpSpPr>
        <xdr:cNvPr id="230" name="Group 229"/>
        <xdr:cNvGrpSpPr>
          <a:grpSpLocks/>
        </xdr:cNvGrpSpPr>
      </xdr:nvGrpSpPr>
      <xdr:grpSpPr bwMode="auto">
        <a:xfrm>
          <a:off x="5139837" y="1496158"/>
          <a:ext cx="216876" cy="1010382"/>
          <a:chOff x="533" y="157"/>
          <a:chExt cx="24" cy="104"/>
        </a:xfrm>
      </xdr:grpSpPr>
      <xdr:sp macro="" textlink="">
        <xdr:nvSpPr>
          <xdr:cNvPr id="231" name="Freeform 230"/>
          <xdr:cNvSpPr>
            <a:spLocks/>
          </xdr:cNvSpPr>
        </xdr:nvSpPr>
        <xdr:spPr bwMode="auto">
          <a:xfrm>
            <a:off x="533" y="157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" name="Freeform 231"/>
          <xdr:cNvSpPr>
            <a:spLocks/>
          </xdr:cNvSpPr>
        </xdr:nvSpPr>
        <xdr:spPr bwMode="auto">
          <a:xfrm>
            <a:off x="537" y="188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3" name="Freeform 232"/>
          <xdr:cNvSpPr>
            <a:spLocks/>
          </xdr:cNvSpPr>
        </xdr:nvSpPr>
        <xdr:spPr bwMode="auto">
          <a:xfrm>
            <a:off x="543" y="220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4" name="Freeform 233"/>
          <xdr:cNvSpPr>
            <a:spLocks/>
          </xdr:cNvSpPr>
        </xdr:nvSpPr>
        <xdr:spPr bwMode="auto">
          <a:xfrm>
            <a:off x="547" y="252"/>
            <a:ext cx="10" cy="9"/>
          </a:xfrm>
          <a:custGeom>
            <a:avLst/>
            <a:gdLst>
              <a:gd name="T0" fmla="*/ 0 w 33"/>
              <a:gd name="T1" fmla="*/ 1 h 16"/>
              <a:gd name="T2" fmla="*/ 0 w 33"/>
              <a:gd name="T3" fmla="*/ 1 h 16"/>
              <a:gd name="T4" fmla="*/ 0 w 33"/>
              <a:gd name="T5" fmla="*/ 1 h 16"/>
              <a:gd name="T6" fmla="*/ 0 w 33"/>
              <a:gd name="T7" fmla="*/ 0 h 16"/>
              <a:gd name="T8" fmla="*/ 0 w 33"/>
              <a:gd name="T9" fmla="*/ 1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16"/>
              <a:gd name="T17" fmla="*/ 33 w 33"/>
              <a:gd name="T18" fmla="*/ 16 h 1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16">
                <a:moveTo>
                  <a:pt x="3" y="1"/>
                </a:moveTo>
                <a:cubicBezTo>
                  <a:pt x="0" y="11"/>
                  <a:pt x="3" y="14"/>
                  <a:pt x="12" y="16"/>
                </a:cubicBezTo>
                <a:cubicBezTo>
                  <a:pt x="21" y="15"/>
                  <a:pt x="33" y="16"/>
                  <a:pt x="26" y="3"/>
                </a:cubicBezTo>
                <a:cubicBezTo>
                  <a:pt x="25" y="0"/>
                  <a:pt x="9" y="0"/>
                  <a:pt x="7" y="0"/>
                </a:cubicBezTo>
                <a:cubicBezTo>
                  <a:pt x="4" y="1"/>
                  <a:pt x="5" y="1"/>
                  <a:pt x="3" y="1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247650</xdr:colOff>
      <xdr:row>15</xdr:row>
      <xdr:rowOff>19050</xdr:rowOff>
    </xdr:from>
    <xdr:to>
      <xdr:col>15</xdr:col>
      <xdr:colOff>228600</xdr:colOff>
      <xdr:row>17</xdr:row>
      <xdr:rowOff>9525</xdr:rowOff>
    </xdr:to>
    <xdr:sp macro="" textlink="">
      <xdr:nvSpPr>
        <xdr:cNvPr id="235" name="Freeform 234"/>
        <xdr:cNvSpPr>
          <a:spLocks/>
        </xdr:cNvSpPr>
      </xdr:nvSpPr>
      <xdr:spPr bwMode="auto">
        <a:xfrm>
          <a:off x="5734050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171450</xdr:colOff>
      <xdr:row>15</xdr:row>
      <xdr:rowOff>19050</xdr:rowOff>
    </xdr:from>
    <xdr:to>
      <xdr:col>16</xdr:col>
      <xdr:colOff>238125</xdr:colOff>
      <xdr:row>17</xdr:row>
      <xdr:rowOff>9525</xdr:rowOff>
    </xdr:to>
    <xdr:sp macro="" textlink="">
      <xdr:nvSpPr>
        <xdr:cNvPr id="236" name="Freeform 235"/>
        <xdr:cNvSpPr>
          <a:spLocks/>
        </xdr:cNvSpPr>
      </xdr:nvSpPr>
      <xdr:spPr bwMode="auto">
        <a:xfrm>
          <a:off x="5981700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180975</xdr:colOff>
      <xdr:row>15</xdr:row>
      <xdr:rowOff>19050</xdr:rowOff>
    </xdr:from>
    <xdr:to>
      <xdr:col>17</xdr:col>
      <xdr:colOff>161925</xdr:colOff>
      <xdr:row>17</xdr:row>
      <xdr:rowOff>9525</xdr:rowOff>
    </xdr:to>
    <xdr:sp macro="" textlink="">
      <xdr:nvSpPr>
        <xdr:cNvPr id="237" name="Freeform 236"/>
        <xdr:cNvSpPr>
          <a:spLocks/>
        </xdr:cNvSpPr>
      </xdr:nvSpPr>
      <xdr:spPr bwMode="auto">
        <a:xfrm>
          <a:off x="6229350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104775</xdr:colOff>
      <xdr:row>15</xdr:row>
      <xdr:rowOff>19050</xdr:rowOff>
    </xdr:from>
    <xdr:to>
      <xdr:col>18</xdr:col>
      <xdr:colOff>85725</xdr:colOff>
      <xdr:row>17</xdr:row>
      <xdr:rowOff>9525</xdr:rowOff>
    </xdr:to>
    <xdr:sp macro="" textlink="">
      <xdr:nvSpPr>
        <xdr:cNvPr id="238" name="Freeform 237"/>
        <xdr:cNvSpPr>
          <a:spLocks/>
        </xdr:cNvSpPr>
      </xdr:nvSpPr>
      <xdr:spPr bwMode="auto">
        <a:xfrm>
          <a:off x="6477000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</xdr:colOff>
      <xdr:row>15</xdr:row>
      <xdr:rowOff>19050</xdr:rowOff>
    </xdr:from>
    <xdr:to>
      <xdr:col>18</xdr:col>
      <xdr:colOff>333375</xdr:colOff>
      <xdr:row>17</xdr:row>
      <xdr:rowOff>9525</xdr:rowOff>
    </xdr:to>
    <xdr:sp macro="" textlink="">
      <xdr:nvSpPr>
        <xdr:cNvPr id="239" name="Freeform 238"/>
        <xdr:cNvSpPr>
          <a:spLocks/>
        </xdr:cNvSpPr>
      </xdr:nvSpPr>
      <xdr:spPr bwMode="auto">
        <a:xfrm>
          <a:off x="6724650" y="2438400"/>
          <a:ext cx="304800" cy="295275"/>
        </a:xfrm>
        <a:custGeom>
          <a:avLst/>
          <a:gdLst>
            <a:gd name="T0" fmla="*/ 2147483646 w 33"/>
            <a:gd name="T1" fmla="*/ 2147483646 h 16"/>
            <a:gd name="T2" fmla="*/ 2147483646 w 33"/>
            <a:gd name="T3" fmla="*/ 2147483646 h 16"/>
            <a:gd name="T4" fmla="*/ 2147483646 w 33"/>
            <a:gd name="T5" fmla="*/ 2147483646 h 16"/>
            <a:gd name="T6" fmla="*/ 2147483646 w 33"/>
            <a:gd name="T7" fmla="*/ 0 h 16"/>
            <a:gd name="T8" fmla="*/ 2147483646 w 33"/>
            <a:gd name="T9" fmla="*/ 2147483646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6"/>
            <a:gd name="T17" fmla="*/ 33 w 3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6">
              <a:moveTo>
                <a:pt x="3" y="1"/>
              </a:moveTo>
              <a:cubicBezTo>
                <a:pt x="0" y="11"/>
                <a:pt x="3" y="14"/>
                <a:pt x="12" y="16"/>
              </a:cubicBezTo>
              <a:cubicBezTo>
                <a:pt x="21" y="15"/>
                <a:pt x="33" y="16"/>
                <a:pt x="26" y="3"/>
              </a:cubicBezTo>
              <a:cubicBezTo>
                <a:pt x="25" y="0"/>
                <a:pt x="9" y="0"/>
                <a:pt x="7" y="0"/>
              </a:cubicBezTo>
              <a:cubicBezTo>
                <a:pt x="4" y="1"/>
                <a:pt x="5" y="1"/>
                <a:pt x="3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428625</xdr:colOff>
      <xdr:row>6</xdr:row>
      <xdr:rowOff>76200</xdr:rowOff>
    </xdr:from>
    <xdr:to>
      <xdr:col>6</xdr:col>
      <xdr:colOff>257175</xdr:colOff>
      <xdr:row>7</xdr:row>
      <xdr:rowOff>0</xdr:rowOff>
    </xdr:to>
    <xdr:grpSp>
      <xdr:nvGrpSpPr>
        <xdr:cNvPr id="240" name="Group 239"/>
        <xdr:cNvGrpSpPr>
          <a:grpSpLocks/>
        </xdr:cNvGrpSpPr>
      </xdr:nvGrpSpPr>
      <xdr:grpSpPr bwMode="auto">
        <a:xfrm>
          <a:off x="1534990" y="1131277"/>
          <a:ext cx="1667608" cy="77665"/>
          <a:chOff x="515" y="112"/>
          <a:chExt cx="163" cy="13"/>
        </a:xfrm>
      </xdr:grpSpPr>
      <xdr:sp macro="" textlink="">
        <xdr:nvSpPr>
          <xdr:cNvPr id="241" name="Line 240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2" name="Line 241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Line 242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190500</xdr:colOff>
      <xdr:row>5</xdr:row>
      <xdr:rowOff>114300</xdr:rowOff>
    </xdr:from>
    <xdr:to>
      <xdr:col>7</xdr:col>
      <xdr:colOff>95250</xdr:colOff>
      <xdr:row>6</xdr:row>
      <xdr:rowOff>38100</xdr:rowOff>
    </xdr:to>
    <xdr:grpSp>
      <xdr:nvGrpSpPr>
        <xdr:cNvPr id="244" name="Group 243"/>
        <xdr:cNvGrpSpPr>
          <a:grpSpLocks/>
        </xdr:cNvGrpSpPr>
      </xdr:nvGrpSpPr>
      <xdr:grpSpPr bwMode="auto">
        <a:xfrm>
          <a:off x="1296865" y="1015512"/>
          <a:ext cx="2146789" cy="77665"/>
          <a:chOff x="515" y="112"/>
          <a:chExt cx="163" cy="13"/>
        </a:xfrm>
      </xdr:grpSpPr>
      <xdr:sp macro="" textlink="">
        <xdr:nvSpPr>
          <xdr:cNvPr id="245" name="Line 244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6" name="Line 245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Line 246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933450</xdr:colOff>
      <xdr:row>4</xdr:row>
      <xdr:rowOff>114300</xdr:rowOff>
    </xdr:from>
    <xdr:to>
      <xdr:col>8</xdr:col>
      <xdr:colOff>95250</xdr:colOff>
      <xdr:row>5</xdr:row>
      <xdr:rowOff>38100</xdr:rowOff>
    </xdr:to>
    <xdr:grpSp>
      <xdr:nvGrpSpPr>
        <xdr:cNvPr id="248" name="Group 247"/>
        <xdr:cNvGrpSpPr>
          <a:grpSpLocks/>
        </xdr:cNvGrpSpPr>
      </xdr:nvGrpSpPr>
      <xdr:grpSpPr bwMode="auto">
        <a:xfrm>
          <a:off x="1036027" y="861646"/>
          <a:ext cx="2700704" cy="77666"/>
          <a:chOff x="515" y="112"/>
          <a:chExt cx="163" cy="13"/>
        </a:xfrm>
      </xdr:grpSpPr>
      <xdr:sp macro="" textlink="">
        <xdr:nvSpPr>
          <xdr:cNvPr id="249" name="Line 248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0" name="Line 249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Line 250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742950</xdr:colOff>
      <xdr:row>3</xdr:row>
      <xdr:rowOff>114300</xdr:rowOff>
    </xdr:from>
    <xdr:to>
      <xdr:col>8</xdr:col>
      <xdr:colOff>247650</xdr:colOff>
      <xdr:row>4</xdr:row>
      <xdr:rowOff>38100</xdr:rowOff>
    </xdr:to>
    <xdr:grpSp>
      <xdr:nvGrpSpPr>
        <xdr:cNvPr id="252" name="Group 251"/>
        <xdr:cNvGrpSpPr>
          <a:grpSpLocks/>
        </xdr:cNvGrpSpPr>
      </xdr:nvGrpSpPr>
      <xdr:grpSpPr bwMode="auto">
        <a:xfrm>
          <a:off x="845527" y="707781"/>
          <a:ext cx="3043604" cy="77665"/>
          <a:chOff x="515" y="112"/>
          <a:chExt cx="163" cy="13"/>
        </a:xfrm>
      </xdr:grpSpPr>
      <xdr:sp macro="" textlink="">
        <xdr:nvSpPr>
          <xdr:cNvPr id="253" name="Line 252"/>
          <xdr:cNvSpPr>
            <a:spLocks noChangeShapeType="1"/>
          </xdr:cNvSpPr>
        </xdr:nvSpPr>
        <xdr:spPr bwMode="auto">
          <a:xfrm flipV="1">
            <a:off x="515" y="119"/>
            <a:ext cx="16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4" name="Line 253"/>
          <xdr:cNvSpPr>
            <a:spLocks noChangeShapeType="1"/>
          </xdr:cNvSpPr>
        </xdr:nvSpPr>
        <xdr:spPr bwMode="auto">
          <a:xfrm flipH="1" flipV="1">
            <a:off x="515" y="112"/>
            <a:ext cx="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Line 254"/>
          <xdr:cNvSpPr>
            <a:spLocks noChangeShapeType="1"/>
          </xdr:cNvSpPr>
        </xdr:nvSpPr>
        <xdr:spPr bwMode="auto">
          <a:xfrm flipV="1">
            <a:off x="678" y="112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5</xdr:row>
      <xdr:rowOff>0</xdr:rowOff>
    </xdr:from>
    <xdr:to>
      <xdr:col>33</xdr:col>
      <xdr:colOff>0</xdr:colOff>
      <xdr:row>5</xdr:row>
      <xdr:rowOff>9525</xdr:rowOff>
    </xdr:to>
    <xdr:sp macro="" textlink="">
      <xdr:nvSpPr>
        <xdr:cNvPr id="2" name="Line 71"/>
        <xdr:cNvSpPr>
          <a:spLocks noChangeShapeType="1"/>
        </xdr:cNvSpPr>
      </xdr:nvSpPr>
      <xdr:spPr bwMode="auto">
        <a:xfrm>
          <a:off x="9915525" y="8953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9525</xdr:rowOff>
    </xdr:to>
    <xdr:sp macro="" textlink="">
      <xdr:nvSpPr>
        <xdr:cNvPr id="3" name="Line 72"/>
        <xdr:cNvSpPr>
          <a:spLocks noChangeShapeType="1"/>
        </xdr:cNvSpPr>
      </xdr:nvSpPr>
      <xdr:spPr bwMode="auto">
        <a:xfrm>
          <a:off x="9915525" y="10477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14</xdr:row>
      <xdr:rowOff>104775</xdr:rowOff>
    </xdr:from>
    <xdr:to>
      <xdr:col>33</xdr:col>
      <xdr:colOff>0</xdr:colOff>
      <xdr:row>14</xdr:row>
      <xdr:rowOff>142875</xdr:rowOff>
    </xdr:to>
    <xdr:sp macro="" textlink="">
      <xdr:nvSpPr>
        <xdr:cNvPr id="4" name="Line 73"/>
        <xdr:cNvSpPr>
          <a:spLocks noChangeShapeType="1"/>
        </xdr:cNvSpPr>
      </xdr:nvSpPr>
      <xdr:spPr bwMode="auto">
        <a:xfrm>
          <a:off x="9915525" y="2371725"/>
          <a:ext cx="0" cy="381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16</xdr:row>
      <xdr:rowOff>47625</xdr:rowOff>
    </xdr:from>
    <xdr:to>
      <xdr:col>33</xdr:col>
      <xdr:colOff>0</xdr:colOff>
      <xdr:row>16</xdr:row>
      <xdr:rowOff>76200</xdr:rowOff>
    </xdr:to>
    <xdr:sp macro="" textlink="">
      <xdr:nvSpPr>
        <xdr:cNvPr id="5" name="Line 74"/>
        <xdr:cNvSpPr>
          <a:spLocks noChangeShapeType="1"/>
        </xdr:cNvSpPr>
      </xdr:nvSpPr>
      <xdr:spPr bwMode="auto">
        <a:xfrm>
          <a:off x="9915525" y="2619375"/>
          <a:ext cx="0" cy="285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28575</xdr:colOff>
      <xdr:row>6</xdr:row>
      <xdr:rowOff>104775</xdr:rowOff>
    </xdr:from>
    <xdr:to>
      <xdr:col>26</xdr:col>
      <xdr:colOff>200025</xdr:colOff>
      <xdr:row>11</xdr:row>
      <xdr:rowOff>28575</xdr:rowOff>
    </xdr:to>
    <xdr:sp macro="" textlink="">
      <xdr:nvSpPr>
        <xdr:cNvPr id="6" name="Freeform 161"/>
        <xdr:cNvSpPr>
          <a:spLocks/>
        </xdr:cNvSpPr>
      </xdr:nvSpPr>
      <xdr:spPr bwMode="auto">
        <a:xfrm>
          <a:off x="6600825" y="1152525"/>
          <a:ext cx="1447800" cy="685800"/>
        </a:xfrm>
        <a:custGeom>
          <a:avLst/>
          <a:gdLst>
            <a:gd name="T0" fmla="*/ 0 w 148"/>
            <a:gd name="T1" fmla="*/ 2147483646 h 50"/>
            <a:gd name="T2" fmla="*/ 2147483646 w 148"/>
            <a:gd name="T3" fmla="*/ 0 h 50"/>
            <a:gd name="T4" fmla="*/ 2147483646 w 148"/>
            <a:gd name="T5" fmla="*/ 0 h 50"/>
            <a:gd name="T6" fmla="*/ 0 60000 65536"/>
            <a:gd name="T7" fmla="*/ 0 60000 65536"/>
            <a:gd name="T8" fmla="*/ 0 60000 65536"/>
            <a:gd name="T9" fmla="*/ 0 w 148"/>
            <a:gd name="T10" fmla="*/ 0 h 50"/>
            <a:gd name="T11" fmla="*/ 148 w 148"/>
            <a:gd name="T12" fmla="*/ 50 h 5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8" h="50">
              <a:moveTo>
                <a:pt x="0" y="50"/>
              </a:moveTo>
              <a:lnTo>
                <a:pt x="104" y="0"/>
              </a:lnTo>
              <a:lnTo>
                <a:pt x="148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266700</xdr:colOff>
      <xdr:row>6</xdr:row>
      <xdr:rowOff>114300</xdr:rowOff>
    </xdr:from>
    <xdr:to>
      <xdr:col>26</xdr:col>
      <xdr:colOff>200025</xdr:colOff>
      <xdr:row>7</xdr:row>
      <xdr:rowOff>142875</xdr:rowOff>
    </xdr:to>
    <xdr:grpSp>
      <xdr:nvGrpSpPr>
        <xdr:cNvPr id="7" name="Group 264"/>
        <xdr:cNvGrpSpPr>
          <a:grpSpLocks/>
        </xdr:cNvGrpSpPr>
      </xdr:nvGrpSpPr>
      <xdr:grpSpPr bwMode="auto">
        <a:xfrm>
          <a:off x="7562850" y="1162050"/>
          <a:ext cx="485775" cy="180975"/>
          <a:chOff x="471" y="249"/>
          <a:chExt cx="51" cy="15"/>
        </a:xfrm>
      </xdr:grpSpPr>
      <xdr:grpSp>
        <xdr:nvGrpSpPr>
          <xdr:cNvPr id="8" name="Group 265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15" name="Line 266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" name="Line 267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" name="Line 268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" name="Line 269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" name="Line 270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" name="Line 271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9" name="Line 272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73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74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275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276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77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3</xdr:col>
      <xdr:colOff>38100</xdr:colOff>
      <xdr:row>7</xdr:row>
      <xdr:rowOff>47625</xdr:rowOff>
    </xdr:from>
    <xdr:to>
      <xdr:col>28</xdr:col>
      <xdr:colOff>276225</xdr:colOff>
      <xdr:row>23</xdr:row>
      <xdr:rowOff>28575</xdr:rowOff>
    </xdr:to>
    <xdr:pic>
      <xdr:nvPicPr>
        <xdr:cNvPr id="21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00000" contrast="-10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3" t="32457" r="13461" b="27858"/>
        <a:stretch>
          <a:fillRect/>
        </a:stretch>
      </xdr:blipFill>
      <xdr:spPr bwMode="auto">
        <a:xfrm>
          <a:off x="952500" y="1247775"/>
          <a:ext cx="7753350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jpeunju.netian.com/down/&#52572;&#51201;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DATAPCS\DD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hol2000\DOWN\MSOFFICE\Excel\DATA1\DD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1\C\EXCEL\DATAPCS\DD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C\EXCEL\DATAPCS\DD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\d\hb\&#49340;&#49328;1&#51648;&#44396;(&#49892;&#49884;)\&#51452;&#44277;&#49688;&#47049;\&#51068;&#50948;&#45824;&#44032;9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5\c\EXCEL\DATAPCS\DD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DUKYONG\DD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D\EXCEL\DATAPCS\DD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44396;&#48120;4&#45800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ng\d\EXCEL\DATAPCS\D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5\&#44277;&#49324;&#51068;&#44148;01\EXCEL\DATAPCS\DD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4\c\EXCEL\DATAPCS\DD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최적단면"/>
      <sheetName val="최적T"/>
      <sheetName val="Sheet1"/>
      <sheetName val="#REF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IMPEADENCE MAP 취수장"/>
      <sheetName val="일위대가(계측기설치)"/>
      <sheetName val="앵커구조계산"/>
      <sheetName val="내역서"/>
      <sheetName val="입출재고현황 (2)"/>
      <sheetName val="품셈기준"/>
      <sheetName val="조명시설"/>
      <sheetName val="충돌 내용"/>
      <sheetName val="자재집계"/>
      <sheetName val="깨기"/>
      <sheetName val="자재단가(총)"/>
      <sheetName val="설계예산서"/>
      <sheetName val="노임단가"/>
      <sheetName val="구조물터파기수량집계"/>
      <sheetName val="배수공 시멘트 및 골재량 산출"/>
      <sheetName val="총괄내역서"/>
      <sheetName val="unitpric"/>
      <sheetName val="noyim"/>
      <sheetName val="원가"/>
      <sheetName val="BUDGE"/>
      <sheetName val="수량집계표"/>
      <sheetName val="기계경비일람"/>
      <sheetName val="대가"/>
      <sheetName val="내역서적용수량집계표"/>
      <sheetName val="부안일위"/>
      <sheetName val="SLAB&quot;1&quot;"/>
      <sheetName val="측구터파기공수량집계"/>
      <sheetName val="포장공"/>
      <sheetName val="단가산출서 "/>
      <sheetName val="운반거리표(내곡)"/>
      <sheetName val="중장비시간당사용료"/>
      <sheetName val="큰돌운반단가산출(15t)"/>
      <sheetName val="사방댐터파기"/>
      <sheetName val="INPUT"/>
      <sheetName val="갑지"/>
      <sheetName val="재1"/>
      <sheetName val="유림골조"/>
      <sheetName val="6PILE  (돌출)"/>
      <sheetName val="DATA 입력란"/>
      <sheetName val="1. 설계조건 2.단면가정 3. 하중계산"/>
      <sheetName val="1.설계조건"/>
      <sheetName val="변경내역"/>
      <sheetName val="제경비(전체)"/>
      <sheetName val="es정산"/>
      <sheetName val="설계개요"/>
      <sheetName val="중기사용료"/>
      <sheetName val="결과조달"/>
      <sheetName val="부하(성남)"/>
      <sheetName val="날개벽수량표"/>
      <sheetName val="부대공자재집계표"/>
      <sheetName val="방음벽기초"/>
      <sheetName val="손익분석"/>
      <sheetName val="1호맨홀토공"/>
      <sheetName val="제당"/>
      <sheetName val="여방수로"/>
      <sheetName val="취수탑"/>
      <sheetName val="건축공사"/>
      <sheetName val="기계공사"/>
      <sheetName val="기초처리"/>
      <sheetName val="이설도로"/>
      <sheetName val="수변공원"/>
      <sheetName val="가설공사"/>
      <sheetName val="중기운반"/>
      <sheetName val="시험비"/>
      <sheetName val="토취장"/>
      <sheetName val="2간선"/>
      <sheetName val="성토부"/>
      <sheetName val="평야부원가 (총) (2)"/>
      <sheetName val="1공구총공사비"/>
      <sheetName val="날개벽(시점좌측)"/>
      <sheetName val="기초수량"/>
      <sheetName val="구조물철거타공정이월"/>
      <sheetName val="T13(P68~72,78)"/>
      <sheetName val="일위대가"/>
      <sheetName val="토목"/>
      <sheetName val="원가계산서"/>
      <sheetName val="설계조건"/>
      <sheetName val="3련 BOX"/>
      <sheetName val="교대"/>
      <sheetName val="필지별내역서"/>
      <sheetName val="표지"/>
      <sheetName val="면적집계"/>
      <sheetName val="수로단위수량"/>
      <sheetName val="SG"/>
      <sheetName val="단가조사"/>
      <sheetName val="산출근거"/>
      <sheetName val="공문"/>
      <sheetName val="목표세부명세"/>
      <sheetName val="특수조명기구 단가조사서"/>
      <sheetName val="자재대"/>
      <sheetName val="보차도경계석"/>
      <sheetName val="TABLE"/>
      <sheetName val="1 자원총괄"/>
      <sheetName val="I一般比"/>
      <sheetName val="J直材4"/>
      <sheetName val="설직재-1"/>
      <sheetName val="N賃率-職"/>
      <sheetName val="제직재"/>
      <sheetName val="직노"/>
      <sheetName val="패널"/>
      <sheetName val="실행내역"/>
      <sheetName val="차선도색계획평면도"/>
      <sheetName val="3BL공동구 수량"/>
      <sheetName val="Sheet13"/>
      <sheetName val="발전기"/>
      <sheetName val="GEN"/>
      <sheetName val="Sheet14"/>
      <sheetName val="간선"/>
      <sheetName val="구성비"/>
      <sheetName val="면벽수량"/>
      <sheetName val="설계"/>
      <sheetName val="주형"/>
      <sheetName val="회보서1 "/>
      <sheetName val="역T형"/>
      <sheetName val="일반수량"/>
    </sheetNames>
    <sheetDataSet>
      <sheetData sheetId="0" refreshError="1">
        <row r="88">
          <cell r="C88">
            <v>4.6666666666666671E-3</v>
          </cell>
        </row>
        <row r="89">
          <cell r="C89">
            <v>5.7060265899122817E-3</v>
          </cell>
        </row>
        <row r="90">
          <cell r="C90">
            <v>6.7453865131578954E-3</v>
          </cell>
        </row>
        <row r="91">
          <cell r="C91">
            <v>7.7847464364035092E-3</v>
          </cell>
        </row>
        <row r="92">
          <cell r="C92">
            <v>8.8241063596491247E-3</v>
          </cell>
        </row>
        <row r="93">
          <cell r="C93">
            <v>9.8634662828947367E-3</v>
          </cell>
        </row>
        <row r="94">
          <cell r="C94">
            <v>1.0902826206140352E-2</v>
          </cell>
        </row>
        <row r="95">
          <cell r="C95">
            <v>1.1942186129385968E-2</v>
          </cell>
        </row>
        <row r="96">
          <cell r="C96">
            <v>1.298154605263158E-2</v>
          </cell>
        </row>
        <row r="97">
          <cell r="C97">
            <v>1.4020905975877195E-2</v>
          </cell>
        </row>
        <row r="98">
          <cell r="C98">
            <v>1.5060265899122807E-2</v>
          </cell>
        </row>
        <row r="99">
          <cell r="C99">
            <v>1.6099625822368423E-2</v>
          </cell>
        </row>
        <row r="100">
          <cell r="C100">
            <v>1.7138985745614038E-2</v>
          </cell>
        </row>
        <row r="101">
          <cell r="C101">
            <v>1.817834566885965E-2</v>
          </cell>
        </row>
        <row r="102">
          <cell r="C102">
            <v>1.9217705592105266E-2</v>
          </cell>
        </row>
        <row r="103">
          <cell r="C103">
            <v>2.0257065515350881E-2</v>
          </cell>
        </row>
        <row r="104">
          <cell r="C104">
            <v>2.1296425438596493E-2</v>
          </cell>
        </row>
        <row r="105">
          <cell r="C105">
            <v>2.2335785361842109E-2</v>
          </cell>
        </row>
        <row r="106">
          <cell r="C106">
            <v>2.3375145285087721E-2</v>
          </cell>
        </row>
        <row r="107">
          <cell r="C107">
            <v>2.4414505208333336E-2</v>
          </cell>
        </row>
        <row r="108">
          <cell r="C108">
            <v>2.5453865131578948E-2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  <sheetName val="토사(PE)"/>
      <sheetName val="포장공"/>
      <sheetName val="Sheet1"/>
      <sheetName val="골막이(야매)"/>
      <sheetName val="집수정"/>
      <sheetName val="암거"/>
      <sheetName val="TOTAL_BOQ"/>
      <sheetName val="덕전리"/>
      <sheetName val="조명시설"/>
      <sheetName val="단가 (2)"/>
      <sheetName val="본체"/>
      <sheetName val="교각1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중기일위대가"/>
      <sheetName val="일위대가"/>
      <sheetName val="에너지요금"/>
      <sheetName val="방송(체육관)"/>
      <sheetName val="금액내역서"/>
      <sheetName val="G.R300경비"/>
      <sheetName val="예정(3)"/>
      <sheetName val="구역화물"/>
      <sheetName val="APT"/>
      <sheetName val="일반교실"/>
      <sheetName val="우,오수"/>
      <sheetName val="단위수량"/>
      <sheetName val="sw1"/>
      <sheetName val="DDD"/>
      <sheetName val="말뚝지지력산정"/>
      <sheetName val="교각(P1)수량"/>
      <sheetName val="맨홀토공산출"/>
      <sheetName val="용소리교"/>
      <sheetName val="전선관"/>
      <sheetName val="조건표"/>
      <sheetName val="연결임시"/>
      <sheetName val="토공(우물통,기타) "/>
      <sheetName val="설계내역서"/>
      <sheetName val="DATE"/>
      <sheetName val="물가시세"/>
      <sheetName val="실행철강하도"/>
      <sheetName val="기계경비목록"/>
      <sheetName val="unitpric"/>
      <sheetName val="noyim"/>
      <sheetName val="6PILE  (돌출)"/>
      <sheetName val="부대공자재집계표"/>
      <sheetName val="ABUT수량-A1"/>
      <sheetName val="tggwan(mac)"/>
      <sheetName val="흥양2교토공집계표"/>
      <sheetName val="측구공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대로근거"/>
      <sheetName val="6동"/>
      <sheetName val="산근"/>
      <sheetName val="교육종류"/>
      <sheetName val="파일의이용"/>
      <sheetName val="차액보증"/>
      <sheetName val="노무비계"/>
      <sheetName val="wall"/>
      <sheetName val="내역"/>
      <sheetName val="2000년1차"/>
      <sheetName val="2공구산출내역"/>
      <sheetName val="식재가격"/>
      <sheetName val="식재총괄"/>
      <sheetName val="수량3"/>
      <sheetName val="TEST1"/>
      <sheetName val="총괄"/>
      <sheetName val="2000년 공정표"/>
      <sheetName val="C-직노1"/>
      <sheetName val="품셈TABLE"/>
      <sheetName val="천방교접속"/>
      <sheetName val="현장관리비"/>
      <sheetName val="포장수량"/>
      <sheetName val="우수공"/>
      <sheetName val="공종"/>
      <sheetName val="Sheet17"/>
      <sheetName val="경산"/>
      <sheetName val="자재 집계표"/>
      <sheetName val="가도공"/>
      <sheetName val="갑지"/>
      <sheetName val="집계표"/>
      <sheetName val="토목주소"/>
      <sheetName val="프랜트면허"/>
      <sheetName val="Sheet2"/>
      <sheetName val="cal"/>
      <sheetName val="계정"/>
      <sheetName val="내역서"/>
      <sheetName val="Sheet1 (2)"/>
      <sheetName val="아스팔트 포장총괄집계표"/>
      <sheetName val="단가일람"/>
      <sheetName val="SLAB"/>
      <sheetName val="단면검토"/>
      <sheetName val="설계조건"/>
      <sheetName val="수량집계"/>
      <sheetName val="인건비 "/>
      <sheetName val="Total"/>
      <sheetName val="설계설명서"/>
      <sheetName val="2@ BOX"/>
      <sheetName val="구천"/>
      <sheetName val="input"/>
      <sheetName val="수량산출"/>
      <sheetName val="산출근거"/>
      <sheetName val="기계경비"/>
      <sheetName val="#REF"/>
      <sheetName val="일반문틀 설치"/>
      <sheetName val="샌딩 에폭시 도장"/>
      <sheetName val="스텐문틀설치"/>
      <sheetName val="상 부"/>
      <sheetName val="현장식당(1)"/>
      <sheetName val="단면"/>
      <sheetName val="공량산출서"/>
      <sheetName val="일위대가목록"/>
      <sheetName val="운동장 (2)"/>
      <sheetName val="취수탑"/>
      <sheetName val="단면 (2)"/>
      <sheetName val="9811"/>
      <sheetName val="신우"/>
      <sheetName val="EP0618"/>
      <sheetName val="설비"/>
      <sheetName val="적용단가"/>
      <sheetName val="동해title"/>
      <sheetName val="공통가설공사"/>
      <sheetName val="슬래브"/>
      <sheetName val="1공구(입찰내역)"/>
      <sheetName val="2000전체분"/>
      <sheetName val="설계명세서"/>
      <sheetName val="예산명세서"/>
      <sheetName val="자료입력"/>
      <sheetName val="토목품셈"/>
      <sheetName val="대포2교접속"/>
      <sheetName val="시중노임단가"/>
      <sheetName val="토공"/>
      <sheetName val="교사기준면적(초등)"/>
      <sheetName val="장비비"/>
      <sheetName val="증감대비"/>
      <sheetName val="구조물철거타공정이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 refreshError="1"/>
      <sheetData sheetId="107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  <sheetName val="덕전리"/>
      <sheetName val="암거"/>
      <sheetName val="포장공"/>
      <sheetName val="편입토지조서"/>
      <sheetName val="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덕전리"/>
      <sheetName val="조서및연장산출"/>
      <sheetName val="배수공수량"/>
      <sheetName val="암거공수량집계"/>
      <sheetName val="횡배수공집계"/>
      <sheetName val="수로관및집수정수량집계"/>
      <sheetName val="횡배수토공(P.E,BOX) "/>
      <sheetName val="수로관및집수정"/>
      <sheetName val="지수벽 및 파라피트"/>
      <sheetName val="암거수량"/>
      <sheetName val="암거날개벽수량"/>
      <sheetName val="암거날개벽토공"/>
      <sheetName val="횡배수관날개벽"/>
      <sheetName val="횡배수관날개벽잔토 "/>
      <sheetName val="횡배수관날개벽수량표"/>
      <sheetName val="횡배수관날개벽잔토산식치수표"/>
      <sheetName val="토적계산서"/>
      <sheetName val="포장자재수량집계"/>
      <sheetName val="콘크리트포장"/>
      <sheetName val="토사측구"/>
      <sheetName val="표 지 "/>
      <sheetName val="자재집계"/>
      <sheetName val="토공집계"/>
      <sheetName val="총괄자재집계"/>
      <sheetName val="암거날개벽수량(1.5M)"/>
      <sheetName val="암거날개벽토공(1.5)"/>
      <sheetName val="골막이(야매)"/>
      <sheetName val="7급줄떼"/>
      <sheetName val="날개벽수량표"/>
      <sheetName val="배수관공"/>
      <sheetName val="배수공"/>
      <sheetName val="암거"/>
      <sheetName val="포장공"/>
      <sheetName val="흄관기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암거"/>
      <sheetName val="포장공"/>
      <sheetName val="배수공"/>
      <sheetName val="덕전리"/>
      <sheetName val="터파기및재료"/>
      <sheetName val="속도랑내기(자갈)"/>
      <sheetName val="7급줄떼"/>
      <sheetName val="실행철강하도"/>
      <sheetName val="99총공사내역서"/>
      <sheetName val="집수정단"/>
      <sheetName val="3련 BOX"/>
      <sheetName val="차액보증"/>
      <sheetName val="쎈타링"/>
      <sheetName val="자재단가"/>
      <sheetName val="설비"/>
      <sheetName val="구조물터파기수량집계"/>
      <sheetName val="측구터파기공수량집계"/>
      <sheetName val="배수공 시멘트 및 골재량 산출"/>
      <sheetName val="TOTAL_BOQ"/>
      <sheetName val="토공집계"/>
      <sheetName val="토적계산서"/>
      <sheetName val="N賃率-職"/>
      <sheetName val="일위대가"/>
      <sheetName val="개요"/>
      <sheetName val="터널조도"/>
      <sheetName val="배수관공"/>
      <sheetName val="자재조서2"/>
      <sheetName val="호표"/>
      <sheetName val="품셈TABLE"/>
      <sheetName val="여과지동"/>
      <sheetName val="기초자료"/>
      <sheetName val="집계표"/>
      <sheetName val="토적표(1)"/>
      <sheetName val="대림경상68억"/>
      <sheetName val="단위수량"/>
      <sheetName val="적용기준"/>
      <sheetName val="대가표(품셈)"/>
      <sheetName val="추가예산"/>
      <sheetName val="본관동"/>
      <sheetName val="후관동"/>
      <sheetName val="내역서"/>
      <sheetName val="코드"/>
      <sheetName val="산출내역서집계표"/>
      <sheetName val="암거날개벽"/>
      <sheetName val="맨홀토공"/>
      <sheetName val="물건도(원본)"/>
      <sheetName val="#REF"/>
      <sheetName val="TB-내역서"/>
      <sheetName val="DDD"/>
      <sheetName val="도근좌표"/>
      <sheetName val="맨홀수량산출(2호)"/>
      <sheetName val="가감수량(2호)"/>
      <sheetName val="사통"/>
      <sheetName val="조명시설"/>
      <sheetName val="골막이(야매)"/>
      <sheetName val="T13(P68~72,78)"/>
      <sheetName val="unitpric"/>
      <sheetName val="01-적용기준"/>
      <sheetName val="15-저수퇴사조절량계산서"/>
      <sheetName val="14-비탈면적계산서"/>
      <sheetName val="12-토적계산서"/>
      <sheetName val="11-토적집계표"/>
      <sheetName val="4안전율"/>
      <sheetName val="실내건축일위대가"/>
      <sheetName val="적용(기계)"/>
      <sheetName val="내역"/>
      <sheetName val="자재"/>
      <sheetName val="포장(수량)-관로부"/>
      <sheetName val="자재운반단가일람표"/>
      <sheetName val="노임단가"/>
      <sheetName val="Sheet1 (2)"/>
      <sheetName val="치수"/>
      <sheetName val="5흙막이"/>
      <sheetName val="수량산출"/>
      <sheetName val="순성토"/>
      <sheetName val="1"/>
      <sheetName val="금융비용"/>
      <sheetName val="data"/>
      <sheetName val="총갑지"/>
      <sheetName val="선급금신청서"/>
      <sheetName val="흄관기초"/>
      <sheetName val="자재목록"/>
      <sheetName val="중기목록"/>
      <sheetName val="산출근거"/>
      <sheetName val="회사개요"/>
      <sheetName val="위치"/>
      <sheetName val="DHEQSUPT"/>
      <sheetName val="04년하반기장비부표"/>
      <sheetName val="Sheet1"/>
      <sheetName val="CC16-내역서"/>
      <sheetName val="C97상"/>
      <sheetName val="입찰안"/>
      <sheetName val="제잡비"/>
      <sheetName val="증감대비"/>
      <sheetName val="단재적표"/>
      <sheetName val="(A)내역서"/>
      <sheetName val="guard(mac)"/>
      <sheetName val="총괄내역"/>
      <sheetName val="지급자재"/>
      <sheetName val="노임자재"/>
      <sheetName val="견적(갑지)"/>
      <sheetName val="ABUT수량-A1"/>
      <sheetName val="편입토지조서"/>
      <sheetName val="산출근거1"/>
      <sheetName val="배수통관토공수량"/>
      <sheetName val="본체"/>
      <sheetName val="98수문일위"/>
      <sheetName val="화산경계"/>
      <sheetName val="출력X"/>
      <sheetName val="일위대가(가설)"/>
      <sheetName val="코드표"/>
      <sheetName val="데리네이타현황"/>
      <sheetName val="단가산출"/>
      <sheetName val="DATE"/>
      <sheetName val="슬래브(PF)(하류)"/>
      <sheetName val="input"/>
      <sheetName val="단중표"/>
      <sheetName val="원가계산서"/>
      <sheetName val="일위대가(1)"/>
      <sheetName val="모래기초"/>
      <sheetName val="맨홀토공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흄관기초"/>
      <sheetName val="주beam"/>
      <sheetName val="바닥판"/>
      <sheetName val="입력DATA"/>
      <sheetName val="편입토지조서"/>
      <sheetName val="7급줄떼공"/>
      <sheetName val="DDD"/>
      <sheetName val="암거날개벽"/>
      <sheetName val="포장공"/>
      <sheetName val="종배수관면벽구"/>
      <sheetName val="7급줄떼"/>
      <sheetName val="실행철강하도"/>
      <sheetName val="총수량집계표"/>
      <sheetName val="대포2교접속"/>
      <sheetName val="재료"/>
      <sheetName val="약품공급2"/>
      <sheetName val="산출근거"/>
      <sheetName val="#REF"/>
      <sheetName val="덕전리"/>
      <sheetName val="오동"/>
      <sheetName val="대조"/>
      <sheetName val="나한"/>
      <sheetName val="부대단위수량"/>
      <sheetName val="지점별강우량"/>
      <sheetName val="영창26"/>
      <sheetName val="입찰안"/>
      <sheetName val="조명시설"/>
      <sheetName val="자재단가"/>
      <sheetName val="철근량"/>
      <sheetName val="천방교접속"/>
      <sheetName val="일위대가목록"/>
      <sheetName val="일위대가"/>
      <sheetName val="기계경비시간당손료목록"/>
      <sheetName val="노임단가"/>
      <sheetName val="내역서적용수량"/>
      <sheetName val="총괄표"/>
      <sheetName val="유입량"/>
      <sheetName val="내역"/>
      <sheetName val="제1호단위수량"/>
      <sheetName val="지급자재"/>
      <sheetName val="일위대가표"/>
      <sheetName val="일위대가목차"/>
      <sheetName val="요율"/>
      <sheetName val="1 자원총괄"/>
      <sheetName val="단가"/>
      <sheetName val="도근좌표"/>
      <sheetName val="공사비총괄표"/>
      <sheetName val="직원자료입력"/>
      <sheetName val="데리네이타현황"/>
      <sheetName val="DATE"/>
      <sheetName val="암거"/>
      <sheetName val="암거단위"/>
      <sheetName val="골조"/>
      <sheetName val="항목별진도율"/>
      <sheetName val="앉음벽 (2)"/>
      <sheetName val="PAY"/>
      <sheetName val="건축내역"/>
      <sheetName val="Sheet1"/>
      <sheetName val="Sheet2"/>
      <sheetName val="Sheet3"/>
      <sheetName val="원가"/>
      <sheetName val="재적표"/>
      <sheetName val="단위단가"/>
      <sheetName val="기안문"/>
      <sheetName val="내역서"/>
      <sheetName val="N賃率-職"/>
      <sheetName val="DATA"/>
      <sheetName val="계약서"/>
      <sheetName val="조명율표"/>
      <sheetName val="속도랑내기(자갈)"/>
      <sheetName val="제잡비계산"/>
      <sheetName val="당초"/>
      <sheetName val="asd"/>
      <sheetName val="C97상"/>
      <sheetName val="04년하반기장비부표"/>
      <sheetName val="카메라"/>
      <sheetName val="조경일람"/>
      <sheetName val="TB-내역서"/>
      <sheetName val="일위대가1"/>
      <sheetName val="#3_일위대가목록"/>
      <sheetName val="대운산출"/>
      <sheetName val="단가일람"/>
      <sheetName val="#2_일위대가목록"/>
      <sheetName val="조적산근"/>
      <sheetName val="2000년1차"/>
      <sheetName val="2000전체분"/>
      <sheetName val="투입내역"/>
      <sheetName val="편입용지조서"/>
      <sheetName val="설명"/>
      <sheetName val="중사"/>
      <sheetName val="자가"/>
      <sheetName val="구조물터파기수량집계"/>
      <sheetName val="측구터파기공수량집계"/>
      <sheetName val="배수공 시멘트 및 골재량 산출"/>
      <sheetName val="교수설계"/>
      <sheetName val="102역사"/>
      <sheetName val="골재산출"/>
      <sheetName val="국도접속 차도부수량"/>
      <sheetName val="회사개요"/>
      <sheetName val="직원명부"/>
      <sheetName val="자재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변화치수"/>
      <sheetName val="수량집계표"/>
      <sheetName val="단가산출서총괄"/>
      <sheetName val="일위대가표총괄"/>
      <sheetName val="기초조사야장"/>
      <sheetName val="돌규격"/>
      <sheetName val="공종별수량집계표 "/>
      <sheetName val="자재대내역 "/>
      <sheetName val="큰돌단가비교표 (2)"/>
      <sheetName val="노임단가"/>
      <sheetName val="Sheet1"/>
      <sheetName val="최적단면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67"/>
      <sheetName val="수간재적표"/>
      <sheetName val="7급줄떼"/>
      <sheetName val="덕전리"/>
      <sheetName val="INPUT"/>
      <sheetName val="Sheet17"/>
      <sheetName val="조명시설"/>
      <sheetName val="편입토지조서"/>
      <sheetName val="금호"/>
      <sheetName val="준검 내역서"/>
      <sheetName val="대운산출"/>
      <sheetName val="옹벽단면치수"/>
      <sheetName val="조건표"/>
      <sheetName val="약품공급2"/>
      <sheetName val="기기리스트"/>
      <sheetName val="Total"/>
      <sheetName val="일위대가(계측기설치)"/>
      <sheetName val="DATA"/>
      <sheetName val="포장집계"/>
      <sheetName val="포장연장"/>
      <sheetName val="부대공자재집계표"/>
      <sheetName val="자재일위(경)"/>
      <sheetName val="횡배수관토공수량"/>
      <sheetName val="설계개요"/>
      <sheetName val="약품설비"/>
      <sheetName val="5흙막이"/>
      <sheetName val="골막이(야매)"/>
      <sheetName val="포장수량"/>
      <sheetName val="#REF"/>
      <sheetName val="흄관기초"/>
      <sheetName val="6PILE  (돌출)"/>
      <sheetName val="일반수량"/>
      <sheetName val="7급줄떼공"/>
      <sheetName val="수영4,5,6,7,8,9"/>
      <sheetName val="가격조사서"/>
      <sheetName val="양수장(기계)"/>
      <sheetName val="배수"/>
      <sheetName val="수량산출"/>
      <sheetName val="용수량(생활용수)"/>
      <sheetName val="구분표"/>
      <sheetName val="Sheet1"/>
      <sheetName val="COPING"/>
      <sheetName val="용소리교"/>
      <sheetName val="DDD"/>
      <sheetName val="수량이동"/>
      <sheetName val="신기1-LINE별연장"/>
      <sheetName val="깨기"/>
      <sheetName val="가설공사비"/>
      <sheetName val="도로구조공사비"/>
      <sheetName val="도로토공공사비"/>
      <sheetName val="여수토공사비"/>
      <sheetName val="DATE"/>
      <sheetName val="수로BOX"/>
      <sheetName val="업무처리전"/>
      <sheetName val="터파기및재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덕전리"/>
      <sheetName val="편입토지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흄관기초"/>
      <sheetName val="Sheet1"/>
      <sheetName val="암거"/>
      <sheetName val="포장공"/>
      <sheetName val="배수공"/>
      <sheetName val="단위수량"/>
      <sheetName val="맨홀토공수량"/>
      <sheetName val="단위단가"/>
      <sheetName val="A-4"/>
      <sheetName val="계약서"/>
      <sheetName val="쎈타링"/>
      <sheetName val="덕전리"/>
      <sheetName val="중동공구"/>
      <sheetName val="INPUT"/>
      <sheetName val="수로단위수량"/>
      <sheetName val="배수관공"/>
      <sheetName val="전기단가조사서"/>
      <sheetName val="자재운반단가일람표"/>
      <sheetName val="DDD"/>
      <sheetName val="내역"/>
      <sheetName val="도근좌표"/>
      <sheetName val="8.PILE  (돌출)"/>
      <sheetName val="낙찰표"/>
      <sheetName val="단가대비표"/>
      <sheetName val="입찰안"/>
      <sheetName val="노임단가"/>
      <sheetName val="Total"/>
      <sheetName val="데리네이타현황"/>
      <sheetName val="자재단가"/>
      <sheetName val="조명시설"/>
      <sheetName val="SLAB&quot;1&quot;"/>
      <sheetName val="5흙막이"/>
      <sheetName val="unitpric"/>
      <sheetName val="1. 설계조건 2.단면가정 3. 하중계산"/>
      <sheetName val="DATA 입력란"/>
      <sheetName val="차액보증"/>
      <sheetName val="DATA"/>
      <sheetName val="여과지동"/>
      <sheetName val="기초자료"/>
      <sheetName val="산출내역서집계표"/>
      <sheetName val="Sheet2"/>
      <sheetName val="지급자재"/>
      <sheetName val="6PILE  (돌출)"/>
      <sheetName val="#REF"/>
      <sheetName val="산출근거"/>
      <sheetName val="공예을"/>
      <sheetName val="(2)"/>
      <sheetName val="산근"/>
      <sheetName val="개요"/>
      <sheetName val="별표집계"/>
      <sheetName val="일위대가(가설)"/>
      <sheetName val="북제주-표지"/>
      <sheetName val="추가예산"/>
      <sheetName val="금융비용"/>
      <sheetName val="CC16-내역서"/>
      <sheetName val="설계명세"/>
      <sheetName val="Sheet1 (2)"/>
      <sheetName val="플랜트 설치"/>
      <sheetName val="일위대가"/>
      <sheetName val="DHEQSUPT"/>
      <sheetName val="설계변경내역서"/>
      <sheetName val="06 일위대가목록"/>
      <sheetName val="산출근거1"/>
      <sheetName val="INPUTDATA"/>
      <sheetName val="제출내역 (2)"/>
      <sheetName val="코드표"/>
      <sheetName val="선급금신청서"/>
      <sheetName val="1호토공"/>
      <sheetName val="적용기준"/>
      <sheetName val="(A)내역서"/>
      <sheetName val="교각(P1)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차액보증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흄관기초"/>
      <sheetName val="건축내역"/>
      <sheetName val="BID"/>
      <sheetName val="입출재고현황 (2)"/>
      <sheetName val="기초공"/>
      <sheetName val="기둥(원형)"/>
      <sheetName val="TEL"/>
      <sheetName val="내역서"/>
      <sheetName val="공사개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  <sheetName val="암거"/>
      <sheetName val="포장공"/>
      <sheetName val="편입토지조서"/>
      <sheetName val="DDD"/>
      <sheetName val="돌 적용인자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단면가정"/>
      <sheetName val="덕전리"/>
      <sheetName val="암거"/>
      <sheetName val="포장공"/>
      <sheetName val="배수공"/>
      <sheetName val="안정계산"/>
      <sheetName val="단면검토"/>
      <sheetName val="ⴭⴭⴭⴭ"/>
      <sheetName val="보집계표"/>
      <sheetName val="일위대가목차"/>
      <sheetName val="보차도경계석"/>
      <sheetName val="3련 BOX"/>
      <sheetName val="토적표"/>
      <sheetName val="6PILE  (돌출)"/>
      <sheetName val="1.설계조건"/>
      <sheetName val="RPF"/>
      <sheetName val="설계조건"/>
      <sheetName val="소업1교"/>
      <sheetName val="001"/>
      <sheetName val="일반공사"/>
      <sheetName val="ilch"/>
      <sheetName val="토공A"/>
      <sheetName val="말뚝물량"/>
      <sheetName val="중기일위대가"/>
      <sheetName val="ITEM"/>
      <sheetName val="교각1"/>
      <sheetName val="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조서및연장산출"/>
      <sheetName val="배수공수량"/>
      <sheetName val="암거공수량집계"/>
      <sheetName val="횡배수공집계"/>
      <sheetName val="수로관및집수정수량집계"/>
      <sheetName val="횡배수토공(P.E,BOX) "/>
      <sheetName val="수로관및집수정"/>
      <sheetName val="지수벽 및 파라피트"/>
      <sheetName val="암거수량"/>
      <sheetName val="암거날개벽수량"/>
      <sheetName val="암거날개벽토공"/>
      <sheetName val="횡배수관날개벽잔토 "/>
      <sheetName val="횡배수관날개벽수량표"/>
      <sheetName val="횡배수관날개벽잔토산식치수표"/>
      <sheetName val="토적계산서"/>
      <sheetName val="포장자재수량집계"/>
      <sheetName val="콘크리트포장"/>
      <sheetName val="토사측구"/>
      <sheetName val="표 지 "/>
      <sheetName val="자재집계"/>
      <sheetName val="토공집계"/>
      <sheetName val="총괄자재집계"/>
      <sheetName val="암거날개벽수량(1.5M)"/>
      <sheetName val="암거날개벽토공(1.5)"/>
      <sheetName val="토공집계(소계)"/>
      <sheetName val="관급자재대"/>
      <sheetName val="면벽수량"/>
      <sheetName val="흄관(보호)(1연)"/>
      <sheetName val="흄관 보호토공(1연)"/>
      <sheetName val="#REF"/>
      <sheetName val="코드표"/>
      <sheetName val="대치판정"/>
      <sheetName val="신우"/>
      <sheetName val="집계표"/>
      <sheetName val="인자기준_2007"/>
      <sheetName val="할인_할증률산정"/>
      <sheetName val="금액단가표"/>
      <sheetName val="자료기입"/>
      <sheetName val="예정공정표(장기간)"/>
      <sheetName val="수량"/>
      <sheetName val="조명시설"/>
      <sheetName val="금액내역서"/>
      <sheetName val="단면가정"/>
      <sheetName val="치수표"/>
      <sheetName val="3BL공동구 수량"/>
      <sheetName val="001"/>
      <sheetName val="부경대총괄내역서"/>
      <sheetName val="덕전리"/>
      <sheetName val="수량집계"/>
      <sheetName val="DDD"/>
      <sheetName val="연습"/>
      <sheetName val="옹벽단면치수"/>
      <sheetName val="공통비"/>
      <sheetName val="관급자대내역서"/>
      <sheetName val="설계내역서(고사목 제거)"/>
      <sheetName val="자재단가"/>
      <sheetName val="암거"/>
      <sheetName val="포장공"/>
      <sheetName val="대포2교접속"/>
      <sheetName val="제1호단위수량"/>
      <sheetName val="버스운행안내"/>
      <sheetName val="예방접종계획"/>
      <sheetName val="근태계획서"/>
      <sheetName val="1.수인터널"/>
      <sheetName val="주차구획선수량"/>
      <sheetName val="집수A"/>
      <sheetName val="내역서 (2)"/>
      <sheetName val="골막이(야매)"/>
      <sheetName val="차액보증"/>
      <sheetName val="SORCE1"/>
      <sheetName val="4.내진설계"/>
      <sheetName val="일위대가모듈"/>
      <sheetName val="배수공"/>
      <sheetName val="표지"/>
      <sheetName val="000000"/>
      <sheetName val="입찰안"/>
      <sheetName val="wall"/>
      <sheetName val="내역"/>
      <sheetName val="98수문일위"/>
      <sheetName val="ⴭⴭⴭⴭ"/>
      <sheetName val="대로근거"/>
      <sheetName val="식생블럭단위수량"/>
      <sheetName val="8.PILE  (돌출)"/>
      <sheetName val="Sheet3"/>
      <sheetName val="DATA 입력란"/>
      <sheetName val="1. 설계조건 2.단면가정 3. 하중계산"/>
      <sheetName val="토공수량산출"/>
      <sheetName val="낙찰표"/>
      <sheetName val="실행철강하도"/>
      <sheetName val="계약서"/>
      <sheetName val="단위수량"/>
      <sheetName val="변화치수"/>
      <sheetName val="단가산출서"/>
      <sheetName val="인자기준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9"/>
  <sheetViews>
    <sheetView showGridLines="0" view="pageBreakPreview" topLeftCell="A10" zoomScale="115" zoomScaleNormal="100" zoomScaleSheetLayoutView="115" workbookViewId="0">
      <selection activeCell="B4963" sqref="B4963"/>
    </sheetView>
  </sheetViews>
  <sheetFormatPr defaultColWidth="8.625" defaultRowHeight="12"/>
  <cols>
    <col min="1" max="1" width="1.75" style="201" customWidth="1"/>
    <col min="2" max="2" width="8.375" style="201" customWidth="1"/>
    <col min="3" max="3" width="5.25" style="201" customWidth="1"/>
    <col min="4" max="4" width="5.625" style="201" customWidth="1"/>
    <col min="5" max="5" width="9.625" style="201" customWidth="1"/>
    <col min="6" max="6" width="2.75" style="201" customWidth="1"/>
    <col min="7" max="7" width="5.625" style="201" customWidth="1"/>
    <col min="8" max="8" width="2.875" style="201" customWidth="1"/>
    <col min="9" max="9" width="5" style="201" customWidth="1"/>
    <col min="10" max="10" width="5.625" style="201" customWidth="1"/>
    <col min="11" max="11" width="4" style="201" customWidth="1"/>
    <col min="12" max="12" width="5.875" style="201" customWidth="1"/>
    <col min="13" max="13" width="5" style="201" customWidth="1"/>
    <col min="14" max="14" width="3.25" style="201" customWidth="1"/>
    <col min="15" max="15" width="5.25" style="201" customWidth="1"/>
    <col min="16" max="16" width="2.375" style="201" customWidth="1"/>
    <col min="17" max="17" width="4.5" style="201" customWidth="1"/>
    <col min="18" max="19" width="4.125" style="201" customWidth="1"/>
    <col min="20" max="20" width="2" style="201" customWidth="1"/>
    <col min="21" max="21" width="0.75" style="201" hidden="1" customWidth="1"/>
    <col min="22" max="22" width="6.625" style="201" customWidth="1"/>
    <col min="23" max="23" width="5" style="201" customWidth="1"/>
    <col min="24" max="24" width="6" style="201" customWidth="1"/>
    <col min="25" max="25" width="1.375" style="201" customWidth="1"/>
    <col min="26" max="31" width="4.625" style="201" customWidth="1"/>
    <col min="32" max="32" width="3.75" style="201" customWidth="1"/>
    <col min="33" max="36" width="4.625" style="201" customWidth="1"/>
    <col min="37" max="37" width="3.75" style="201" customWidth="1"/>
    <col min="38" max="80" width="4.625" style="201" customWidth="1"/>
    <col min="81" max="105" width="8.625" style="201" customWidth="1"/>
    <col min="106" max="116" width="4.625" style="201" customWidth="1"/>
    <col min="117" max="256" width="8.625" style="201"/>
    <col min="257" max="257" width="1.75" style="201" customWidth="1"/>
    <col min="258" max="258" width="8.375" style="201" customWidth="1"/>
    <col min="259" max="259" width="5.25" style="201" customWidth="1"/>
    <col min="260" max="260" width="5.625" style="201" customWidth="1"/>
    <col min="261" max="261" width="9.625" style="201" customWidth="1"/>
    <col min="262" max="262" width="2.75" style="201" customWidth="1"/>
    <col min="263" max="263" width="5.625" style="201" customWidth="1"/>
    <col min="264" max="264" width="2.875" style="201" customWidth="1"/>
    <col min="265" max="265" width="5" style="201" customWidth="1"/>
    <col min="266" max="266" width="5.625" style="201" customWidth="1"/>
    <col min="267" max="267" width="4" style="201" customWidth="1"/>
    <col min="268" max="268" width="5.875" style="201" customWidth="1"/>
    <col min="269" max="269" width="5" style="201" customWidth="1"/>
    <col min="270" max="270" width="3.25" style="201" customWidth="1"/>
    <col min="271" max="271" width="5.25" style="201" customWidth="1"/>
    <col min="272" max="272" width="2.375" style="201" customWidth="1"/>
    <col min="273" max="273" width="4.5" style="201" customWidth="1"/>
    <col min="274" max="275" width="4.125" style="201" customWidth="1"/>
    <col min="276" max="276" width="2" style="201" customWidth="1"/>
    <col min="277" max="277" width="0" style="201" hidden="1" customWidth="1"/>
    <col min="278" max="278" width="6.625" style="201" customWidth="1"/>
    <col min="279" max="279" width="5" style="201" customWidth="1"/>
    <col min="280" max="280" width="6" style="201" customWidth="1"/>
    <col min="281" max="281" width="1.375" style="201" customWidth="1"/>
    <col min="282" max="287" width="4.625" style="201" customWidth="1"/>
    <col min="288" max="288" width="3.75" style="201" customWidth="1"/>
    <col min="289" max="292" width="4.625" style="201" customWidth="1"/>
    <col min="293" max="293" width="3.75" style="201" customWidth="1"/>
    <col min="294" max="336" width="4.625" style="201" customWidth="1"/>
    <col min="337" max="361" width="8.625" style="201" customWidth="1"/>
    <col min="362" max="372" width="4.625" style="201" customWidth="1"/>
    <col min="373" max="512" width="8.625" style="201"/>
    <col min="513" max="513" width="1.75" style="201" customWidth="1"/>
    <col min="514" max="514" width="8.375" style="201" customWidth="1"/>
    <col min="515" max="515" width="5.25" style="201" customWidth="1"/>
    <col min="516" max="516" width="5.625" style="201" customWidth="1"/>
    <col min="517" max="517" width="9.625" style="201" customWidth="1"/>
    <col min="518" max="518" width="2.75" style="201" customWidth="1"/>
    <col min="519" max="519" width="5.625" style="201" customWidth="1"/>
    <col min="520" max="520" width="2.875" style="201" customWidth="1"/>
    <col min="521" max="521" width="5" style="201" customWidth="1"/>
    <col min="522" max="522" width="5.625" style="201" customWidth="1"/>
    <col min="523" max="523" width="4" style="201" customWidth="1"/>
    <col min="524" max="524" width="5.875" style="201" customWidth="1"/>
    <col min="525" max="525" width="5" style="201" customWidth="1"/>
    <col min="526" max="526" width="3.25" style="201" customWidth="1"/>
    <col min="527" max="527" width="5.25" style="201" customWidth="1"/>
    <col min="528" max="528" width="2.375" style="201" customWidth="1"/>
    <col min="529" max="529" width="4.5" style="201" customWidth="1"/>
    <col min="530" max="531" width="4.125" style="201" customWidth="1"/>
    <col min="532" max="532" width="2" style="201" customWidth="1"/>
    <col min="533" max="533" width="0" style="201" hidden="1" customWidth="1"/>
    <col min="534" max="534" width="6.625" style="201" customWidth="1"/>
    <col min="535" max="535" width="5" style="201" customWidth="1"/>
    <col min="536" max="536" width="6" style="201" customWidth="1"/>
    <col min="537" max="537" width="1.375" style="201" customWidth="1"/>
    <col min="538" max="543" width="4.625" style="201" customWidth="1"/>
    <col min="544" max="544" width="3.75" style="201" customWidth="1"/>
    <col min="545" max="548" width="4.625" style="201" customWidth="1"/>
    <col min="549" max="549" width="3.75" style="201" customWidth="1"/>
    <col min="550" max="592" width="4.625" style="201" customWidth="1"/>
    <col min="593" max="617" width="8.625" style="201" customWidth="1"/>
    <col min="618" max="628" width="4.625" style="201" customWidth="1"/>
    <col min="629" max="768" width="8.625" style="201"/>
    <col min="769" max="769" width="1.75" style="201" customWidth="1"/>
    <col min="770" max="770" width="8.375" style="201" customWidth="1"/>
    <col min="771" max="771" width="5.25" style="201" customWidth="1"/>
    <col min="772" max="772" width="5.625" style="201" customWidth="1"/>
    <col min="773" max="773" width="9.625" style="201" customWidth="1"/>
    <col min="774" max="774" width="2.75" style="201" customWidth="1"/>
    <col min="775" max="775" width="5.625" style="201" customWidth="1"/>
    <col min="776" max="776" width="2.875" style="201" customWidth="1"/>
    <col min="777" max="777" width="5" style="201" customWidth="1"/>
    <col min="778" max="778" width="5.625" style="201" customWidth="1"/>
    <col min="779" max="779" width="4" style="201" customWidth="1"/>
    <col min="780" max="780" width="5.875" style="201" customWidth="1"/>
    <col min="781" max="781" width="5" style="201" customWidth="1"/>
    <col min="782" max="782" width="3.25" style="201" customWidth="1"/>
    <col min="783" max="783" width="5.25" style="201" customWidth="1"/>
    <col min="784" max="784" width="2.375" style="201" customWidth="1"/>
    <col min="785" max="785" width="4.5" style="201" customWidth="1"/>
    <col min="786" max="787" width="4.125" style="201" customWidth="1"/>
    <col min="788" max="788" width="2" style="201" customWidth="1"/>
    <col min="789" max="789" width="0" style="201" hidden="1" customWidth="1"/>
    <col min="790" max="790" width="6.625" style="201" customWidth="1"/>
    <col min="791" max="791" width="5" style="201" customWidth="1"/>
    <col min="792" max="792" width="6" style="201" customWidth="1"/>
    <col min="793" max="793" width="1.375" style="201" customWidth="1"/>
    <col min="794" max="799" width="4.625" style="201" customWidth="1"/>
    <col min="800" max="800" width="3.75" style="201" customWidth="1"/>
    <col min="801" max="804" width="4.625" style="201" customWidth="1"/>
    <col min="805" max="805" width="3.75" style="201" customWidth="1"/>
    <col min="806" max="848" width="4.625" style="201" customWidth="1"/>
    <col min="849" max="873" width="8.625" style="201" customWidth="1"/>
    <col min="874" max="884" width="4.625" style="201" customWidth="1"/>
    <col min="885" max="1024" width="8.625" style="201"/>
    <col min="1025" max="1025" width="1.75" style="201" customWidth="1"/>
    <col min="1026" max="1026" width="8.375" style="201" customWidth="1"/>
    <col min="1027" max="1027" width="5.25" style="201" customWidth="1"/>
    <col min="1028" max="1028" width="5.625" style="201" customWidth="1"/>
    <col min="1029" max="1029" width="9.625" style="201" customWidth="1"/>
    <col min="1030" max="1030" width="2.75" style="201" customWidth="1"/>
    <col min="1031" max="1031" width="5.625" style="201" customWidth="1"/>
    <col min="1032" max="1032" width="2.875" style="201" customWidth="1"/>
    <col min="1033" max="1033" width="5" style="201" customWidth="1"/>
    <col min="1034" max="1034" width="5.625" style="201" customWidth="1"/>
    <col min="1035" max="1035" width="4" style="201" customWidth="1"/>
    <col min="1036" max="1036" width="5.875" style="201" customWidth="1"/>
    <col min="1037" max="1037" width="5" style="201" customWidth="1"/>
    <col min="1038" max="1038" width="3.25" style="201" customWidth="1"/>
    <col min="1039" max="1039" width="5.25" style="201" customWidth="1"/>
    <col min="1040" max="1040" width="2.375" style="201" customWidth="1"/>
    <col min="1041" max="1041" width="4.5" style="201" customWidth="1"/>
    <col min="1042" max="1043" width="4.125" style="201" customWidth="1"/>
    <col min="1044" max="1044" width="2" style="201" customWidth="1"/>
    <col min="1045" max="1045" width="0" style="201" hidden="1" customWidth="1"/>
    <col min="1046" max="1046" width="6.625" style="201" customWidth="1"/>
    <col min="1047" max="1047" width="5" style="201" customWidth="1"/>
    <col min="1048" max="1048" width="6" style="201" customWidth="1"/>
    <col min="1049" max="1049" width="1.375" style="201" customWidth="1"/>
    <col min="1050" max="1055" width="4.625" style="201" customWidth="1"/>
    <col min="1056" max="1056" width="3.75" style="201" customWidth="1"/>
    <col min="1057" max="1060" width="4.625" style="201" customWidth="1"/>
    <col min="1061" max="1061" width="3.75" style="201" customWidth="1"/>
    <col min="1062" max="1104" width="4.625" style="201" customWidth="1"/>
    <col min="1105" max="1129" width="8.625" style="201" customWidth="1"/>
    <col min="1130" max="1140" width="4.625" style="201" customWidth="1"/>
    <col min="1141" max="1280" width="8.625" style="201"/>
    <col min="1281" max="1281" width="1.75" style="201" customWidth="1"/>
    <col min="1282" max="1282" width="8.375" style="201" customWidth="1"/>
    <col min="1283" max="1283" width="5.25" style="201" customWidth="1"/>
    <col min="1284" max="1284" width="5.625" style="201" customWidth="1"/>
    <col min="1285" max="1285" width="9.625" style="201" customWidth="1"/>
    <col min="1286" max="1286" width="2.75" style="201" customWidth="1"/>
    <col min="1287" max="1287" width="5.625" style="201" customWidth="1"/>
    <col min="1288" max="1288" width="2.875" style="201" customWidth="1"/>
    <col min="1289" max="1289" width="5" style="201" customWidth="1"/>
    <col min="1290" max="1290" width="5.625" style="201" customWidth="1"/>
    <col min="1291" max="1291" width="4" style="201" customWidth="1"/>
    <col min="1292" max="1292" width="5.875" style="201" customWidth="1"/>
    <col min="1293" max="1293" width="5" style="201" customWidth="1"/>
    <col min="1294" max="1294" width="3.25" style="201" customWidth="1"/>
    <col min="1295" max="1295" width="5.25" style="201" customWidth="1"/>
    <col min="1296" max="1296" width="2.375" style="201" customWidth="1"/>
    <col min="1297" max="1297" width="4.5" style="201" customWidth="1"/>
    <col min="1298" max="1299" width="4.125" style="201" customWidth="1"/>
    <col min="1300" max="1300" width="2" style="201" customWidth="1"/>
    <col min="1301" max="1301" width="0" style="201" hidden="1" customWidth="1"/>
    <col min="1302" max="1302" width="6.625" style="201" customWidth="1"/>
    <col min="1303" max="1303" width="5" style="201" customWidth="1"/>
    <col min="1304" max="1304" width="6" style="201" customWidth="1"/>
    <col min="1305" max="1305" width="1.375" style="201" customWidth="1"/>
    <col min="1306" max="1311" width="4.625" style="201" customWidth="1"/>
    <col min="1312" max="1312" width="3.75" style="201" customWidth="1"/>
    <col min="1313" max="1316" width="4.625" style="201" customWidth="1"/>
    <col min="1317" max="1317" width="3.75" style="201" customWidth="1"/>
    <col min="1318" max="1360" width="4.625" style="201" customWidth="1"/>
    <col min="1361" max="1385" width="8.625" style="201" customWidth="1"/>
    <col min="1386" max="1396" width="4.625" style="201" customWidth="1"/>
    <col min="1397" max="1536" width="8.625" style="201"/>
    <col min="1537" max="1537" width="1.75" style="201" customWidth="1"/>
    <col min="1538" max="1538" width="8.375" style="201" customWidth="1"/>
    <col min="1539" max="1539" width="5.25" style="201" customWidth="1"/>
    <col min="1540" max="1540" width="5.625" style="201" customWidth="1"/>
    <col min="1541" max="1541" width="9.625" style="201" customWidth="1"/>
    <col min="1542" max="1542" width="2.75" style="201" customWidth="1"/>
    <col min="1543" max="1543" width="5.625" style="201" customWidth="1"/>
    <col min="1544" max="1544" width="2.875" style="201" customWidth="1"/>
    <col min="1545" max="1545" width="5" style="201" customWidth="1"/>
    <col min="1546" max="1546" width="5.625" style="201" customWidth="1"/>
    <col min="1547" max="1547" width="4" style="201" customWidth="1"/>
    <col min="1548" max="1548" width="5.875" style="201" customWidth="1"/>
    <col min="1549" max="1549" width="5" style="201" customWidth="1"/>
    <col min="1550" max="1550" width="3.25" style="201" customWidth="1"/>
    <col min="1551" max="1551" width="5.25" style="201" customWidth="1"/>
    <col min="1552" max="1552" width="2.375" style="201" customWidth="1"/>
    <col min="1553" max="1553" width="4.5" style="201" customWidth="1"/>
    <col min="1554" max="1555" width="4.125" style="201" customWidth="1"/>
    <col min="1556" max="1556" width="2" style="201" customWidth="1"/>
    <col min="1557" max="1557" width="0" style="201" hidden="1" customWidth="1"/>
    <col min="1558" max="1558" width="6.625" style="201" customWidth="1"/>
    <col min="1559" max="1559" width="5" style="201" customWidth="1"/>
    <col min="1560" max="1560" width="6" style="201" customWidth="1"/>
    <col min="1561" max="1561" width="1.375" style="201" customWidth="1"/>
    <col min="1562" max="1567" width="4.625" style="201" customWidth="1"/>
    <col min="1568" max="1568" width="3.75" style="201" customWidth="1"/>
    <col min="1569" max="1572" width="4.625" style="201" customWidth="1"/>
    <col min="1573" max="1573" width="3.75" style="201" customWidth="1"/>
    <col min="1574" max="1616" width="4.625" style="201" customWidth="1"/>
    <col min="1617" max="1641" width="8.625" style="201" customWidth="1"/>
    <col min="1642" max="1652" width="4.625" style="201" customWidth="1"/>
    <col min="1653" max="1792" width="8.625" style="201"/>
    <col min="1793" max="1793" width="1.75" style="201" customWidth="1"/>
    <col min="1794" max="1794" width="8.375" style="201" customWidth="1"/>
    <col min="1795" max="1795" width="5.25" style="201" customWidth="1"/>
    <col min="1796" max="1796" width="5.625" style="201" customWidth="1"/>
    <col min="1797" max="1797" width="9.625" style="201" customWidth="1"/>
    <col min="1798" max="1798" width="2.75" style="201" customWidth="1"/>
    <col min="1799" max="1799" width="5.625" style="201" customWidth="1"/>
    <col min="1800" max="1800" width="2.875" style="201" customWidth="1"/>
    <col min="1801" max="1801" width="5" style="201" customWidth="1"/>
    <col min="1802" max="1802" width="5.625" style="201" customWidth="1"/>
    <col min="1803" max="1803" width="4" style="201" customWidth="1"/>
    <col min="1804" max="1804" width="5.875" style="201" customWidth="1"/>
    <col min="1805" max="1805" width="5" style="201" customWidth="1"/>
    <col min="1806" max="1806" width="3.25" style="201" customWidth="1"/>
    <col min="1807" max="1807" width="5.25" style="201" customWidth="1"/>
    <col min="1808" max="1808" width="2.375" style="201" customWidth="1"/>
    <col min="1809" max="1809" width="4.5" style="201" customWidth="1"/>
    <col min="1810" max="1811" width="4.125" style="201" customWidth="1"/>
    <col min="1812" max="1812" width="2" style="201" customWidth="1"/>
    <col min="1813" max="1813" width="0" style="201" hidden="1" customWidth="1"/>
    <col min="1814" max="1814" width="6.625" style="201" customWidth="1"/>
    <col min="1815" max="1815" width="5" style="201" customWidth="1"/>
    <col min="1816" max="1816" width="6" style="201" customWidth="1"/>
    <col min="1817" max="1817" width="1.375" style="201" customWidth="1"/>
    <col min="1818" max="1823" width="4.625" style="201" customWidth="1"/>
    <col min="1824" max="1824" width="3.75" style="201" customWidth="1"/>
    <col min="1825" max="1828" width="4.625" style="201" customWidth="1"/>
    <col min="1829" max="1829" width="3.75" style="201" customWidth="1"/>
    <col min="1830" max="1872" width="4.625" style="201" customWidth="1"/>
    <col min="1873" max="1897" width="8.625" style="201" customWidth="1"/>
    <col min="1898" max="1908" width="4.625" style="201" customWidth="1"/>
    <col min="1909" max="2048" width="8.625" style="201"/>
    <col min="2049" max="2049" width="1.75" style="201" customWidth="1"/>
    <col min="2050" max="2050" width="8.375" style="201" customWidth="1"/>
    <col min="2051" max="2051" width="5.25" style="201" customWidth="1"/>
    <col min="2052" max="2052" width="5.625" style="201" customWidth="1"/>
    <col min="2053" max="2053" width="9.625" style="201" customWidth="1"/>
    <col min="2054" max="2054" width="2.75" style="201" customWidth="1"/>
    <col min="2055" max="2055" width="5.625" style="201" customWidth="1"/>
    <col min="2056" max="2056" width="2.875" style="201" customWidth="1"/>
    <col min="2057" max="2057" width="5" style="201" customWidth="1"/>
    <col min="2058" max="2058" width="5.625" style="201" customWidth="1"/>
    <col min="2059" max="2059" width="4" style="201" customWidth="1"/>
    <col min="2060" max="2060" width="5.875" style="201" customWidth="1"/>
    <col min="2061" max="2061" width="5" style="201" customWidth="1"/>
    <col min="2062" max="2062" width="3.25" style="201" customWidth="1"/>
    <col min="2063" max="2063" width="5.25" style="201" customWidth="1"/>
    <col min="2064" max="2064" width="2.375" style="201" customWidth="1"/>
    <col min="2065" max="2065" width="4.5" style="201" customWidth="1"/>
    <col min="2066" max="2067" width="4.125" style="201" customWidth="1"/>
    <col min="2068" max="2068" width="2" style="201" customWidth="1"/>
    <col min="2069" max="2069" width="0" style="201" hidden="1" customWidth="1"/>
    <col min="2070" max="2070" width="6.625" style="201" customWidth="1"/>
    <col min="2071" max="2071" width="5" style="201" customWidth="1"/>
    <col min="2072" max="2072" width="6" style="201" customWidth="1"/>
    <col min="2073" max="2073" width="1.375" style="201" customWidth="1"/>
    <col min="2074" max="2079" width="4.625" style="201" customWidth="1"/>
    <col min="2080" max="2080" width="3.75" style="201" customWidth="1"/>
    <col min="2081" max="2084" width="4.625" style="201" customWidth="1"/>
    <col min="2085" max="2085" width="3.75" style="201" customWidth="1"/>
    <col min="2086" max="2128" width="4.625" style="201" customWidth="1"/>
    <col min="2129" max="2153" width="8.625" style="201" customWidth="1"/>
    <col min="2154" max="2164" width="4.625" style="201" customWidth="1"/>
    <col min="2165" max="2304" width="8.625" style="201"/>
    <col min="2305" max="2305" width="1.75" style="201" customWidth="1"/>
    <col min="2306" max="2306" width="8.375" style="201" customWidth="1"/>
    <col min="2307" max="2307" width="5.25" style="201" customWidth="1"/>
    <col min="2308" max="2308" width="5.625" style="201" customWidth="1"/>
    <col min="2309" max="2309" width="9.625" style="201" customWidth="1"/>
    <col min="2310" max="2310" width="2.75" style="201" customWidth="1"/>
    <col min="2311" max="2311" width="5.625" style="201" customWidth="1"/>
    <col min="2312" max="2312" width="2.875" style="201" customWidth="1"/>
    <col min="2313" max="2313" width="5" style="201" customWidth="1"/>
    <col min="2314" max="2314" width="5.625" style="201" customWidth="1"/>
    <col min="2315" max="2315" width="4" style="201" customWidth="1"/>
    <col min="2316" max="2316" width="5.875" style="201" customWidth="1"/>
    <col min="2317" max="2317" width="5" style="201" customWidth="1"/>
    <col min="2318" max="2318" width="3.25" style="201" customWidth="1"/>
    <col min="2319" max="2319" width="5.25" style="201" customWidth="1"/>
    <col min="2320" max="2320" width="2.375" style="201" customWidth="1"/>
    <col min="2321" max="2321" width="4.5" style="201" customWidth="1"/>
    <col min="2322" max="2323" width="4.125" style="201" customWidth="1"/>
    <col min="2324" max="2324" width="2" style="201" customWidth="1"/>
    <col min="2325" max="2325" width="0" style="201" hidden="1" customWidth="1"/>
    <col min="2326" max="2326" width="6.625" style="201" customWidth="1"/>
    <col min="2327" max="2327" width="5" style="201" customWidth="1"/>
    <col min="2328" max="2328" width="6" style="201" customWidth="1"/>
    <col min="2329" max="2329" width="1.375" style="201" customWidth="1"/>
    <col min="2330" max="2335" width="4.625" style="201" customWidth="1"/>
    <col min="2336" max="2336" width="3.75" style="201" customWidth="1"/>
    <col min="2337" max="2340" width="4.625" style="201" customWidth="1"/>
    <col min="2341" max="2341" width="3.75" style="201" customWidth="1"/>
    <col min="2342" max="2384" width="4.625" style="201" customWidth="1"/>
    <col min="2385" max="2409" width="8.625" style="201" customWidth="1"/>
    <col min="2410" max="2420" width="4.625" style="201" customWidth="1"/>
    <col min="2421" max="2560" width="8.625" style="201"/>
    <col min="2561" max="2561" width="1.75" style="201" customWidth="1"/>
    <col min="2562" max="2562" width="8.375" style="201" customWidth="1"/>
    <col min="2563" max="2563" width="5.25" style="201" customWidth="1"/>
    <col min="2564" max="2564" width="5.625" style="201" customWidth="1"/>
    <col min="2565" max="2565" width="9.625" style="201" customWidth="1"/>
    <col min="2566" max="2566" width="2.75" style="201" customWidth="1"/>
    <col min="2567" max="2567" width="5.625" style="201" customWidth="1"/>
    <col min="2568" max="2568" width="2.875" style="201" customWidth="1"/>
    <col min="2569" max="2569" width="5" style="201" customWidth="1"/>
    <col min="2570" max="2570" width="5.625" style="201" customWidth="1"/>
    <col min="2571" max="2571" width="4" style="201" customWidth="1"/>
    <col min="2572" max="2572" width="5.875" style="201" customWidth="1"/>
    <col min="2573" max="2573" width="5" style="201" customWidth="1"/>
    <col min="2574" max="2574" width="3.25" style="201" customWidth="1"/>
    <col min="2575" max="2575" width="5.25" style="201" customWidth="1"/>
    <col min="2576" max="2576" width="2.375" style="201" customWidth="1"/>
    <col min="2577" max="2577" width="4.5" style="201" customWidth="1"/>
    <col min="2578" max="2579" width="4.125" style="201" customWidth="1"/>
    <col min="2580" max="2580" width="2" style="201" customWidth="1"/>
    <col min="2581" max="2581" width="0" style="201" hidden="1" customWidth="1"/>
    <col min="2582" max="2582" width="6.625" style="201" customWidth="1"/>
    <col min="2583" max="2583" width="5" style="201" customWidth="1"/>
    <col min="2584" max="2584" width="6" style="201" customWidth="1"/>
    <col min="2585" max="2585" width="1.375" style="201" customWidth="1"/>
    <col min="2586" max="2591" width="4.625" style="201" customWidth="1"/>
    <col min="2592" max="2592" width="3.75" style="201" customWidth="1"/>
    <col min="2593" max="2596" width="4.625" style="201" customWidth="1"/>
    <col min="2597" max="2597" width="3.75" style="201" customWidth="1"/>
    <col min="2598" max="2640" width="4.625" style="201" customWidth="1"/>
    <col min="2641" max="2665" width="8.625" style="201" customWidth="1"/>
    <col min="2666" max="2676" width="4.625" style="201" customWidth="1"/>
    <col min="2677" max="2816" width="8.625" style="201"/>
    <col min="2817" max="2817" width="1.75" style="201" customWidth="1"/>
    <col min="2818" max="2818" width="8.375" style="201" customWidth="1"/>
    <col min="2819" max="2819" width="5.25" style="201" customWidth="1"/>
    <col min="2820" max="2820" width="5.625" style="201" customWidth="1"/>
    <col min="2821" max="2821" width="9.625" style="201" customWidth="1"/>
    <col min="2822" max="2822" width="2.75" style="201" customWidth="1"/>
    <col min="2823" max="2823" width="5.625" style="201" customWidth="1"/>
    <col min="2824" max="2824" width="2.875" style="201" customWidth="1"/>
    <col min="2825" max="2825" width="5" style="201" customWidth="1"/>
    <col min="2826" max="2826" width="5.625" style="201" customWidth="1"/>
    <col min="2827" max="2827" width="4" style="201" customWidth="1"/>
    <col min="2828" max="2828" width="5.875" style="201" customWidth="1"/>
    <col min="2829" max="2829" width="5" style="201" customWidth="1"/>
    <col min="2830" max="2830" width="3.25" style="201" customWidth="1"/>
    <col min="2831" max="2831" width="5.25" style="201" customWidth="1"/>
    <col min="2832" max="2832" width="2.375" style="201" customWidth="1"/>
    <col min="2833" max="2833" width="4.5" style="201" customWidth="1"/>
    <col min="2834" max="2835" width="4.125" style="201" customWidth="1"/>
    <col min="2836" max="2836" width="2" style="201" customWidth="1"/>
    <col min="2837" max="2837" width="0" style="201" hidden="1" customWidth="1"/>
    <col min="2838" max="2838" width="6.625" style="201" customWidth="1"/>
    <col min="2839" max="2839" width="5" style="201" customWidth="1"/>
    <col min="2840" max="2840" width="6" style="201" customWidth="1"/>
    <col min="2841" max="2841" width="1.375" style="201" customWidth="1"/>
    <col min="2842" max="2847" width="4.625" style="201" customWidth="1"/>
    <col min="2848" max="2848" width="3.75" style="201" customWidth="1"/>
    <col min="2849" max="2852" width="4.625" style="201" customWidth="1"/>
    <col min="2853" max="2853" width="3.75" style="201" customWidth="1"/>
    <col min="2854" max="2896" width="4.625" style="201" customWidth="1"/>
    <col min="2897" max="2921" width="8.625" style="201" customWidth="1"/>
    <col min="2922" max="2932" width="4.625" style="201" customWidth="1"/>
    <col min="2933" max="3072" width="8.625" style="201"/>
    <col min="3073" max="3073" width="1.75" style="201" customWidth="1"/>
    <col min="3074" max="3074" width="8.375" style="201" customWidth="1"/>
    <col min="3075" max="3075" width="5.25" style="201" customWidth="1"/>
    <col min="3076" max="3076" width="5.625" style="201" customWidth="1"/>
    <col min="3077" max="3077" width="9.625" style="201" customWidth="1"/>
    <col min="3078" max="3078" width="2.75" style="201" customWidth="1"/>
    <col min="3079" max="3079" width="5.625" style="201" customWidth="1"/>
    <col min="3080" max="3080" width="2.875" style="201" customWidth="1"/>
    <col min="3081" max="3081" width="5" style="201" customWidth="1"/>
    <col min="3082" max="3082" width="5.625" style="201" customWidth="1"/>
    <col min="3083" max="3083" width="4" style="201" customWidth="1"/>
    <col min="3084" max="3084" width="5.875" style="201" customWidth="1"/>
    <col min="3085" max="3085" width="5" style="201" customWidth="1"/>
    <col min="3086" max="3086" width="3.25" style="201" customWidth="1"/>
    <col min="3087" max="3087" width="5.25" style="201" customWidth="1"/>
    <col min="3088" max="3088" width="2.375" style="201" customWidth="1"/>
    <col min="3089" max="3089" width="4.5" style="201" customWidth="1"/>
    <col min="3090" max="3091" width="4.125" style="201" customWidth="1"/>
    <col min="3092" max="3092" width="2" style="201" customWidth="1"/>
    <col min="3093" max="3093" width="0" style="201" hidden="1" customWidth="1"/>
    <col min="3094" max="3094" width="6.625" style="201" customWidth="1"/>
    <col min="3095" max="3095" width="5" style="201" customWidth="1"/>
    <col min="3096" max="3096" width="6" style="201" customWidth="1"/>
    <col min="3097" max="3097" width="1.375" style="201" customWidth="1"/>
    <col min="3098" max="3103" width="4.625" style="201" customWidth="1"/>
    <col min="3104" max="3104" width="3.75" style="201" customWidth="1"/>
    <col min="3105" max="3108" width="4.625" style="201" customWidth="1"/>
    <col min="3109" max="3109" width="3.75" style="201" customWidth="1"/>
    <col min="3110" max="3152" width="4.625" style="201" customWidth="1"/>
    <col min="3153" max="3177" width="8.625" style="201" customWidth="1"/>
    <col min="3178" max="3188" width="4.625" style="201" customWidth="1"/>
    <col min="3189" max="3328" width="8.625" style="201"/>
    <col min="3329" max="3329" width="1.75" style="201" customWidth="1"/>
    <col min="3330" max="3330" width="8.375" style="201" customWidth="1"/>
    <col min="3331" max="3331" width="5.25" style="201" customWidth="1"/>
    <col min="3332" max="3332" width="5.625" style="201" customWidth="1"/>
    <col min="3333" max="3333" width="9.625" style="201" customWidth="1"/>
    <col min="3334" max="3334" width="2.75" style="201" customWidth="1"/>
    <col min="3335" max="3335" width="5.625" style="201" customWidth="1"/>
    <col min="3336" max="3336" width="2.875" style="201" customWidth="1"/>
    <col min="3337" max="3337" width="5" style="201" customWidth="1"/>
    <col min="3338" max="3338" width="5.625" style="201" customWidth="1"/>
    <col min="3339" max="3339" width="4" style="201" customWidth="1"/>
    <col min="3340" max="3340" width="5.875" style="201" customWidth="1"/>
    <col min="3341" max="3341" width="5" style="201" customWidth="1"/>
    <col min="3342" max="3342" width="3.25" style="201" customWidth="1"/>
    <col min="3343" max="3343" width="5.25" style="201" customWidth="1"/>
    <col min="3344" max="3344" width="2.375" style="201" customWidth="1"/>
    <col min="3345" max="3345" width="4.5" style="201" customWidth="1"/>
    <col min="3346" max="3347" width="4.125" style="201" customWidth="1"/>
    <col min="3348" max="3348" width="2" style="201" customWidth="1"/>
    <col min="3349" max="3349" width="0" style="201" hidden="1" customWidth="1"/>
    <col min="3350" max="3350" width="6.625" style="201" customWidth="1"/>
    <col min="3351" max="3351" width="5" style="201" customWidth="1"/>
    <col min="3352" max="3352" width="6" style="201" customWidth="1"/>
    <col min="3353" max="3353" width="1.375" style="201" customWidth="1"/>
    <col min="3354" max="3359" width="4.625" style="201" customWidth="1"/>
    <col min="3360" max="3360" width="3.75" style="201" customWidth="1"/>
    <col min="3361" max="3364" width="4.625" style="201" customWidth="1"/>
    <col min="3365" max="3365" width="3.75" style="201" customWidth="1"/>
    <col min="3366" max="3408" width="4.625" style="201" customWidth="1"/>
    <col min="3409" max="3433" width="8.625" style="201" customWidth="1"/>
    <col min="3434" max="3444" width="4.625" style="201" customWidth="1"/>
    <col min="3445" max="3584" width="8.625" style="201"/>
    <col min="3585" max="3585" width="1.75" style="201" customWidth="1"/>
    <col min="3586" max="3586" width="8.375" style="201" customWidth="1"/>
    <col min="3587" max="3587" width="5.25" style="201" customWidth="1"/>
    <col min="3588" max="3588" width="5.625" style="201" customWidth="1"/>
    <col min="3589" max="3589" width="9.625" style="201" customWidth="1"/>
    <col min="3590" max="3590" width="2.75" style="201" customWidth="1"/>
    <col min="3591" max="3591" width="5.625" style="201" customWidth="1"/>
    <col min="3592" max="3592" width="2.875" style="201" customWidth="1"/>
    <col min="3593" max="3593" width="5" style="201" customWidth="1"/>
    <col min="3594" max="3594" width="5.625" style="201" customWidth="1"/>
    <col min="3595" max="3595" width="4" style="201" customWidth="1"/>
    <col min="3596" max="3596" width="5.875" style="201" customWidth="1"/>
    <col min="3597" max="3597" width="5" style="201" customWidth="1"/>
    <col min="3598" max="3598" width="3.25" style="201" customWidth="1"/>
    <col min="3599" max="3599" width="5.25" style="201" customWidth="1"/>
    <col min="3600" max="3600" width="2.375" style="201" customWidth="1"/>
    <col min="3601" max="3601" width="4.5" style="201" customWidth="1"/>
    <col min="3602" max="3603" width="4.125" style="201" customWidth="1"/>
    <col min="3604" max="3604" width="2" style="201" customWidth="1"/>
    <col min="3605" max="3605" width="0" style="201" hidden="1" customWidth="1"/>
    <col min="3606" max="3606" width="6.625" style="201" customWidth="1"/>
    <col min="3607" max="3607" width="5" style="201" customWidth="1"/>
    <col min="3608" max="3608" width="6" style="201" customWidth="1"/>
    <col min="3609" max="3609" width="1.375" style="201" customWidth="1"/>
    <col min="3610" max="3615" width="4.625" style="201" customWidth="1"/>
    <col min="3616" max="3616" width="3.75" style="201" customWidth="1"/>
    <col min="3617" max="3620" width="4.625" style="201" customWidth="1"/>
    <col min="3621" max="3621" width="3.75" style="201" customWidth="1"/>
    <col min="3622" max="3664" width="4.625" style="201" customWidth="1"/>
    <col min="3665" max="3689" width="8.625" style="201" customWidth="1"/>
    <col min="3690" max="3700" width="4.625" style="201" customWidth="1"/>
    <col min="3701" max="3840" width="8.625" style="201"/>
    <col min="3841" max="3841" width="1.75" style="201" customWidth="1"/>
    <col min="3842" max="3842" width="8.375" style="201" customWidth="1"/>
    <col min="3843" max="3843" width="5.25" style="201" customWidth="1"/>
    <col min="3844" max="3844" width="5.625" style="201" customWidth="1"/>
    <col min="3845" max="3845" width="9.625" style="201" customWidth="1"/>
    <col min="3846" max="3846" width="2.75" style="201" customWidth="1"/>
    <col min="3847" max="3847" width="5.625" style="201" customWidth="1"/>
    <col min="3848" max="3848" width="2.875" style="201" customWidth="1"/>
    <col min="3849" max="3849" width="5" style="201" customWidth="1"/>
    <col min="3850" max="3850" width="5.625" style="201" customWidth="1"/>
    <col min="3851" max="3851" width="4" style="201" customWidth="1"/>
    <col min="3852" max="3852" width="5.875" style="201" customWidth="1"/>
    <col min="3853" max="3853" width="5" style="201" customWidth="1"/>
    <col min="3854" max="3854" width="3.25" style="201" customWidth="1"/>
    <col min="3855" max="3855" width="5.25" style="201" customWidth="1"/>
    <col min="3856" max="3856" width="2.375" style="201" customWidth="1"/>
    <col min="3857" max="3857" width="4.5" style="201" customWidth="1"/>
    <col min="3858" max="3859" width="4.125" style="201" customWidth="1"/>
    <col min="3860" max="3860" width="2" style="201" customWidth="1"/>
    <col min="3861" max="3861" width="0" style="201" hidden="1" customWidth="1"/>
    <col min="3862" max="3862" width="6.625" style="201" customWidth="1"/>
    <col min="3863" max="3863" width="5" style="201" customWidth="1"/>
    <col min="3864" max="3864" width="6" style="201" customWidth="1"/>
    <col min="3865" max="3865" width="1.375" style="201" customWidth="1"/>
    <col min="3866" max="3871" width="4.625" style="201" customWidth="1"/>
    <col min="3872" max="3872" width="3.75" style="201" customWidth="1"/>
    <col min="3873" max="3876" width="4.625" style="201" customWidth="1"/>
    <col min="3877" max="3877" width="3.75" style="201" customWidth="1"/>
    <col min="3878" max="3920" width="4.625" style="201" customWidth="1"/>
    <col min="3921" max="3945" width="8.625" style="201" customWidth="1"/>
    <col min="3946" max="3956" width="4.625" style="201" customWidth="1"/>
    <col min="3957" max="4096" width="8.625" style="201"/>
    <col min="4097" max="4097" width="1.75" style="201" customWidth="1"/>
    <col min="4098" max="4098" width="8.375" style="201" customWidth="1"/>
    <col min="4099" max="4099" width="5.25" style="201" customWidth="1"/>
    <col min="4100" max="4100" width="5.625" style="201" customWidth="1"/>
    <col min="4101" max="4101" width="9.625" style="201" customWidth="1"/>
    <col min="4102" max="4102" width="2.75" style="201" customWidth="1"/>
    <col min="4103" max="4103" width="5.625" style="201" customWidth="1"/>
    <col min="4104" max="4104" width="2.875" style="201" customWidth="1"/>
    <col min="4105" max="4105" width="5" style="201" customWidth="1"/>
    <col min="4106" max="4106" width="5.625" style="201" customWidth="1"/>
    <col min="4107" max="4107" width="4" style="201" customWidth="1"/>
    <col min="4108" max="4108" width="5.875" style="201" customWidth="1"/>
    <col min="4109" max="4109" width="5" style="201" customWidth="1"/>
    <col min="4110" max="4110" width="3.25" style="201" customWidth="1"/>
    <col min="4111" max="4111" width="5.25" style="201" customWidth="1"/>
    <col min="4112" max="4112" width="2.375" style="201" customWidth="1"/>
    <col min="4113" max="4113" width="4.5" style="201" customWidth="1"/>
    <col min="4114" max="4115" width="4.125" style="201" customWidth="1"/>
    <col min="4116" max="4116" width="2" style="201" customWidth="1"/>
    <col min="4117" max="4117" width="0" style="201" hidden="1" customWidth="1"/>
    <col min="4118" max="4118" width="6.625" style="201" customWidth="1"/>
    <col min="4119" max="4119" width="5" style="201" customWidth="1"/>
    <col min="4120" max="4120" width="6" style="201" customWidth="1"/>
    <col min="4121" max="4121" width="1.375" style="201" customWidth="1"/>
    <col min="4122" max="4127" width="4.625" style="201" customWidth="1"/>
    <col min="4128" max="4128" width="3.75" style="201" customWidth="1"/>
    <col min="4129" max="4132" width="4.625" style="201" customWidth="1"/>
    <col min="4133" max="4133" width="3.75" style="201" customWidth="1"/>
    <col min="4134" max="4176" width="4.625" style="201" customWidth="1"/>
    <col min="4177" max="4201" width="8.625" style="201" customWidth="1"/>
    <col min="4202" max="4212" width="4.625" style="201" customWidth="1"/>
    <col min="4213" max="4352" width="8.625" style="201"/>
    <col min="4353" max="4353" width="1.75" style="201" customWidth="1"/>
    <col min="4354" max="4354" width="8.375" style="201" customWidth="1"/>
    <col min="4355" max="4355" width="5.25" style="201" customWidth="1"/>
    <col min="4356" max="4356" width="5.625" style="201" customWidth="1"/>
    <col min="4357" max="4357" width="9.625" style="201" customWidth="1"/>
    <col min="4358" max="4358" width="2.75" style="201" customWidth="1"/>
    <col min="4359" max="4359" width="5.625" style="201" customWidth="1"/>
    <col min="4360" max="4360" width="2.875" style="201" customWidth="1"/>
    <col min="4361" max="4361" width="5" style="201" customWidth="1"/>
    <col min="4362" max="4362" width="5.625" style="201" customWidth="1"/>
    <col min="4363" max="4363" width="4" style="201" customWidth="1"/>
    <col min="4364" max="4364" width="5.875" style="201" customWidth="1"/>
    <col min="4365" max="4365" width="5" style="201" customWidth="1"/>
    <col min="4366" max="4366" width="3.25" style="201" customWidth="1"/>
    <col min="4367" max="4367" width="5.25" style="201" customWidth="1"/>
    <col min="4368" max="4368" width="2.375" style="201" customWidth="1"/>
    <col min="4369" max="4369" width="4.5" style="201" customWidth="1"/>
    <col min="4370" max="4371" width="4.125" style="201" customWidth="1"/>
    <col min="4372" max="4372" width="2" style="201" customWidth="1"/>
    <col min="4373" max="4373" width="0" style="201" hidden="1" customWidth="1"/>
    <col min="4374" max="4374" width="6.625" style="201" customWidth="1"/>
    <col min="4375" max="4375" width="5" style="201" customWidth="1"/>
    <col min="4376" max="4376" width="6" style="201" customWidth="1"/>
    <col min="4377" max="4377" width="1.375" style="201" customWidth="1"/>
    <col min="4378" max="4383" width="4.625" style="201" customWidth="1"/>
    <col min="4384" max="4384" width="3.75" style="201" customWidth="1"/>
    <col min="4385" max="4388" width="4.625" style="201" customWidth="1"/>
    <col min="4389" max="4389" width="3.75" style="201" customWidth="1"/>
    <col min="4390" max="4432" width="4.625" style="201" customWidth="1"/>
    <col min="4433" max="4457" width="8.625" style="201" customWidth="1"/>
    <col min="4458" max="4468" width="4.625" style="201" customWidth="1"/>
    <col min="4469" max="4608" width="8.625" style="201"/>
    <col min="4609" max="4609" width="1.75" style="201" customWidth="1"/>
    <col min="4610" max="4610" width="8.375" style="201" customWidth="1"/>
    <col min="4611" max="4611" width="5.25" style="201" customWidth="1"/>
    <col min="4612" max="4612" width="5.625" style="201" customWidth="1"/>
    <col min="4613" max="4613" width="9.625" style="201" customWidth="1"/>
    <col min="4614" max="4614" width="2.75" style="201" customWidth="1"/>
    <col min="4615" max="4615" width="5.625" style="201" customWidth="1"/>
    <col min="4616" max="4616" width="2.875" style="201" customWidth="1"/>
    <col min="4617" max="4617" width="5" style="201" customWidth="1"/>
    <col min="4618" max="4618" width="5.625" style="201" customWidth="1"/>
    <col min="4619" max="4619" width="4" style="201" customWidth="1"/>
    <col min="4620" max="4620" width="5.875" style="201" customWidth="1"/>
    <col min="4621" max="4621" width="5" style="201" customWidth="1"/>
    <col min="4622" max="4622" width="3.25" style="201" customWidth="1"/>
    <col min="4623" max="4623" width="5.25" style="201" customWidth="1"/>
    <col min="4624" max="4624" width="2.375" style="201" customWidth="1"/>
    <col min="4625" max="4625" width="4.5" style="201" customWidth="1"/>
    <col min="4626" max="4627" width="4.125" style="201" customWidth="1"/>
    <col min="4628" max="4628" width="2" style="201" customWidth="1"/>
    <col min="4629" max="4629" width="0" style="201" hidden="1" customWidth="1"/>
    <col min="4630" max="4630" width="6.625" style="201" customWidth="1"/>
    <col min="4631" max="4631" width="5" style="201" customWidth="1"/>
    <col min="4632" max="4632" width="6" style="201" customWidth="1"/>
    <col min="4633" max="4633" width="1.375" style="201" customWidth="1"/>
    <col min="4634" max="4639" width="4.625" style="201" customWidth="1"/>
    <col min="4640" max="4640" width="3.75" style="201" customWidth="1"/>
    <col min="4641" max="4644" width="4.625" style="201" customWidth="1"/>
    <col min="4645" max="4645" width="3.75" style="201" customWidth="1"/>
    <col min="4646" max="4688" width="4.625" style="201" customWidth="1"/>
    <col min="4689" max="4713" width="8.625" style="201" customWidth="1"/>
    <col min="4714" max="4724" width="4.625" style="201" customWidth="1"/>
    <col min="4725" max="4864" width="8.625" style="201"/>
    <col min="4865" max="4865" width="1.75" style="201" customWidth="1"/>
    <col min="4866" max="4866" width="8.375" style="201" customWidth="1"/>
    <col min="4867" max="4867" width="5.25" style="201" customWidth="1"/>
    <col min="4868" max="4868" width="5.625" style="201" customWidth="1"/>
    <col min="4869" max="4869" width="9.625" style="201" customWidth="1"/>
    <col min="4870" max="4870" width="2.75" style="201" customWidth="1"/>
    <col min="4871" max="4871" width="5.625" style="201" customWidth="1"/>
    <col min="4872" max="4872" width="2.875" style="201" customWidth="1"/>
    <col min="4873" max="4873" width="5" style="201" customWidth="1"/>
    <col min="4874" max="4874" width="5.625" style="201" customWidth="1"/>
    <col min="4875" max="4875" width="4" style="201" customWidth="1"/>
    <col min="4876" max="4876" width="5.875" style="201" customWidth="1"/>
    <col min="4877" max="4877" width="5" style="201" customWidth="1"/>
    <col min="4878" max="4878" width="3.25" style="201" customWidth="1"/>
    <col min="4879" max="4879" width="5.25" style="201" customWidth="1"/>
    <col min="4880" max="4880" width="2.375" style="201" customWidth="1"/>
    <col min="4881" max="4881" width="4.5" style="201" customWidth="1"/>
    <col min="4882" max="4883" width="4.125" style="201" customWidth="1"/>
    <col min="4884" max="4884" width="2" style="201" customWidth="1"/>
    <col min="4885" max="4885" width="0" style="201" hidden="1" customWidth="1"/>
    <col min="4886" max="4886" width="6.625" style="201" customWidth="1"/>
    <col min="4887" max="4887" width="5" style="201" customWidth="1"/>
    <col min="4888" max="4888" width="6" style="201" customWidth="1"/>
    <col min="4889" max="4889" width="1.375" style="201" customWidth="1"/>
    <col min="4890" max="4895" width="4.625" style="201" customWidth="1"/>
    <col min="4896" max="4896" width="3.75" style="201" customWidth="1"/>
    <col min="4897" max="4900" width="4.625" style="201" customWidth="1"/>
    <col min="4901" max="4901" width="3.75" style="201" customWidth="1"/>
    <col min="4902" max="4944" width="4.625" style="201" customWidth="1"/>
    <col min="4945" max="4969" width="8.625" style="201" customWidth="1"/>
    <col min="4970" max="4980" width="4.625" style="201" customWidth="1"/>
    <col min="4981" max="5120" width="8.625" style="201"/>
    <col min="5121" max="5121" width="1.75" style="201" customWidth="1"/>
    <col min="5122" max="5122" width="8.375" style="201" customWidth="1"/>
    <col min="5123" max="5123" width="5.25" style="201" customWidth="1"/>
    <col min="5124" max="5124" width="5.625" style="201" customWidth="1"/>
    <col min="5125" max="5125" width="9.625" style="201" customWidth="1"/>
    <col min="5126" max="5126" width="2.75" style="201" customWidth="1"/>
    <col min="5127" max="5127" width="5.625" style="201" customWidth="1"/>
    <col min="5128" max="5128" width="2.875" style="201" customWidth="1"/>
    <col min="5129" max="5129" width="5" style="201" customWidth="1"/>
    <col min="5130" max="5130" width="5.625" style="201" customWidth="1"/>
    <col min="5131" max="5131" width="4" style="201" customWidth="1"/>
    <col min="5132" max="5132" width="5.875" style="201" customWidth="1"/>
    <col min="5133" max="5133" width="5" style="201" customWidth="1"/>
    <col min="5134" max="5134" width="3.25" style="201" customWidth="1"/>
    <col min="5135" max="5135" width="5.25" style="201" customWidth="1"/>
    <col min="5136" max="5136" width="2.375" style="201" customWidth="1"/>
    <col min="5137" max="5137" width="4.5" style="201" customWidth="1"/>
    <col min="5138" max="5139" width="4.125" style="201" customWidth="1"/>
    <col min="5140" max="5140" width="2" style="201" customWidth="1"/>
    <col min="5141" max="5141" width="0" style="201" hidden="1" customWidth="1"/>
    <col min="5142" max="5142" width="6.625" style="201" customWidth="1"/>
    <col min="5143" max="5143" width="5" style="201" customWidth="1"/>
    <col min="5144" max="5144" width="6" style="201" customWidth="1"/>
    <col min="5145" max="5145" width="1.375" style="201" customWidth="1"/>
    <col min="5146" max="5151" width="4.625" style="201" customWidth="1"/>
    <col min="5152" max="5152" width="3.75" style="201" customWidth="1"/>
    <col min="5153" max="5156" width="4.625" style="201" customWidth="1"/>
    <col min="5157" max="5157" width="3.75" style="201" customWidth="1"/>
    <col min="5158" max="5200" width="4.625" style="201" customWidth="1"/>
    <col min="5201" max="5225" width="8.625" style="201" customWidth="1"/>
    <col min="5226" max="5236" width="4.625" style="201" customWidth="1"/>
    <col min="5237" max="5376" width="8.625" style="201"/>
    <col min="5377" max="5377" width="1.75" style="201" customWidth="1"/>
    <col min="5378" max="5378" width="8.375" style="201" customWidth="1"/>
    <col min="5379" max="5379" width="5.25" style="201" customWidth="1"/>
    <col min="5380" max="5380" width="5.625" style="201" customWidth="1"/>
    <col min="5381" max="5381" width="9.625" style="201" customWidth="1"/>
    <col min="5382" max="5382" width="2.75" style="201" customWidth="1"/>
    <col min="5383" max="5383" width="5.625" style="201" customWidth="1"/>
    <col min="5384" max="5384" width="2.875" style="201" customWidth="1"/>
    <col min="5385" max="5385" width="5" style="201" customWidth="1"/>
    <col min="5386" max="5386" width="5.625" style="201" customWidth="1"/>
    <col min="5387" max="5387" width="4" style="201" customWidth="1"/>
    <col min="5388" max="5388" width="5.875" style="201" customWidth="1"/>
    <col min="5389" max="5389" width="5" style="201" customWidth="1"/>
    <col min="5390" max="5390" width="3.25" style="201" customWidth="1"/>
    <col min="5391" max="5391" width="5.25" style="201" customWidth="1"/>
    <col min="5392" max="5392" width="2.375" style="201" customWidth="1"/>
    <col min="5393" max="5393" width="4.5" style="201" customWidth="1"/>
    <col min="5394" max="5395" width="4.125" style="201" customWidth="1"/>
    <col min="5396" max="5396" width="2" style="201" customWidth="1"/>
    <col min="5397" max="5397" width="0" style="201" hidden="1" customWidth="1"/>
    <col min="5398" max="5398" width="6.625" style="201" customWidth="1"/>
    <col min="5399" max="5399" width="5" style="201" customWidth="1"/>
    <col min="5400" max="5400" width="6" style="201" customWidth="1"/>
    <col min="5401" max="5401" width="1.375" style="201" customWidth="1"/>
    <col min="5402" max="5407" width="4.625" style="201" customWidth="1"/>
    <col min="5408" max="5408" width="3.75" style="201" customWidth="1"/>
    <col min="5409" max="5412" width="4.625" style="201" customWidth="1"/>
    <col min="5413" max="5413" width="3.75" style="201" customWidth="1"/>
    <col min="5414" max="5456" width="4.625" style="201" customWidth="1"/>
    <col min="5457" max="5481" width="8.625" style="201" customWidth="1"/>
    <col min="5482" max="5492" width="4.625" style="201" customWidth="1"/>
    <col min="5493" max="5632" width="8.625" style="201"/>
    <col min="5633" max="5633" width="1.75" style="201" customWidth="1"/>
    <col min="5634" max="5634" width="8.375" style="201" customWidth="1"/>
    <col min="5635" max="5635" width="5.25" style="201" customWidth="1"/>
    <col min="5636" max="5636" width="5.625" style="201" customWidth="1"/>
    <col min="5637" max="5637" width="9.625" style="201" customWidth="1"/>
    <col min="5638" max="5638" width="2.75" style="201" customWidth="1"/>
    <col min="5639" max="5639" width="5.625" style="201" customWidth="1"/>
    <col min="5640" max="5640" width="2.875" style="201" customWidth="1"/>
    <col min="5641" max="5641" width="5" style="201" customWidth="1"/>
    <col min="5642" max="5642" width="5.625" style="201" customWidth="1"/>
    <col min="5643" max="5643" width="4" style="201" customWidth="1"/>
    <col min="5644" max="5644" width="5.875" style="201" customWidth="1"/>
    <col min="5645" max="5645" width="5" style="201" customWidth="1"/>
    <col min="5646" max="5646" width="3.25" style="201" customWidth="1"/>
    <col min="5647" max="5647" width="5.25" style="201" customWidth="1"/>
    <col min="5648" max="5648" width="2.375" style="201" customWidth="1"/>
    <col min="5649" max="5649" width="4.5" style="201" customWidth="1"/>
    <col min="5650" max="5651" width="4.125" style="201" customWidth="1"/>
    <col min="5652" max="5652" width="2" style="201" customWidth="1"/>
    <col min="5653" max="5653" width="0" style="201" hidden="1" customWidth="1"/>
    <col min="5654" max="5654" width="6.625" style="201" customWidth="1"/>
    <col min="5655" max="5655" width="5" style="201" customWidth="1"/>
    <col min="5656" max="5656" width="6" style="201" customWidth="1"/>
    <col min="5657" max="5657" width="1.375" style="201" customWidth="1"/>
    <col min="5658" max="5663" width="4.625" style="201" customWidth="1"/>
    <col min="5664" max="5664" width="3.75" style="201" customWidth="1"/>
    <col min="5665" max="5668" width="4.625" style="201" customWidth="1"/>
    <col min="5669" max="5669" width="3.75" style="201" customWidth="1"/>
    <col min="5670" max="5712" width="4.625" style="201" customWidth="1"/>
    <col min="5713" max="5737" width="8.625" style="201" customWidth="1"/>
    <col min="5738" max="5748" width="4.625" style="201" customWidth="1"/>
    <col min="5749" max="5888" width="8.625" style="201"/>
    <col min="5889" max="5889" width="1.75" style="201" customWidth="1"/>
    <col min="5890" max="5890" width="8.375" style="201" customWidth="1"/>
    <col min="5891" max="5891" width="5.25" style="201" customWidth="1"/>
    <col min="5892" max="5892" width="5.625" style="201" customWidth="1"/>
    <col min="5893" max="5893" width="9.625" style="201" customWidth="1"/>
    <col min="5894" max="5894" width="2.75" style="201" customWidth="1"/>
    <col min="5895" max="5895" width="5.625" style="201" customWidth="1"/>
    <col min="5896" max="5896" width="2.875" style="201" customWidth="1"/>
    <col min="5897" max="5897" width="5" style="201" customWidth="1"/>
    <col min="5898" max="5898" width="5.625" style="201" customWidth="1"/>
    <col min="5899" max="5899" width="4" style="201" customWidth="1"/>
    <col min="5900" max="5900" width="5.875" style="201" customWidth="1"/>
    <col min="5901" max="5901" width="5" style="201" customWidth="1"/>
    <col min="5902" max="5902" width="3.25" style="201" customWidth="1"/>
    <col min="5903" max="5903" width="5.25" style="201" customWidth="1"/>
    <col min="5904" max="5904" width="2.375" style="201" customWidth="1"/>
    <col min="5905" max="5905" width="4.5" style="201" customWidth="1"/>
    <col min="5906" max="5907" width="4.125" style="201" customWidth="1"/>
    <col min="5908" max="5908" width="2" style="201" customWidth="1"/>
    <col min="5909" max="5909" width="0" style="201" hidden="1" customWidth="1"/>
    <col min="5910" max="5910" width="6.625" style="201" customWidth="1"/>
    <col min="5911" max="5911" width="5" style="201" customWidth="1"/>
    <col min="5912" max="5912" width="6" style="201" customWidth="1"/>
    <col min="5913" max="5913" width="1.375" style="201" customWidth="1"/>
    <col min="5914" max="5919" width="4.625" style="201" customWidth="1"/>
    <col min="5920" max="5920" width="3.75" style="201" customWidth="1"/>
    <col min="5921" max="5924" width="4.625" style="201" customWidth="1"/>
    <col min="5925" max="5925" width="3.75" style="201" customWidth="1"/>
    <col min="5926" max="5968" width="4.625" style="201" customWidth="1"/>
    <col min="5969" max="5993" width="8.625" style="201" customWidth="1"/>
    <col min="5994" max="6004" width="4.625" style="201" customWidth="1"/>
    <col min="6005" max="6144" width="8.625" style="201"/>
    <col min="6145" max="6145" width="1.75" style="201" customWidth="1"/>
    <col min="6146" max="6146" width="8.375" style="201" customWidth="1"/>
    <col min="6147" max="6147" width="5.25" style="201" customWidth="1"/>
    <col min="6148" max="6148" width="5.625" style="201" customWidth="1"/>
    <col min="6149" max="6149" width="9.625" style="201" customWidth="1"/>
    <col min="6150" max="6150" width="2.75" style="201" customWidth="1"/>
    <col min="6151" max="6151" width="5.625" style="201" customWidth="1"/>
    <col min="6152" max="6152" width="2.875" style="201" customWidth="1"/>
    <col min="6153" max="6153" width="5" style="201" customWidth="1"/>
    <col min="6154" max="6154" width="5.625" style="201" customWidth="1"/>
    <col min="6155" max="6155" width="4" style="201" customWidth="1"/>
    <col min="6156" max="6156" width="5.875" style="201" customWidth="1"/>
    <col min="6157" max="6157" width="5" style="201" customWidth="1"/>
    <col min="6158" max="6158" width="3.25" style="201" customWidth="1"/>
    <col min="6159" max="6159" width="5.25" style="201" customWidth="1"/>
    <col min="6160" max="6160" width="2.375" style="201" customWidth="1"/>
    <col min="6161" max="6161" width="4.5" style="201" customWidth="1"/>
    <col min="6162" max="6163" width="4.125" style="201" customWidth="1"/>
    <col min="6164" max="6164" width="2" style="201" customWidth="1"/>
    <col min="6165" max="6165" width="0" style="201" hidden="1" customWidth="1"/>
    <col min="6166" max="6166" width="6.625" style="201" customWidth="1"/>
    <col min="6167" max="6167" width="5" style="201" customWidth="1"/>
    <col min="6168" max="6168" width="6" style="201" customWidth="1"/>
    <col min="6169" max="6169" width="1.375" style="201" customWidth="1"/>
    <col min="6170" max="6175" width="4.625" style="201" customWidth="1"/>
    <col min="6176" max="6176" width="3.75" style="201" customWidth="1"/>
    <col min="6177" max="6180" width="4.625" style="201" customWidth="1"/>
    <col min="6181" max="6181" width="3.75" style="201" customWidth="1"/>
    <col min="6182" max="6224" width="4.625" style="201" customWidth="1"/>
    <col min="6225" max="6249" width="8.625" style="201" customWidth="1"/>
    <col min="6250" max="6260" width="4.625" style="201" customWidth="1"/>
    <col min="6261" max="6400" width="8.625" style="201"/>
    <col min="6401" max="6401" width="1.75" style="201" customWidth="1"/>
    <col min="6402" max="6402" width="8.375" style="201" customWidth="1"/>
    <col min="6403" max="6403" width="5.25" style="201" customWidth="1"/>
    <col min="6404" max="6404" width="5.625" style="201" customWidth="1"/>
    <col min="6405" max="6405" width="9.625" style="201" customWidth="1"/>
    <col min="6406" max="6406" width="2.75" style="201" customWidth="1"/>
    <col min="6407" max="6407" width="5.625" style="201" customWidth="1"/>
    <col min="6408" max="6408" width="2.875" style="201" customWidth="1"/>
    <col min="6409" max="6409" width="5" style="201" customWidth="1"/>
    <col min="6410" max="6410" width="5.625" style="201" customWidth="1"/>
    <col min="6411" max="6411" width="4" style="201" customWidth="1"/>
    <col min="6412" max="6412" width="5.875" style="201" customWidth="1"/>
    <col min="6413" max="6413" width="5" style="201" customWidth="1"/>
    <col min="6414" max="6414" width="3.25" style="201" customWidth="1"/>
    <col min="6415" max="6415" width="5.25" style="201" customWidth="1"/>
    <col min="6416" max="6416" width="2.375" style="201" customWidth="1"/>
    <col min="6417" max="6417" width="4.5" style="201" customWidth="1"/>
    <col min="6418" max="6419" width="4.125" style="201" customWidth="1"/>
    <col min="6420" max="6420" width="2" style="201" customWidth="1"/>
    <col min="6421" max="6421" width="0" style="201" hidden="1" customWidth="1"/>
    <col min="6422" max="6422" width="6.625" style="201" customWidth="1"/>
    <col min="6423" max="6423" width="5" style="201" customWidth="1"/>
    <col min="6424" max="6424" width="6" style="201" customWidth="1"/>
    <col min="6425" max="6425" width="1.375" style="201" customWidth="1"/>
    <col min="6426" max="6431" width="4.625" style="201" customWidth="1"/>
    <col min="6432" max="6432" width="3.75" style="201" customWidth="1"/>
    <col min="6433" max="6436" width="4.625" style="201" customWidth="1"/>
    <col min="6437" max="6437" width="3.75" style="201" customWidth="1"/>
    <col min="6438" max="6480" width="4.625" style="201" customWidth="1"/>
    <col min="6481" max="6505" width="8.625" style="201" customWidth="1"/>
    <col min="6506" max="6516" width="4.625" style="201" customWidth="1"/>
    <col min="6517" max="6656" width="8.625" style="201"/>
    <col min="6657" max="6657" width="1.75" style="201" customWidth="1"/>
    <col min="6658" max="6658" width="8.375" style="201" customWidth="1"/>
    <col min="6659" max="6659" width="5.25" style="201" customWidth="1"/>
    <col min="6660" max="6660" width="5.625" style="201" customWidth="1"/>
    <col min="6661" max="6661" width="9.625" style="201" customWidth="1"/>
    <col min="6662" max="6662" width="2.75" style="201" customWidth="1"/>
    <col min="6663" max="6663" width="5.625" style="201" customWidth="1"/>
    <col min="6664" max="6664" width="2.875" style="201" customWidth="1"/>
    <col min="6665" max="6665" width="5" style="201" customWidth="1"/>
    <col min="6666" max="6666" width="5.625" style="201" customWidth="1"/>
    <col min="6667" max="6667" width="4" style="201" customWidth="1"/>
    <col min="6668" max="6668" width="5.875" style="201" customWidth="1"/>
    <col min="6669" max="6669" width="5" style="201" customWidth="1"/>
    <col min="6670" max="6670" width="3.25" style="201" customWidth="1"/>
    <col min="6671" max="6671" width="5.25" style="201" customWidth="1"/>
    <col min="6672" max="6672" width="2.375" style="201" customWidth="1"/>
    <col min="6673" max="6673" width="4.5" style="201" customWidth="1"/>
    <col min="6674" max="6675" width="4.125" style="201" customWidth="1"/>
    <col min="6676" max="6676" width="2" style="201" customWidth="1"/>
    <col min="6677" max="6677" width="0" style="201" hidden="1" customWidth="1"/>
    <col min="6678" max="6678" width="6.625" style="201" customWidth="1"/>
    <col min="6679" max="6679" width="5" style="201" customWidth="1"/>
    <col min="6680" max="6680" width="6" style="201" customWidth="1"/>
    <col min="6681" max="6681" width="1.375" style="201" customWidth="1"/>
    <col min="6682" max="6687" width="4.625" style="201" customWidth="1"/>
    <col min="6688" max="6688" width="3.75" style="201" customWidth="1"/>
    <col min="6689" max="6692" width="4.625" style="201" customWidth="1"/>
    <col min="6693" max="6693" width="3.75" style="201" customWidth="1"/>
    <col min="6694" max="6736" width="4.625" style="201" customWidth="1"/>
    <col min="6737" max="6761" width="8.625" style="201" customWidth="1"/>
    <col min="6762" max="6772" width="4.625" style="201" customWidth="1"/>
    <col min="6773" max="6912" width="8.625" style="201"/>
    <col min="6913" max="6913" width="1.75" style="201" customWidth="1"/>
    <col min="6914" max="6914" width="8.375" style="201" customWidth="1"/>
    <col min="6915" max="6915" width="5.25" style="201" customWidth="1"/>
    <col min="6916" max="6916" width="5.625" style="201" customWidth="1"/>
    <col min="6917" max="6917" width="9.625" style="201" customWidth="1"/>
    <col min="6918" max="6918" width="2.75" style="201" customWidth="1"/>
    <col min="6919" max="6919" width="5.625" style="201" customWidth="1"/>
    <col min="6920" max="6920" width="2.875" style="201" customWidth="1"/>
    <col min="6921" max="6921" width="5" style="201" customWidth="1"/>
    <col min="6922" max="6922" width="5.625" style="201" customWidth="1"/>
    <col min="6923" max="6923" width="4" style="201" customWidth="1"/>
    <col min="6924" max="6924" width="5.875" style="201" customWidth="1"/>
    <col min="6925" max="6925" width="5" style="201" customWidth="1"/>
    <col min="6926" max="6926" width="3.25" style="201" customWidth="1"/>
    <col min="6927" max="6927" width="5.25" style="201" customWidth="1"/>
    <col min="6928" max="6928" width="2.375" style="201" customWidth="1"/>
    <col min="6929" max="6929" width="4.5" style="201" customWidth="1"/>
    <col min="6930" max="6931" width="4.125" style="201" customWidth="1"/>
    <col min="6932" max="6932" width="2" style="201" customWidth="1"/>
    <col min="6933" max="6933" width="0" style="201" hidden="1" customWidth="1"/>
    <col min="6934" max="6934" width="6.625" style="201" customWidth="1"/>
    <col min="6935" max="6935" width="5" style="201" customWidth="1"/>
    <col min="6936" max="6936" width="6" style="201" customWidth="1"/>
    <col min="6937" max="6937" width="1.375" style="201" customWidth="1"/>
    <col min="6938" max="6943" width="4.625" style="201" customWidth="1"/>
    <col min="6944" max="6944" width="3.75" style="201" customWidth="1"/>
    <col min="6945" max="6948" width="4.625" style="201" customWidth="1"/>
    <col min="6949" max="6949" width="3.75" style="201" customWidth="1"/>
    <col min="6950" max="6992" width="4.625" style="201" customWidth="1"/>
    <col min="6993" max="7017" width="8.625" style="201" customWidth="1"/>
    <col min="7018" max="7028" width="4.625" style="201" customWidth="1"/>
    <col min="7029" max="7168" width="8.625" style="201"/>
    <col min="7169" max="7169" width="1.75" style="201" customWidth="1"/>
    <col min="7170" max="7170" width="8.375" style="201" customWidth="1"/>
    <col min="7171" max="7171" width="5.25" style="201" customWidth="1"/>
    <col min="7172" max="7172" width="5.625" style="201" customWidth="1"/>
    <col min="7173" max="7173" width="9.625" style="201" customWidth="1"/>
    <col min="7174" max="7174" width="2.75" style="201" customWidth="1"/>
    <col min="7175" max="7175" width="5.625" style="201" customWidth="1"/>
    <col min="7176" max="7176" width="2.875" style="201" customWidth="1"/>
    <col min="7177" max="7177" width="5" style="201" customWidth="1"/>
    <col min="7178" max="7178" width="5.625" style="201" customWidth="1"/>
    <col min="7179" max="7179" width="4" style="201" customWidth="1"/>
    <col min="7180" max="7180" width="5.875" style="201" customWidth="1"/>
    <col min="7181" max="7181" width="5" style="201" customWidth="1"/>
    <col min="7182" max="7182" width="3.25" style="201" customWidth="1"/>
    <col min="7183" max="7183" width="5.25" style="201" customWidth="1"/>
    <col min="7184" max="7184" width="2.375" style="201" customWidth="1"/>
    <col min="7185" max="7185" width="4.5" style="201" customWidth="1"/>
    <col min="7186" max="7187" width="4.125" style="201" customWidth="1"/>
    <col min="7188" max="7188" width="2" style="201" customWidth="1"/>
    <col min="7189" max="7189" width="0" style="201" hidden="1" customWidth="1"/>
    <col min="7190" max="7190" width="6.625" style="201" customWidth="1"/>
    <col min="7191" max="7191" width="5" style="201" customWidth="1"/>
    <col min="7192" max="7192" width="6" style="201" customWidth="1"/>
    <col min="7193" max="7193" width="1.375" style="201" customWidth="1"/>
    <col min="7194" max="7199" width="4.625" style="201" customWidth="1"/>
    <col min="7200" max="7200" width="3.75" style="201" customWidth="1"/>
    <col min="7201" max="7204" width="4.625" style="201" customWidth="1"/>
    <col min="7205" max="7205" width="3.75" style="201" customWidth="1"/>
    <col min="7206" max="7248" width="4.625" style="201" customWidth="1"/>
    <col min="7249" max="7273" width="8.625" style="201" customWidth="1"/>
    <col min="7274" max="7284" width="4.625" style="201" customWidth="1"/>
    <col min="7285" max="7424" width="8.625" style="201"/>
    <col min="7425" max="7425" width="1.75" style="201" customWidth="1"/>
    <col min="7426" max="7426" width="8.375" style="201" customWidth="1"/>
    <col min="7427" max="7427" width="5.25" style="201" customWidth="1"/>
    <col min="7428" max="7428" width="5.625" style="201" customWidth="1"/>
    <col min="7429" max="7429" width="9.625" style="201" customWidth="1"/>
    <col min="7430" max="7430" width="2.75" style="201" customWidth="1"/>
    <col min="7431" max="7431" width="5.625" style="201" customWidth="1"/>
    <col min="7432" max="7432" width="2.875" style="201" customWidth="1"/>
    <col min="7433" max="7433" width="5" style="201" customWidth="1"/>
    <col min="7434" max="7434" width="5.625" style="201" customWidth="1"/>
    <col min="7435" max="7435" width="4" style="201" customWidth="1"/>
    <col min="7436" max="7436" width="5.875" style="201" customWidth="1"/>
    <col min="7437" max="7437" width="5" style="201" customWidth="1"/>
    <col min="7438" max="7438" width="3.25" style="201" customWidth="1"/>
    <col min="7439" max="7439" width="5.25" style="201" customWidth="1"/>
    <col min="7440" max="7440" width="2.375" style="201" customWidth="1"/>
    <col min="7441" max="7441" width="4.5" style="201" customWidth="1"/>
    <col min="7442" max="7443" width="4.125" style="201" customWidth="1"/>
    <col min="7444" max="7444" width="2" style="201" customWidth="1"/>
    <col min="7445" max="7445" width="0" style="201" hidden="1" customWidth="1"/>
    <col min="7446" max="7446" width="6.625" style="201" customWidth="1"/>
    <col min="7447" max="7447" width="5" style="201" customWidth="1"/>
    <col min="7448" max="7448" width="6" style="201" customWidth="1"/>
    <col min="7449" max="7449" width="1.375" style="201" customWidth="1"/>
    <col min="7450" max="7455" width="4.625" style="201" customWidth="1"/>
    <col min="7456" max="7456" width="3.75" style="201" customWidth="1"/>
    <col min="7457" max="7460" width="4.625" style="201" customWidth="1"/>
    <col min="7461" max="7461" width="3.75" style="201" customWidth="1"/>
    <col min="7462" max="7504" width="4.625" style="201" customWidth="1"/>
    <col min="7505" max="7529" width="8.625" style="201" customWidth="1"/>
    <col min="7530" max="7540" width="4.625" style="201" customWidth="1"/>
    <col min="7541" max="7680" width="8.625" style="201"/>
    <col min="7681" max="7681" width="1.75" style="201" customWidth="1"/>
    <col min="7682" max="7682" width="8.375" style="201" customWidth="1"/>
    <col min="7683" max="7683" width="5.25" style="201" customWidth="1"/>
    <col min="7684" max="7684" width="5.625" style="201" customWidth="1"/>
    <col min="7685" max="7685" width="9.625" style="201" customWidth="1"/>
    <col min="7686" max="7686" width="2.75" style="201" customWidth="1"/>
    <col min="7687" max="7687" width="5.625" style="201" customWidth="1"/>
    <col min="7688" max="7688" width="2.875" style="201" customWidth="1"/>
    <col min="7689" max="7689" width="5" style="201" customWidth="1"/>
    <col min="7690" max="7690" width="5.625" style="201" customWidth="1"/>
    <col min="7691" max="7691" width="4" style="201" customWidth="1"/>
    <col min="7692" max="7692" width="5.875" style="201" customWidth="1"/>
    <col min="7693" max="7693" width="5" style="201" customWidth="1"/>
    <col min="7694" max="7694" width="3.25" style="201" customWidth="1"/>
    <col min="7695" max="7695" width="5.25" style="201" customWidth="1"/>
    <col min="7696" max="7696" width="2.375" style="201" customWidth="1"/>
    <col min="7697" max="7697" width="4.5" style="201" customWidth="1"/>
    <col min="7698" max="7699" width="4.125" style="201" customWidth="1"/>
    <col min="7700" max="7700" width="2" style="201" customWidth="1"/>
    <col min="7701" max="7701" width="0" style="201" hidden="1" customWidth="1"/>
    <col min="7702" max="7702" width="6.625" style="201" customWidth="1"/>
    <col min="7703" max="7703" width="5" style="201" customWidth="1"/>
    <col min="7704" max="7704" width="6" style="201" customWidth="1"/>
    <col min="7705" max="7705" width="1.375" style="201" customWidth="1"/>
    <col min="7706" max="7711" width="4.625" style="201" customWidth="1"/>
    <col min="7712" max="7712" width="3.75" style="201" customWidth="1"/>
    <col min="7713" max="7716" width="4.625" style="201" customWidth="1"/>
    <col min="7717" max="7717" width="3.75" style="201" customWidth="1"/>
    <col min="7718" max="7760" width="4.625" style="201" customWidth="1"/>
    <col min="7761" max="7785" width="8.625" style="201" customWidth="1"/>
    <col min="7786" max="7796" width="4.625" style="201" customWidth="1"/>
    <col min="7797" max="7936" width="8.625" style="201"/>
    <col min="7937" max="7937" width="1.75" style="201" customWidth="1"/>
    <col min="7938" max="7938" width="8.375" style="201" customWidth="1"/>
    <col min="7939" max="7939" width="5.25" style="201" customWidth="1"/>
    <col min="7940" max="7940" width="5.625" style="201" customWidth="1"/>
    <col min="7941" max="7941" width="9.625" style="201" customWidth="1"/>
    <col min="7942" max="7942" width="2.75" style="201" customWidth="1"/>
    <col min="7943" max="7943" width="5.625" style="201" customWidth="1"/>
    <col min="7944" max="7944" width="2.875" style="201" customWidth="1"/>
    <col min="7945" max="7945" width="5" style="201" customWidth="1"/>
    <col min="7946" max="7946" width="5.625" style="201" customWidth="1"/>
    <col min="7947" max="7947" width="4" style="201" customWidth="1"/>
    <col min="7948" max="7948" width="5.875" style="201" customWidth="1"/>
    <col min="7949" max="7949" width="5" style="201" customWidth="1"/>
    <col min="7950" max="7950" width="3.25" style="201" customWidth="1"/>
    <col min="7951" max="7951" width="5.25" style="201" customWidth="1"/>
    <col min="7952" max="7952" width="2.375" style="201" customWidth="1"/>
    <col min="7953" max="7953" width="4.5" style="201" customWidth="1"/>
    <col min="7954" max="7955" width="4.125" style="201" customWidth="1"/>
    <col min="7956" max="7956" width="2" style="201" customWidth="1"/>
    <col min="7957" max="7957" width="0" style="201" hidden="1" customWidth="1"/>
    <col min="7958" max="7958" width="6.625" style="201" customWidth="1"/>
    <col min="7959" max="7959" width="5" style="201" customWidth="1"/>
    <col min="7960" max="7960" width="6" style="201" customWidth="1"/>
    <col min="7961" max="7961" width="1.375" style="201" customWidth="1"/>
    <col min="7962" max="7967" width="4.625" style="201" customWidth="1"/>
    <col min="7968" max="7968" width="3.75" style="201" customWidth="1"/>
    <col min="7969" max="7972" width="4.625" style="201" customWidth="1"/>
    <col min="7973" max="7973" width="3.75" style="201" customWidth="1"/>
    <col min="7974" max="8016" width="4.625" style="201" customWidth="1"/>
    <col min="8017" max="8041" width="8.625" style="201" customWidth="1"/>
    <col min="8042" max="8052" width="4.625" style="201" customWidth="1"/>
    <col min="8053" max="8192" width="8.625" style="201"/>
    <col min="8193" max="8193" width="1.75" style="201" customWidth="1"/>
    <col min="8194" max="8194" width="8.375" style="201" customWidth="1"/>
    <col min="8195" max="8195" width="5.25" style="201" customWidth="1"/>
    <col min="8196" max="8196" width="5.625" style="201" customWidth="1"/>
    <col min="8197" max="8197" width="9.625" style="201" customWidth="1"/>
    <col min="8198" max="8198" width="2.75" style="201" customWidth="1"/>
    <col min="8199" max="8199" width="5.625" style="201" customWidth="1"/>
    <col min="8200" max="8200" width="2.875" style="201" customWidth="1"/>
    <col min="8201" max="8201" width="5" style="201" customWidth="1"/>
    <col min="8202" max="8202" width="5.625" style="201" customWidth="1"/>
    <col min="8203" max="8203" width="4" style="201" customWidth="1"/>
    <col min="8204" max="8204" width="5.875" style="201" customWidth="1"/>
    <col min="8205" max="8205" width="5" style="201" customWidth="1"/>
    <col min="8206" max="8206" width="3.25" style="201" customWidth="1"/>
    <col min="8207" max="8207" width="5.25" style="201" customWidth="1"/>
    <col min="8208" max="8208" width="2.375" style="201" customWidth="1"/>
    <col min="8209" max="8209" width="4.5" style="201" customWidth="1"/>
    <col min="8210" max="8211" width="4.125" style="201" customWidth="1"/>
    <col min="8212" max="8212" width="2" style="201" customWidth="1"/>
    <col min="8213" max="8213" width="0" style="201" hidden="1" customWidth="1"/>
    <col min="8214" max="8214" width="6.625" style="201" customWidth="1"/>
    <col min="8215" max="8215" width="5" style="201" customWidth="1"/>
    <col min="8216" max="8216" width="6" style="201" customWidth="1"/>
    <col min="8217" max="8217" width="1.375" style="201" customWidth="1"/>
    <col min="8218" max="8223" width="4.625" style="201" customWidth="1"/>
    <col min="8224" max="8224" width="3.75" style="201" customWidth="1"/>
    <col min="8225" max="8228" width="4.625" style="201" customWidth="1"/>
    <col min="8229" max="8229" width="3.75" style="201" customWidth="1"/>
    <col min="8230" max="8272" width="4.625" style="201" customWidth="1"/>
    <col min="8273" max="8297" width="8.625" style="201" customWidth="1"/>
    <col min="8298" max="8308" width="4.625" style="201" customWidth="1"/>
    <col min="8309" max="8448" width="8.625" style="201"/>
    <col min="8449" max="8449" width="1.75" style="201" customWidth="1"/>
    <col min="8450" max="8450" width="8.375" style="201" customWidth="1"/>
    <col min="8451" max="8451" width="5.25" style="201" customWidth="1"/>
    <col min="8452" max="8452" width="5.625" style="201" customWidth="1"/>
    <col min="8453" max="8453" width="9.625" style="201" customWidth="1"/>
    <col min="8454" max="8454" width="2.75" style="201" customWidth="1"/>
    <col min="8455" max="8455" width="5.625" style="201" customWidth="1"/>
    <col min="8456" max="8456" width="2.875" style="201" customWidth="1"/>
    <col min="8457" max="8457" width="5" style="201" customWidth="1"/>
    <col min="8458" max="8458" width="5.625" style="201" customWidth="1"/>
    <col min="8459" max="8459" width="4" style="201" customWidth="1"/>
    <col min="8460" max="8460" width="5.875" style="201" customWidth="1"/>
    <col min="8461" max="8461" width="5" style="201" customWidth="1"/>
    <col min="8462" max="8462" width="3.25" style="201" customWidth="1"/>
    <col min="8463" max="8463" width="5.25" style="201" customWidth="1"/>
    <col min="8464" max="8464" width="2.375" style="201" customWidth="1"/>
    <col min="8465" max="8465" width="4.5" style="201" customWidth="1"/>
    <col min="8466" max="8467" width="4.125" style="201" customWidth="1"/>
    <col min="8468" max="8468" width="2" style="201" customWidth="1"/>
    <col min="8469" max="8469" width="0" style="201" hidden="1" customWidth="1"/>
    <col min="8470" max="8470" width="6.625" style="201" customWidth="1"/>
    <col min="8471" max="8471" width="5" style="201" customWidth="1"/>
    <col min="8472" max="8472" width="6" style="201" customWidth="1"/>
    <col min="8473" max="8473" width="1.375" style="201" customWidth="1"/>
    <col min="8474" max="8479" width="4.625" style="201" customWidth="1"/>
    <col min="8480" max="8480" width="3.75" style="201" customWidth="1"/>
    <col min="8481" max="8484" width="4.625" style="201" customWidth="1"/>
    <col min="8485" max="8485" width="3.75" style="201" customWidth="1"/>
    <col min="8486" max="8528" width="4.625" style="201" customWidth="1"/>
    <col min="8529" max="8553" width="8.625" style="201" customWidth="1"/>
    <col min="8554" max="8564" width="4.625" style="201" customWidth="1"/>
    <col min="8565" max="8704" width="8.625" style="201"/>
    <col min="8705" max="8705" width="1.75" style="201" customWidth="1"/>
    <col min="8706" max="8706" width="8.375" style="201" customWidth="1"/>
    <col min="8707" max="8707" width="5.25" style="201" customWidth="1"/>
    <col min="8708" max="8708" width="5.625" style="201" customWidth="1"/>
    <col min="8709" max="8709" width="9.625" style="201" customWidth="1"/>
    <col min="8710" max="8710" width="2.75" style="201" customWidth="1"/>
    <col min="8711" max="8711" width="5.625" style="201" customWidth="1"/>
    <col min="8712" max="8712" width="2.875" style="201" customWidth="1"/>
    <col min="8713" max="8713" width="5" style="201" customWidth="1"/>
    <col min="8714" max="8714" width="5.625" style="201" customWidth="1"/>
    <col min="8715" max="8715" width="4" style="201" customWidth="1"/>
    <col min="8716" max="8716" width="5.875" style="201" customWidth="1"/>
    <col min="8717" max="8717" width="5" style="201" customWidth="1"/>
    <col min="8718" max="8718" width="3.25" style="201" customWidth="1"/>
    <col min="8719" max="8719" width="5.25" style="201" customWidth="1"/>
    <col min="8720" max="8720" width="2.375" style="201" customWidth="1"/>
    <col min="8721" max="8721" width="4.5" style="201" customWidth="1"/>
    <col min="8722" max="8723" width="4.125" style="201" customWidth="1"/>
    <col min="8724" max="8724" width="2" style="201" customWidth="1"/>
    <col min="8725" max="8725" width="0" style="201" hidden="1" customWidth="1"/>
    <col min="8726" max="8726" width="6.625" style="201" customWidth="1"/>
    <col min="8727" max="8727" width="5" style="201" customWidth="1"/>
    <col min="8728" max="8728" width="6" style="201" customWidth="1"/>
    <col min="8729" max="8729" width="1.375" style="201" customWidth="1"/>
    <col min="8730" max="8735" width="4.625" style="201" customWidth="1"/>
    <col min="8736" max="8736" width="3.75" style="201" customWidth="1"/>
    <col min="8737" max="8740" width="4.625" style="201" customWidth="1"/>
    <col min="8741" max="8741" width="3.75" style="201" customWidth="1"/>
    <col min="8742" max="8784" width="4.625" style="201" customWidth="1"/>
    <col min="8785" max="8809" width="8.625" style="201" customWidth="1"/>
    <col min="8810" max="8820" width="4.625" style="201" customWidth="1"/>
    <col min="8821" max="8960" width="8.625" style="201"/>
    <col min="8961" max="8961" width="1.75" style="201" customWidth="1"/>
    <col min="8962" max="8962" width="8.375" style="201" customWidth="1"/>
    <col min="8963" max="8963" width="5.25" style="201" customWidth="1"/>
    <col min="8964" max="8964" width="5.625" style="201" customWidth="1"/>
    <col min="8965" max="8965" width="9.625" style="201" customWidth="1"/>
    <col min="8966" max="8966" width="2.75" style="201" customWidth="1"/>
    <col min="8967" max="8967" width="5.625" style="201" customWidth="1"/>
    <col min="8968" max="8968" width="2.875" style="201" customWidth="1"/>
    <col min="8969" max="8969" width="5" style="201" customWidth="1"/>
    <col min="8970" max="8970" width="5.625" style="201" customWidth="1"/>
    <col min="8971" max="8971" width="4" style="201" customWidth="1"/>
    <col min="8972" max="8972" width="5.875" style="201" customWidth="1"/>
    <col min="8973" max="8973" width="5" style="201" customWidth="1"/>
    <col min="8974" max="8974" width="3.25" style="201" customWidth="1"/>
    <col min="8975" max="8975" width="5.25" style="201" customWidth="1"/>
    <col min="8976" max="8976" width="2.375" style="201" customWidth="1"/>
    <col min="8977" max="8977" width="4.5" style="201" customWidth="1"/>
    <col min="8978" max="8979" width="4.125" style="201" customWidth="1"/>
    <col min="8980" max="8980" width="2" style="201" customWidth="1"/>
    <col min="8981" max="8981" width="0" style="201" hidden="1" customWidth="1"/>
    <col min="8982" max="8982" width="6.625" style="201" customWidth="1"/>
    <col min="8983" max="8983" width="5" style="201" customWidth="1"/>
    <col min="8984" max="8984" width="6" style="201" customWidth="1"/>
    <col min="8985" max="8985" width="1.375" style="201" customWidth="1"/>
    <col min="8986" max="8991" width="4.625" style="201" customWidth="1"/>
    <col min="8992" max="8992" width="3.75" style="201" customWidth="1"/>
    <col min="8993" max="8996" width="4.625" style="201" customWidth="1"/>
    <col min="8997" max="8997" width="3.75" style="201" customWidth="1"/>
    <col min="8998" max="9040" width="4.625" style="201" customWidth="1"/>
    <col min="9041" max="9065" width="8.625" style="201" customWidth="1"/>
    <col min="9066" max="9076" width="4.625" style="201" customWidth="1"/>
    <col min="9077" max="9216" width="8.625" style="201"/>
    <col min="9217" max="9217" width="1.75" style="201" customWidth="1"/>
    <col min="9218" max="9218" width="8.375" style="201" customWidth="1"/>
    <col min="9219" max="9219" width="5.25" style="201" customWidth="1"/>
    <col min="9220" max="9220" width="5.625" style="201" customWidth="1"/>
    <col min="9221" max="9221" width="9.625" style="201" customWidth="1"/>
    <col min="9222" max="9222" width="2.75" style="201" customWidth="1"/>
    <col min="9223" max="9223" width="5.625" style="201" customWidth="1"/>
    <col min="9224" max="9224" width="2.875" style="201" customWidth="1"/>
    <col min="9225" max="9225" width="5" style="201" customWidth="1"/>
    <col min="9226" max="9226" width="5.625" style="201" customWidth="1"/>
    <col min="9227" max="9227" width="4" style="201" customWidth="1"/>
    <col min="9228" max="9228" width="5.875" style="201" customWidth="1"/>
    <col min="9229" max="9229" width="5" style="201" customWidth="1"/>
    <col min="9230" max="9230" width="3.25" style="201" customWidth="1"/>
    <col min="9231" max="9231" width="5.25" style="201" customWidth="1"/>
    <col min="9232" max="9232" width="2.375" style="201" customWidth="1"/>
    <col min="9233" max="9233" width="4.5" style="201" customWidth="1"/>
    <col min="9234" max="9235" width="4.125" style="201" customWidth="1"/>
    <col min="9236" max="9236" width="2" style="201" customWidth="1"/>
    <col min="9237" max="9237" width="0" style="201" hidden="1" customWidth="1"/>
    <col min="9238" max="9238" width="6.625" style="201" customWidth="1"/>
    <col min="9239" max="9239" width="5" style="201" customWidth="1"/>
    <col min="9240" max="9240" width="6" style="201" customWidth="1"/>
    <col min="9241" max="9241" width="1.375" style="201" customWidth="1"/>
    <col min="9242" max="9247" width="4.625" style="201" customWidth="1"/>
    <col min="9248" max="9248" width="3.75" style="201" customWidth="1"/>
    <col min="9249" max="9252" width="4.625" style="201" customWidth="1"/>
    <col min="9253" max="9253" width="3.75" style="201" customWidth="1"/>
    <col min="9254" max="9296" width="4.625" style="201" customWidth="1"/>
    <col min="9297" max="9321" width="8.625" style="201" customWidth="1"/>
    <col min="9322" max="9332" width="4.625" style="201" customWidth="1"/>
    <col min="9333" max="9472" width="8.625" style="201"/>
    <col min="9473" max="9473" width="1.75" style="201" customWidth="1"/>
    <col min="9474" max="9474" width="8.375" style="201" customWidth="1"/>
    <col min="9475" max="9475" width="5.25" style="201" customWidth="1"/>
    <col min="9476" max="9476" width="5.625" style="201" customWidth="1"/>
    <col min="9477" max="9477" width="9.625" style="201" customWidth="1"/>
    <col min="9478" max="9478" width="2.75" style="201" customWidth="1"/>
    <col min="9479" max="9479" width="5.625" style="201" customWidth="1"/>
    <col min="9480" max="9480" width="2.875" style="201" customWidth="1"/>
    <col min="9481" max="9481" width="5" style="201" customWidth="1"/>
    <col min="9482" max="9482" width="5.625" style="201" customWidth="1"/>
    <col min="9483" max="9483" width="4" style="201" customWidth="1"/>
    <col min="9484" max="9484" width="5.875" style="201" customWidth="1"/>
    <col min="9485" max="9485" width="5" style="201" customWidth="1"/>
    <col min="9486" max="9486" width="3.25" style="201" customWidth="1"/>
    <col min="9487" max="9487" width="5.25" style="201" customWidth="1"/>
    <col min="9488" max="9488" width="2.375" style="201" customWidth="1"/>
    <col min="9489" max="9489" width="4.5" style="201" customWidth="1"/>
    <col min="9490" max="9491" width="4.125" style="201" customWidth="1"/>
    <col min="9492" max="9492" width="2" style="201" customWidth="1"/>
    <col min="9493" max="9493" width="0" style="201" hidden="1" customWidth="1"/>
    <col min="9494" max="9494" width="6.625" style="201" customWidth="1"/>
    <col min="9495" max="9495" width="5" style="201" customWidth="1"/>
    <col min="9496" max="9496" width="6" style="201" customWidth="1"/>
    <col min="9497" max="9497" width="1.375" style="201" customWidth="1"/>
    <col min="9498" max="9503" width="4.625" style="201" customWidth="1"/>
    <col min="9504" max="9504" width="3.75" style="201" customWidth="1"/>
    <col min="9505" max="9508" width="4.625" style="201" customWidth="1"/>
    <col min="9509" max="9509" width="3.75" style="201" customWidth="1"/>
    <col min="9510" max="9552" width="4.625" style="201" customWidth="1"/>
    <col min="9553" max="9577" width="8.625" style="201" customWidth="1"/>
    <col min="9578" max="9588" width="4.625" style="201" customWidth="1"/>
    <col min="9589" max="9728" width="8.625" style="201"/>
    <col min="9729" max="9729" width="1.75" style="201" customWidth="1"/>
    <col min="9730" max="9730" width="8.375" style="201" customWidth="1"/>
    <col min="9731" max="9731" width="5.25" style="201" customWidth="1"/>
    <col min="9732" max="9732" width="5.625" style="201" customWidth="1"/>
    <col min="9733" max="9733" width="9.625" style="201" customWidth="1"/>
    <col min="9734" max="9734" width="2.75" style="201" customWidth="1"/>
    <col min="9735" max="9735" width="5.625" style="201" customWidth="1"/>
    <col min="9736" max="9736" width="2.875" style="201" customWidth="1"/>
    <col min="9737" max="9737" width="5" style="201" customWidth="1"/>
    <col min="9738" max="9738" width="5.625" style="201" customWidth="1"/>
    <col min="9739" max="9739" width="4" style="201" customWidth="1"/>
    <col min="9740" max="9740" width="5.875" style="201" customWidth="1"/>
    <col min="9741" max="9741" width="5" style="201" customWidth="1"/>
    <col min="9742" max="9742" width="3.25" style="201" customWidth="1"/>
    <col min="9743" max="9743" width="5.25" style="201" customWidth="1"/>
    <col min="9744" max="9744" width="2.375" style="201" customWidth="1"/>
    <col min="9745" max="9745" width="4.5" style="201" customWidth="1"/>
    <col min="9746" max="9747" width="4.125" style="201" customWidth="1"/>
    <col min="9748" max="9748" width="2" style="201" customWidth="1"/>
    <col min="9749" max="9749" width="0" style="201" hidden="1" customWidth="1"/>
    <col min="9750" max="9750" width="6.625" style="201" customWidth="1"/>
    <col min="9751" max="9751" width="5" style="201" customWidth="1"/>
    <col min="9752" max="9752" width="6" style="201" customWidth="1"/>
    <col min="9753" max="9753" width="1.375" style="201" customWidth="1"/>
    <col min="9754" max="9759" width="4.625" style="201" customWidth="1"/>
    <col min="9760" max="9760" width="3.75" style="201" customWidth="1"/>
    <col min="9761" max="9764" width="4.625" style="201" customWidth="1"/>
    <col min="9765" max="9765" width="3.75" style="201" customWidth="1"/>
    <col min="9766" max="9808" width="4.625" style="201" customWidth="1"/>
    <col min="9809" max="9833" width="8.625" style="201" customWidth="1"/>
    <col min="9834" max="9844" width="4.625" style="201" customWidth="1"/>
    <col min="9845" max="9984" width="8.625" style="201"/>
    <col min="9985" max="9985" width="1.75" style="201" customWidth="1"/>
    <col min="9986" max="9986" width="8.375" style="201" customWidth="1"/>
    <col min="9987" max="9987" width="5.25" style="201" customWidth="1"/>
    <col min="9988" max="9988" width="5.625" style="201" customWidth="1"/>
    <col min="9989" max="9989" width="9.625" style="201" customWidth="1"/>
    <col min="9990" max="9990" width="2.75" style="201" customWidth="1"/>
    <col min="9991" max="9991" width="5.625" style="201" customWidth="1"/>
    <col min="9992" max="9992" width="2.875" style="201" customWidth="1"/>
    <col min="9993" max="9993" width="5" style="201" customWidth="1"/>
    <col min="9994" max="9994" width="5.625" style="201" customWidth="1"/>
    <col min="9995" max="9995" width="4" style="201" customWidth="1"/>
    <col min="9996" max="9996" width="5.875" style="201" customWidth="1"/>
    <col min="9997" max="9997" width="5" style="201" customWidth="1"/>
    <col min="9998" max="9998" width="3.25" style="201" customWidth="1"/>
    <col min="9999" max="9999" width="5.25" style="201" customWidth="1"/>
    <col min="10000" max="10000" width="2.375" style="201" customWidth="1"/>
    <col min="10001" max="10001" width="4.5" style="201" customWidth="1"/>
    <col min="10002" max="10003" width="4.125" style="201" customWidth="1"/>
    <col min="10004" max="10004" width="2" style="201" customWidth="1"/>
    <col min="10005" max="10005" width="0" style="201" hidden="1" customWidth="1"/>
    <col min="10006" max="10006" width="6.625" style="201" customWidth="1"/>
    <col min="10007" max="10007" width="5" style="201" customWidth="1"/>
    <col min="10008" max="10008" width="6" style="201" customWidth="1"/>
    <col min="10009" max="10009" width="1.375" style="201" customWidth="1"/>
    <col min="10010" max="10015" width="4.625" style="201" customWidth="1"/>
    <col min="10016" max="10016" width="3.75" style="201" customWidth="1"/>
    <col min="10017" max="10020" width="4.625" style="201" customWidth="1"/>
    <col min="10021" max="10021" width="3.75" style="201" customWidth="1"/>
    <col min="10022" max="10064" width="4.625" style="201" customWidth="1"/>
    <col min="10065" max="10089" width="8.625" style="201" customWidth="1"/>
    <col min="10090" max="10100" width="4.625" style="201" customWidth="1"/>
    <col min="10101" max="10240" width="8.625" style="201"/>
    <col min="10241" max="10241" width="1.75" style="201" customWidth="1"/>
    <col min="10242" max="10242" width="8.375" style="201" customWidth="1"/>
    <col min="10243" max="10243" width="5.25" style="201" customWidth="1"/>
    <col min="10244" max="10244" width="5.625" style="201" customWidth="1"/>
    <col min="10245" max="10245" width="9.625" style="201" customWidth="1"/>
    <col min="10246" max="10246" width="2.75" style="201" customWidth="1"/>
    <col min="10247" max="10247" width="5.625" style="201" customWidth="1"/>
    <col min="10248" max="10248" width="2.875" style="201" customWidth="1"/>
    <col min="10249" max="10249" width="5" style="201" customWidth="1"/>
    <col min="10250" max="10250" width="5.625" style="201" customWidth="1"/>
    <col min="10251" max="10251" width="4" style="201" customWidth="1"/>
    <col min="10252" max="10252" width="5.875" style="201" customWidth="1"/>
    <col min="10253" max="10253" width="5" style="201" customWidth="1"/>
    <col min="10254" max="10254" width="3.25" style="201" customWidth="1"/>
    <col min="10255" max="10255" width="5.25" style="201" customWidth="1"/>
    <col min="10256" max="10256" width="2.375" style="201" customWidth="1"/>
    <col min="10257" max="10257" width="4.5" style="201" customWidth="1"/>
    <col min="10258" max="10259" width="4.125" style="201" customWidth="1"/>
    <col min="10260" max="10260" width="2" style="201" customWidth="1"/>
    <col min="10261" max="10261" width="0" style="201" hidden="1" customWidth="1"/>
    <col min="10262" max="10262" width="6.625" style="201" customWidth="1"/>
    <col min="10263" max="10263" width="5" style="201" customWidth="1"/>
    <col min="10264" max="10264" width="6" style="201" customWidth="1"/>
    <col min="10265" max="10265" width="1.375" style="201" customWidth="1"/>
    <col min="10266" max="10271" width="4.625" style="201" customWidth="1"/>
    <col min="10272" max="10272" width="3.75" style="201" customWidth="1"/>
    <col min="10273" max="10276" width="4.625" style="201" customWidth="1"/>
    <col min="10277" max="10277" width="3.75" style="201" customWidth="1"/>
    <col min="10278" max="10320" width="4.625" style="201" customWidth="1"/>
    <col min="10321" max="10345" width="8.625" style="201" customWidth="1"/>
    <col min="10346" max="10356" width="4.625" style="201" customWidth="1"/>
    <col min="10357" max="10496" width="8.625" style="201"/>
    <col min="10497" max="10497" width="1.75" style="201" customWidth="1"/>
    <col min="10498" max="10498" width="8.375" style="201" customWidth="1"/>
    <col min="10499" max="10499" width="5.25" style="201" customWidth="1"/>
    <col min="10500" max="10500" width="5.625" style="201" customWidth="1"/>
    <col min="10501" max="10501" width="9.625" style="201" customWidth="1"/>
    <col min="10502" max="10502" width="2.75" style="201" customWidth="1"/>
    <col min="10503" max="10503" width="5.625" style="201" customWidth="1"/>
    <col min="10504" max="10504" width="2.875" style="201" customWidth="1"/>
    <col min="10505" max="10505" width="5" style="201" customWidth="1"/>
    <col min="10506" max="10506" width="5.625" style="201" customWidth="1"/>
    <col min="10507" max="10507" width="4" style="201" customWidth="1"/>
    <col min="10508" max="10508" width="5.875" style="201" customWidth="1"/>
    <col min="10509" max="10509" width="5" style="201" customWidth="1"/>
    <col min="10510" max="10510" width="3.25" style="201" customWidth="1"/>
    <col min="10511" max="10511" width="5.25" style="201" customWidth="1"/>
    <col min="10512" max="10512" width="2.375" style="201" customWidth="1"/>
    <col min="10513" max="10513" width="4.5" style="201" customWidth="1"/>
    <col min="10514" max="10515" width="4.125" style="201" customWidth="1"/>
    <col min="10516" max="10516" width="2" style="201" customWidth="1"/>
    <col min="10517" max="10517" width="0" style="201" hidden="1" customWidth="1"/>
    <col min="10518" max="10518" width="6.625" style="201" customWidth="1"/>
    <col min="10519" max="10519" width="5" style="201" customWidth="1"/>
    <col min="10520" max="10520" width="6" style="201" customWidth="1"/>
    <col min="10521" max="10521" width="1.375" style="201" customWidth="1"/>
    <col min="10522" max="10527" width="4.625" style="201" customWidth="1"/>
    <col min="10528" max="10528" width="3.75" style="201" customWidth="1"/>
    <col min="10529" max="10532" width="4.625" style="201" customWidth="1"/>
    <col min="10533" max="10533" width="3.75" style="201" customWidth="1"/>
    <col min="10534" max="10576" width="4.625" style="201" customWidth="1"/>
    <col min="10577" max="10601" width="8.625" style="201" customWidth="1"/>
    <col min="10602" max="10612" width="4.625" style="201" customWidth="1"/>
    <col min="10613" max="10752" width="8.625" style="201"/>
    <col min="10753" max="10753" width="1.75" style="201" customWidth="1"/>
    <col min="10754" max="10754" width="8.375" style="201" customWidth="1"/>
    <col min="10755" max="10755" width="5.25" style="201" customWidth="1"/>
    <col min="10756" max="10756" width="5.625" style="201" customWidth="1"/>
    <col min="10757" max="10757" width="9.625" style="201" customWidth="1"/>
    <col min="10758" max="10758" width="2.75" style="201" customWidth="1"/>
    <col min="10759" max="10759" width="5.625" style="201" customWidth="1"/>
    <col min="10760" max="10760" width="2.875" style="201" customWidth="1"/>
    <col min="10761" max="10761" width="5" style="201" customWidth="1"/>
    <col min="10762" max="10762" width="5.625" style="201" customWidth="1"/>
    <col min="10763" max="10763" width="4" style="201" customWidth="1"/>
    <col min="10764" max="10764" width="5.875" style="201" customWidth="1"/>
    <col min="10765" max="10765" width="5" style="201" customWidth="1"/>
    <col min="10766" max="10766" width="3.25" style="201" customWidth="1"/>
    <col min="10767" max="10767" width="5.25" style="201" customWidth="1"/>
    <col min="10768" max="10768" width="2.375" style="201" customWidth="1"/>
    <col min="10769" max="10769" width="4.5" style="201" customWidth="1"/>
    <col min="10770" max="10771" width="4.125" style="201" customWidth="1"/>
    <col min="10772" max="10772" width="2" style="201" customWidth="1"/>
    <col min="10773" max="10773" width="0" style="201" hidden="1" customWidth="1"/>
    <col min="10774" max="10774" width="6.625" style="201" customWidth="1"/>
    <col min="10775" max="10775" width="5" style="201" customWidth="1"/>
    <col min="10776" max="10776" width="6" style="201" customWidth="1"/>
    <col min="10777" max="10777" width="1.375" style="201" customWidth="1"/>
    <col min="10778" max="10783" width="4.625" style="201" customWidth="1"/>
    <col min="10784" max="10784" width="3.75" style="201" customWidth="1"/>
    <col min="10785" max="10788" width="4.625" style="201" customWidth="1"/>
    <col min="10789" max="10789" width="3.75" style="201" customWidth="1"/>
    <col min="10790" max="10832" width="4.625" style="201" customWidth="1"/>
    <col min="10833" max="10857" width="8.625" style="201" customWidth="1"/>
    <col min="10858" max="10868" width="4.625" style="201" customWidth="1"/>
    <col min="10869" max="11008" width="8.625" style="201"/>
    <col min="11009" max="11009" width="1.75" style="201" customWidth="1"/>
    <col min="11010" max="11010" width="8.375" style="201" customWidth="1"/>
    <col min="11011" max="11011" width="5.25" style="201" customWidth="1"/>
    <col min="11012" max="11012" width="5.625" style="201" customWidth="1"/>
    <col min="11013" max="11013" width="9.625" style="201" customWidth="1"/>
    <col min="11014" max="11014" width="2.75" style="201" customWidth="1"/>
    <col min="11015" max="11015" width="5.625" style="201" customWidth="1"/>
    <col min="11016" max="11016" width="2.875" style="201" customWidth="1"/>
    <col min="11017" max="11017" width="5" style="201" customWidth="1"/>
    <col min="11018" max="11018" width="5.625" style="201" customWidth="1"/>
    <col min="11019" max="11019" width="4" style="201" customWidth="1"/>
    <col min="11020" max="11020" width="5.875" style="201" customWidth="1"/>
    <col min="11021" max="11021" width="5" style="201" customWidth="1"/>
    <col min="11022" max="11022" width="3.25" style="201" customWidth="1"/>
    <col min="11023" max="11023" width="5.25" style="201" customWidth="1"/>
    <col min="11024" max="11024" width="2.375" style="201" customWidth="1"/>
    <col min="11025" max="11025" width="4.5" style="201" customWidth="1"/>
    <col min="11026" max="11027" width="4.125" style="201" customWidth="1"/>
    <col min="11028" max="11028" width="2" style="201" customWidth="1"/>
    <col min="11029" max="11029" width="0" style="201" hidden="1" customWidth="1"/>
    <col min="11030" max="11030" width="6.625" style="201" customWidth="1"/>
    <col min="11031" max="11031" width="5" style="201" customWidth="1"/>
    <col min="11032" max="11032" width="6" style="201" customWidth="1"/>
    <col min="11033" max="11033" width="1.375" style="201" customWidth="1"/>
    <col min="11034" max="11039" width="4.625" style="201" customWidth="1"/>
    <col min="11040" max="11040" width="3.75" style="201" customWidth="1"/>
    <col min="11041" max="11044" width="4.625" style="201" customWidth="1"/>
    <col min="11045" max="11045" width="3.75" style="201" customWidth="1"/>
    <col min="11046" max="11088" width="4.625" style="201" customWidth="1"/>
    <col min="11089" max="11113" width="8.625" style="201" customWidth="1"/>
    <col min="11114" max="11124" width="4.625" style="201" customWidth="1"/>
    <col min="11125" max="11264" width="8.625" style="201"/>
    <col min="11265" max="11265" width="1.75" style="201" customWidth="1"/>
    <col min="11266" max="11266" width="8.375" style="201" customWidth="1"/>
    <col min="11267" max="11267" width="5.25" style="201" customWidth="1"/>
    <col min="11268" max="11268" width="5.625" style="201" customWidth="1"/>
    <col min="11269" max="11269" width="9.625" style="201" customWidth="1"/>
    <col min="11270" max="11270" width="2.75" style="201" customWidth="1"/>
    <col min="11271" max="11271" width="5.625" style="201" customWidth="1"/>
    <col min="11272" max="11272" width="2.875" style="201" customWidth="1"/>
    <col min="11273" max="11273" width="5" style="201" customWidth="1"/>
    <col min="11274" max="11274" width="5.625" style="201" customWidth="1"/>
    <col min="11275" max="11275" width="4" style="201" customWidth="1"/>
    <col min="11276" max="11276" width="5.875" style="201" customWidth="1"/>
    <col min="11277" max="11277" width="5" style="201" customWidth="1"/>
    <col min="11278" max="11278" width="3.25" style="201" customWidth="1"/>
    <col min="11279" max="11279" width="5.25" style="201" customWidth="1"/>
    <col min="11280" max="11280" width="2.375" style="201" customWidth="1"/>
    <col min="11281" max="11281" width="4.5" style="201" customWidth="1"/>
    <col min="11282" max="11283" width="4.125" style="201" customWidth="1"/>
    <col min="11284" max="11284" width="2" style="201" customWidth="1"/>
    <col min="11285" max="11285" width="0" style="201" hidden="1" customWidth="1"/>
    <col min="11286" max="11286" width="6.625" style="201" customWidth="1"/>
    <col min="11287" max="11287" width="5" style="201" customWidth="1"/>
    <col min="11288" max="11288" width="6" style="201" customWidth="1"/>
    <col min="11289" max="11289" width="1.375" style="201" customWidth="1"/>
    <col min="11290" max="11295" width="4.625" style="201" customWidth="1"/>
    <col min="11296" max="11296" width="3.75" style="201" customWidth="1"/>
    <col min="11297" max="11300" width="4.625" style="201" customWidth="1"/>
    <col min="11301" max="11301" width="3.75" style="201" customWidth="1"/>
    <col min="11302" max="11344" width="4.625" style="201" customWidth="1"/>
    <col min="11345" max="11369" width="8.625" style="201" customWidth="1"/>
    <col min="11370" max="11380" width="4.625" style="201" customWidth="1"/>
    <col min="11381" max="11520" width="8.625" style="201"/>
    <col min="11521" max="11521" width="1.75" style="201" customWidth="1"/>
    <col min="11522" max="11522" width="8.375" style="201" customWidth="1"/>
    <col min="11523" max="11523" width="5.25" style="201" customWidth="1"/>
    <col min="11524" max="11524" width="5.625" style="201" customWidth="1"/>
    <col min="11525" max="11525" width="9.625" style="201" customWidth="1"/>
    <col min="11526" max="11526" width="2.75" style="201" customWidth="1"/>
    <col min="11527" max="11527" width="5.625" style="201" customWidth="1"/>
    <col min="11528" max="11528" width="2.875" style="201" customWidth="1"/>
    <col min="11529" max="11529" width="5" style="201" customWidth="1"/>
    <col min="11530" max="11530" width="5.625" style="201" customWidth="1"/>
    <col min="11531" max="11531" width="4" style="201" customWidth="1"/>
    <col min="11532" max="11532" width="5.875" style="201" customWidth="1"/>
    <col min="11533" max="11533" width="5" style="201" customWidth="1"/>
    <col min="11534" max="11534" width="3.25" style="201" customWidth="1"/>
    <col min="11535" max="11535" width="5.25" style="201" customWidth="1"/>
    <col min="11536" max="11536" width="2.375" style="201" customWidth="1"/>
    <col min="11537" max="11537" width="4.5" style="201" customWidth="1"/>
    <col min="11538" max="11539" width="4.125" style="201" customWidth="1"/>
    <col min="11540" max="11540" width="2" style="201" customWidth="1"/>
    <col min="11541" max="11541" width="0" style="201" hidden="1" customWidth="1"/>
    <col min="11542" max="11542" width="6.625" style="201" customWidth="1"/>
    <col min="11543" max="11543" width="5" style="201" customWidth="1"/>
    <col min="11544" max="11544" width="6" style="201" customWidth="1"/>
    <col min="11545" max="11545" width="1.375" style="201" customWidth="1"/>
    <col min="11546" max="11551" width="4.625" style="201" customWidth="1"/>
    <col min="11552" max="11552" width="3.75" style="201" customWidth="1"/>
    <col min="11553" max="11556" width="4.625" style="201" customWidth="1"/>
    <col min="11557" max="11557" width="3.75" style="201" customWidth="1"/>
    <col min="11558" max="11600" width="4.625" style="201" customWidth="1"/>
    <col min="11601" max="11625" width="8.625" style="201" customWidth="1"/>
    <col min="11626" max="11636" width="4.625" style="201" customWidth="1"/>
    <col min="11637" max="11776" width="8.625" style="201"/>
    <col min="11777" max="11777" width="1.75" style="201" customWidth="1"/>
    <col min="11778" max="11778" width="8.375" style="201" customWidth="1"/>
    <col min="11779" max="11779" width="5.25" style="201" customWidth="1"/>
    <col min="11780" max="11780" width="5.625" style="201" customWidth="1"/>
    <col min="11781" max="11781" width="9.625" style="201" customWidth="1"/>
    <col min="11782" max="11782" width="2.75" style="201" customWidth="1"/>
    <col min="11783" max="11783" width="5.625" style="201" customWidth="1"/>
    <col min="11784" max="11784" width="2.875" style="201" customWidth="1"/>
    <col min="11785" max="11785" width="5" style="201" customWidth="1"/>
    <col min="11786" max="11786" width="5.625" style="201" customWidth="1"/>
    <col min="11787" max="11787" width="4" style="201" customWidth="1"/>
    <col min="11788" max="11788" width="5.875" style="201" customWidth="1"/>
    <col min="11789" max="11789" width="5" style="201" customWidth="1"/>
    <col min="11790" max="11790" width="3.25" style="201" customWidth="1"/>
    <col min="11791" max="11791" width="5.25" style="201" customWidth="1"/>
    <col min="11792" max="11792" width="2.375" style="201" customWidth="1"/>
    <col min="11793" max="11793" width="4.5" style="201" customWidth="1"/>
    <col min="11794" max="11795" width="4.125" style="201" customWidth="1"/>
    <col min="11796" max="11796" width="2" style="201" customWidth="1"/>
    <col min="11797" max="11797" width="0" style="201" hidden="1" customWidth="1"/>
    <col min="11798" max="11798" width="6.625" style="201" customWidth="1"/>
    <col min="11799" max="11799" width="5" style="201" customWidth="1"/>
    <col min="11800" max="11800" width="6" style="201" customWidth="1"/>
    <col min="11801" max="11801" width="1.375" style="201" customWidth="1"/>
    <col min="11802" max="11807" width="4.625" style="201" customWidth="1"/>
    <col min="11808" max="11808" width="3.75" style="201" customWidth="1"/>
    <col min="11809" max="11812" width="4.625" style="201" customWidth="1"/>
    <col min="11813" max="11813" width="3.75" style="201" customWidth="1"/>
    <col min="11814" max="11856" width="4.625" style="201" customWidth="1"/>
    <col min="11857" max="11881" width="8.625" style="201" customWidth="1"/>
    <col min="11882" max="11892" width="4.625" style="201" customWidth="1"/>
    <col min="11893" max="12032" width="8.625" style="201"/>
    <col min="12033" max="12033" width="1.75" style="201" customWidth="1"/>
    <col min="12034" max="12034" width="8.375" style="201" customWidth="1"/>
    <col min="12035" max="12035" width="5.25" style="201" customWidth="1"/>
    <col min="12036" max="12036" width="5.625" style="201" customWidth="1"/>
    <col min="12037" max="12037" width="9.625" style="201" customWidth="1"/>
    <col min="12038" max="12038" width="2.75" style="201" customWidth="1"/>
    <col min="12039" max="12039" width="5.625" style="201" customWidth="1"/>
    <col min="12040" max="12040" width="2.875" style="201" customWidth="1"/>
    <col min="12041" max="12041" width="5" style="201" customWidth="1"/>
    <col min="12042" max="12042" width="5.625" style="201" customWidth="1"/>
    <col min="12043" max="12043" width="4" style="201" customWidth="1"/>
    <col min="12044" max="12044" width="5.875" style="201" customWidth="1"/>
    <col min="12045" max="12045" width="5" style="201" customWidth="1"/>
    <col min="12046" max="12046" width="3.25" style="201" customWidth="1"/>
    <col min="12047" max="12047" width="5.25" style="201" customWidth="1"/>
    <col min="12048" max="12048" width="2.375" style="201" customWidth="1"/>
    <col min="12049" max="12049" width="4.5" style="201" customWidth="1"/>
    <col min="12050" max="12051" width="4.125" style="201" customWidth="1"/>
    <col min="12052" max="12052" width="2" style="201" customWidth="1"/>
    <col min="12053" max="12053" width="0" style="201" hidden="1" customWidth="1"/>
    <col min="12054" max="12054" width="6.625" style="201" customWidth="1"/>
    <col min="12055" max="12055" width="5" style="201" customWidth="1"/>
    <col min="12056" max="12056" width="6" style="201" customWidth="1"/>
    <col min="12057" max="12057" width="1.375" style="201" customWidth="1"/>
    <col min="12058" max="12063" width="4.625" style="201" customWidth="1"/>
    <col min="12064" max="12064" width="3.75" style="201" customWidth="1"/>
    <col min="12065" max="12068" width="4.625" style="201" customWidth="1"/>
    <col min="12069" max="12069" width="3.75" style="201" customWidth="1"/>
    <col min="12070" max="12112" width="4.625" style="201" customWidth="1"/>
    <col min="12113" max="12137" width="8.625" style="201" customWidth="1"/>
    <col min="12138" max="12148" width="4.625" style="201" customWidth="1"/>
    <col min="12149" max="12288" width="8.625" style="201"/>
    <col min="12289" max="12289" width="1.75" style="201" customWidth="1"/>
    <col min="12290" max="12290" width="8.375" style="201" customWidth="1"/>
    <col min="12291" max="12291" width="5.25" style="201" customWidth="1"/>
    <col min="12292" max="12292" width="5.625" style="201" customWidth="1"/>
    <col min="12293" max="12293" width="9.625" style="201" customWidth="1"/>
    <col min="12294" max="12294" width="2.75" style="201" customWidth="1"/>
    <col min="12295" max="12295" width="5.625" style="201" customWidth="1"/>
    <col min="12296" max="12296" width="2.875" style="201" customWidth="1"/>
    <col min="12297" max="12297" width="5" style="201" customWidth="1"/>
    <col min="12298" max="12298" width="5.625" style="201" customWidth="1"/>
    <col min="12299" max="12299" width="4" style="201" customWidth="1"/>
    <col min="12300" max="12300" width="5.875" style="201" customWidth="1"/>
    <col min="12301" max="12301" width="5" style="201" customWidth="1"/>
    <col min="12302" max="12302" width="3.25" style="201" customWidth="1"/>
    <col min="12303" max="12303" width="5.25" style="201" customWidth="1"/>
    <col min="12304" max="12304" width="2.375" style="201" customWidth="1"/>
    <col min="12305" max="12305" width="4.5" style="201" customWidth="1"/>
    <col min="12306" max="12307" width="4.125" style="201" customWidth="1"/>
    <col min="12308" max="12308" width="2" style="201" customWidth="1"/>
    <col min="12309" max="12309" width="0" style="201" hidden="1" customWidth="1"/>
    <col min="12310" max="12310" width="6.625" style="201" customWidth="1"/>
    <col min="12311" max="12311" width="5" style="201" customWidth="1"/>
    <col min="12312" max="12312" width="6" style="201" customWidth="1"/>
    <col min="12313" max="12313" width="1.375" style="201" customWidth="1"/>
    <col min="12314" max="12319" width="4.625" style="201" customWidth="1"/>
    <col min="12320" max="12320" width="3.75" style="201" customWidth="1"/>
    <col min="12321" max="12324" width="4.625" style="201" customWidth="1"/>
    <col min="12325" max="12325" width="3.75" style="201" customWidth="1"/>
    <col min="12326" max="12368" width="4.625" style="201" customWidth="1"/>
    <col min="12369" max="12393" width="8.625" style="201" customWidth="1"/>
    <col min="12394" max="12404" width="4.625" style="201" customWidth="1"/>
    <col min="12405" max="12544" width="8.625" style="201"/>
    <col min="12545" max="12545" width="1.75" style="201" customWidth="1"/>
    <col min="12546" max="12546" width="8.375" style="201" customWidth="1"/>
    <col min="12547" max="12547" width="5.25" style="201" customWidth="1"/>
    <col min="12548" max="12548" width="5.625" style="201" customWidth="1"/>
    <col min="12549" max="12549" width="9.625" style="201" customWidth="1"/>
    <col min="12550" max="12550" width="2.75" style="201" customWidth="1"/>
    <col min="12551" max="12551" width="5.625" style="201" customWidth="1"/>
    <col min="12552" max="12552" width="2.875" style="201" customWidth="1"/>
    <col min="12553" max="12553" width="5" style="201" customWidth="1"/>
    <col min="12554" max="12554" width="5.625" style="201" customWidth="1"/>
    <col min="12555" max="12555" width="4" style="201" customWidth="1"/>
    <col min="12556" max="12556" width="5.875" style="201" customWidth="1"/>
    <col min="12557" max="12557" width="5" style="201" customWidth="1"/>
    <col min="12558" max="12558" width="3.25" style="201" customWidth="1"/>
    <col min="12559" max="12559" width="5.25" style="201" customWidth="1"/>
    <col min="12560" max="12560" width="2.375" style="201" customWidth="1"/>
    <col min="12561" max="12561" width="4.5" style="201" customWidth="1"/>
    <col min="12562" max="12563" width="4.125" style="201" customWidth="1"/>
    <col min="12564" max="12564" width="2" style="201" customWidth="1"/>
    <col min="12565" max="12565" width="0" style="201" hidden="1" customWidth="1"/>
    <col min="12566" max="12566" width="6.625" style="201" customWidth="1"/>
    <col min="12567" max="12567" width="5" style="201" customWidth="1"/>
    <col min="12568" max="12568" width="6" style="201" customWidth="1"/>
    <col min="12569" max="12569" width="1.375" style="201" customWidth="1"/>
    <col min="12570" max="12575" width="4.625" style="201" customWidth="1"/>
    <col min="12576" max="12576" width="3.75" style="201" customWidth="1"/>
    <col min="12577" max="12580" width="4.625" style="201" customWidth="1"/>
    <col min="12581" max="12581" width="3.75" style="201" customWidth="1"/>
    <col min="12582" max="12624" width="4.625" style="201" customWidth="1"/>
    <col min="12625" max="12649" width="8.625" style="201" customWidth="1"/>
    <col min="12650" max="12660" width="4.625" style="201" customWidth="1"/>
    <col min="12661" max="12800" width="8.625" style="201"/>
    <col min="12801" max="12801" width="1.75" style="201" customWidth="1"/>
    <col min="12802" max="12802" width="8.375" style="201" customWidth="1"/>
    <col min="12803" max="12803" width="5.25" style="201" customWidth="1"/>
    <col min="12804" max="12804" width="5.625" style="201" customWidth="1"/>
    <col min="12805" max="12805" width="9.625" style="201" customWidth="1"/>
    <col min="12806" max="12806" width="2.75" style="201" customWidth="1"/>
    <col min="12807" max="12807" width="5.625" style="201" customWidth="1"/>
    <col min="12808" max="12808" width="2.875" style="201" customWidth="1"/>
    <col min="12809" max="12809" width="5" style="201" customWidth="1"/>
    <col min="12810" max="12810" width="5.625" style="201" customWidth="1"/>
    <col min="12811" max="12811" width="4" style="201" customWidth="1"/>
    <col min="12812" max="12812" width="5.875" style="201" customWidth="1"/>
    <col min="12813" max="12813" width="5" style="201" customWidth="1"/>
    <col min="12814" max="12814" width="3.25" style="201" customWidth="1"/>
    <col min="12815" max="12815" width="5.25" style="201" customWidth="1"/>
    <col min="12816" max="12816" width="2.375" style="201" customWidth="1"/>
    <col min="12817" max="12817" width="4.5" style="201" customWidth="1"/>
    <col min="12818" max="12819" width="4.125" style="201" customWidth="1"/>
    <col min="12820" max="12820" width="2" style="201" customWidth="1"/>
    <col min="12821" max="12821" width="0" style="201" hidden="1" customWidth="1"/>
    <col min="12822" max="12822" width="6.625" style="201" customWidth="1"/>
    <col min="12823" max="12823" width="5" style="201" customWidth="1"/>
    <col min="12824" max="12824" width="6" style="201" customWidth="1"/>
    <col min="12825" max="12825" width="1.375" style="201" customWidth="1"/>
    <col min="12826" max="12831" width="4.625" style="201" customWidth="1"/>
    <col min="12832" max="12832" width="3.75" style="201" customWidth="1"/>
    <col min="12833" max="12836" width="4.625" style="201" customWidth="1"/>
    <col min="12837" max="12837" width="3.75" style="201" customWidth="1"/>
    <col min="12838" max="12880" width="4.625" style="201" customWidth="1"/>
    <col min="12881" max="12905" width="8.625" style="201" customWidth="1"/>
    <col min="12906" max="12916" width="4.625" style="201" customWidth="1"/>
    <col min="12917" max="13056" width="8.625" style="201"/>
    <col min="13057" max="13057" width="1.75" style="201" customWidth="1"/>
    <col min="13058" max="13058" width="8.375" style="201" customWidth="1"/>
    <col min="13059" max="13059" width="5.25" style="201" customWidth="1"/>
    <col min="13060" max="13060" width="5.625" style="201" customWidth="1"/>
    <col min="13061" max="13061" width="9.625" style="201" customWidth="1"/>
    <col min="13062" max="13062" width="2.75" style="201" customWidth="1"/>
    <col min="13063" max="13063" width="5.625" style="201" customWidth="1"/>
    <col min="13064" max="13064" width="2.875" style="201" customWidth="1"/>
    <col min="13065" max="13065" width="5" style="201" customWidth="1"/>
    <col min="13066" max="13066" width="5.625" style="201" customWidth="1"/>
    <col min="13067" max="13067" width="4" style="201" customWidth="1"/>
    <col min="13068" max="13068" width="5.875" style="201" customWidth="1"/>
    <col min="13069" max="13069" width="5" style="201" customWidth="1"/>
    <col min="13070" max="13070" width="3.25" style="201" customWidth="1"/>
    <col min="13071" max="13071" width="5.25" style="201" customWidth="1"/>
    <col min="13072" max="13072" width="2.375" style="201" customWidth="1"/>
    <col min="13073" max="13073" width="4.5" style="201" customWidth="1"/>
    <col min="13074" max="13075" width="4.125" style="201" customWidth="1"/>
    <col min="13076" max="13076" width="2" style="201" customWidth="1"/>
    <col min="13077" max="13077" width="0" style="201" hidden="1" customWidth="1"/>
    <col min="13078" max="13078" width="6.625" style="201" customWidth="1"/>
    <col min="13079" max="13079" width="5" style="201" customWidth="1"/>
    <col min="13080" max="13080" width="6" style="201" customWidth="1"/>
    <col min="13081" max="13081" width="1.375" style="201" customWidth="1"/>
    <col min="13082" max="13087" width="4.625" style="201" customWidth="1"/>
    <col min="13088" max="13088" width="3.75" style="201" customWidth="1"/>
    <col min="13089" max="13092" width="4.625" style="201" customWidth="1"/>
    <col min="13093" max="13093" width="3.75" style="201" customWidth="1"/>
    <col min="13094" max="13136" width="4.625" style="201" customWidth="1"/>
    <col min="13137" max="13161" width="8.625" style="201" customWidth="1"/>
    <col min="13162" max="13172" width="4.625" style="201" customWidth="1"/>
    <col min="13173" max="13312" width="8.625" style="201"/>
    <col min="13313" max="13313" width="1.75" style="201" customWidth="1"/>
    <col min="13314" max="13314" width="8.375" style="201" customWidth="1"/>
    <col min="13315" max="13315" width="5.25" style="201" customWidth="1"/>
    <col min="13316" max="13316" width="5.625" style="201" customWidth="1"/>
    <col min="13317" max="13317" width="9.625" style="201" customWidth="1"/>
    <col min="13318" max="13318" width="2.75" style="201" customWidth="1"/>
    <col min="13319" max="13319" width="5.625" style="201" customWidth="1"/>
    <col min="13320" max="13320" width="2.875" style="201" customWidth="1"/>
    <col min="13321" max="13321" width="5" style="201" customWidth="1"/>
    <col min="13322" max="13322" width="5.625" style="201" customWidth="1"/>
    <col min="13323" max="13323" width="4" style="201" customWidth="1"/>
    <col min="13324" max="13324" width="5.875" style="201" customWidth="1"/>
    <col min="13325" max="13325" width="5" style="201" customWidth="1"/>
    <col min="13326" max="13326" width="3.25" style="201" customWidth="1"/>
    <col min="13327" max="13327" width="5.25" style="201" customWidth="1"/>
    <col min="13328" max="13328" width="2.375" style="201" customWidth="1"/>
    <col min="13329" max="13329" width="4.5" style="201" customWidth="1"/>
    <col min="13330" max="13331" width="4.125" style="201" customWidth="1"/>
    <col min="13332" max="13332" width="2" style="201" customWidth="1"/>
    <col min="13333" max="13333" width="0" style="201" hidden="1" customWidth="1"/>
    <col min="13334" max="13334" width="6.625" style="201" customWidth="1"/>
    <col min="13335" max="13335" width="5" style="201" customWidth="1"/>
    <col min="13336" max="13336" width="6" style="201" customWidth="1"/>
    <col min="13337" max="13337" width="1.375" style="201" customWidth="1"/>
    <col min="13338" max="13343" width="4.625" style="201" customWidth="1"/>
    <col min="13344" max="13344" width="3.75" style="201" customWidth="1"/>
    <col min="13345" max="13348" width="4.625" style="201" customWidth="1"/>
    <col min="13349" max="13349" width="3.75" style="201" customWidth="1"/>
    <col min="13350" max="13392" width="4.625" style="201" customWidth="1"/>
    <col min="13393" max="13417" width="8.625" style="201" customWidth="1"/>
    <col min="13418" max="13428" width="4.625" style="201" customWidth="1"/>
    <col min="13429" max="13568" width="8.625" style="201"/>
    <col min="13569" max="13569" width="1.75" style="201" customWidth="1"/>
    <col min="13570" max="13570" width="8.375" style="201" customWidth="1"/>
    <col min="13571" max="13571" width="5.25" style="201" customWidth="1"/>
    <col min="13572" max="13572" width="5.625" style="201" customWidth="1"/>
    <col min="13573" max="13573" width="9.625" style="201" customWidth="1"/>
    <col min="13574" max="13574" width="2.75" style="201" customWidth="1"/>
    <col min="13575" max="13575" width="5.625" style="201" customWidth="1"/>
    <col min="13576" max="13576" width="2.875" style="201" customWidth="1"/>
    <col min="13577" max="13577" width="5" style="201" customWidth="1"/>
    <col min="13578" max="13578" width="5.625" style="201" customWidth="1"/>
    <col min="13579" max="13579" width="4" style="201" customWidth="1"/>
    <col min="13580" max="13580" width="5.875" style="201" customWidth="1"/>
    <col min="13581" max="13581" width="5" style="201" customWidth="1"/>
    <col min="13582" max="13582" width="3.25" style="201" customWidth="1"/>
    <col min="13583" max="13583" width="5.25" style="201" customWidth="1"/>
    <col min="13584" max="13584" width="2.375" style="201" customWidth="1"/>
    <col min="13585" max="13585" width="4.5" style="201" customWidth="1"/>
    <col min="13586" max="13587" width="4.125" style="201" customWidth="1"/>
    <col min="13588" max="13588" width="2" style="201" customWidth="1"/>
    <col min="13589" max="13589" width="0" style="201" hidden="1" customWidth="1"/>
    <col min="13590" max="13590" width="6.625" style="201" customWidth="1"/>
    <col min="13591" max="13591" width="5" style="201" customWidth="1"/>
    <col min="13592" max="13592" width="6" style="201" customWidth="1"/>
    <col min="13593" max="13593" width="1.375" style="201" customWidth="1"/>
    <col min="13594" max="13599" width="4.625" style="201" customWidth="1"/>
    <col min="13600" max="13600" width="3.75" style="201" customWidth="1"/>
    <col min="13601" max="13604" width="4.625" style="201" customWidth="1"/>
    <col min="13605" max="13605" width="3.75" style="201" customWidth="1"/>
    <col min="13606" max="13648" width="4.625" style="201" customWidth="1"/>
    <col min="13649" max="13673" width="8.625" style="201" customWidth="1"/>
    <col min="13674" max="13684" width="4.625" style="201" customWidth="1"/>
    <col min="13685" max="13824" width="8.625" style="201"/>
    <col min="13825" max="13825" width="1.75" style="201" customWidth="1"/>
    <col min="13826" max="13826" width="8.375" style="201" customWidth="1"/>
    <col min="13827" max="13827" width="5.25" style="201" customWidth="1"/>
    <col min="13828" max="13828" width="5.625" style="201" customWidth="1"/>
    <col min="13829" max="13829" width="9.625" style="201" customWidth="1"/>
    <col min="13830" max="13830" width="2.75" style="201" customWidth="1"/>
    <col min="13831" max="13831" width="5.625" style="201" customWidth="1"/>
    <col min="13832" max="13832" width="2.875" style="201" customWidth="1"/>
    <col min="13833" max="13833" width="5" style="201" customWidth="1"/>
    <col min="13834" max="13834" width="5.625" style="201" customWidth="1"/>
    <col min="13835" max="13835" width="4" style="201" customWidth="1"/>
    <col min="13836" max="13836" width="5.875" style="201" customWidth="1"/>
    <col min="13837" max="13837" width="5" style="201" customWidth="1"/>
    <col min="13838" max="13838" width="3.25" style="201" customWidth="1"/>
    <col min="13839" max="13839" width="5.25" style="201" customWidth="1"/>
    <col min="13840" max="13840" width="2.375" style="201" customWidth="1"/>
    <col min="13841" max="13841" width="4.5" style="201" customWidth="1"/>
    <col min="13842" max="13843" width="4.125" style="201" customWidth="1"/>
    <col min="13844" max="13844" width="2" style="201" customWidth="1"/>
    <col min="13845" max="13845" width="0" style="201" hidden="1" customWidth="1"/>
    <col min="13846" max="13846" width="6.625" style="201" customWidth="1"/>
    <col min="13847" max="13847" width="5" style="201" customWidth="1"/>
    <col min="13848" max="13848" width="6" style="201" customWidth="1"/>
    <col min="13849" max="13849" width="1.375" style="201" customWidth="1"/>
    <col min="13850" max="13855" width="4.625" style="201" customWidth="1"/>
    <col min="13856" max="13856" width="3.75" style="201" customWidth="1"/>
    <col min="13857" max="13860" width="4.625" style="201" customWidth="1"/>
    <col min="13861" max="13861" width="3.75" style="201" customWidth="1"/>
    <col min="13862" max="13904" width="4.625" style="201" customWidth="1"/>
    <col min="13905" max="13929" width="8.625" style="201" customWidth="1"/>
    <col min="13930" max="13940" width="4.625" style="201" customWidth="1"/>
    <col min="13941" max="14080" width="8.625" style="201"/>
    <col min="14081" max="14081" width="1.75" style="201" customWidth="1"/>
    <col min="14082" max="14082" width="8.375" style="201" customWidth="1"/>
    <col min="14083" max="14083" width="5.25" style="201" customWidth="1"/>
    <col min="14084" max="14084" width="5.625" style="201" customWidth="1"/>
    <col min="14085" max="14085" width="9.625" style="201" customWidth="1"/>
    <col min="14086" max="14086" width="2.75" style="201" customWidth="1"/>
    <col min="14087" max="14087" width="5.625" style="201" customWidth="1"/>
    <col min="14088" max="14088" width="2.875" style="201" customWidth="1"/>
    <col min="14089" max="14089" width="5" style="201" customWidth="1"/>
    <col min="14090" max="14090" width="5.625" style="201" customWidth="1"/>
    <col min="14091" max="14091" width="4" style="201" customWidth="1"/>
    <col min="14092" max="14092" width="5.875" style="201" customWidth="1"/>
    <col min="14093" max="14093" width="5" style="201" customWidth="1"/>
    <col min="14094" max="14094" width="3.25" style="201" customWidth="1"/>
    <col min="14095" max="14095" width="5.25" style="201" customWidth="1"/>
    <col min="14096" max="14096" width="2.375" style="201" customWidth="1"/>
    <col min="14097" max="14097" width="4.5" style="201" customWidth="1"/>
    <col min="14098" max="14099" width="4.125" style="201" customWidth="1"/>
    <col min="14100" max="14100" width="2" style="201" customWidth="1"/>
    <col min="14101" max="14101" width="0" style="201" hidden="1" customWidth="1"/>
    <col min="14102" max="14102" width="6.625" style="201" customWidth="1"/>
    <col min="14103" max="14103" width="5" style="201" customWidth="1"/>
    <col min="14104" max="14104" width="6" style="201" customWidth="1"/>
    <col min="14105" max="14105" width="1.375" style="201" customWidth="1"/>
    <col min="14106" max="14111" width="4.625" style="201" customWidth="1"/>
    <col min="14112" max="14112" width="3.75" style="201" customWidth="1"/>
    <col min="14113" max="14116" width="4.625" style="201" customWidth="1"/>
    <col min="14117" max="14117" width="3.75" style="201" customWidth="1"/>
    <col min="14118" max="14160" width="4.625" style="201" customWidth="1"/>
    <col min="14161" max="14185" width="8.625" style="201" customWidth="1"/>
    <col min="14186" max="14196" width="4.625" style="201" customWidth="1"/>
    <col min="14197" max="14336" width="8.625" style="201"/>
    <col min="14337" max="14337" width="1.75" style="201" customWidth="1"/>
    <col min="14338" max="14338" width="8.375" style="201" customWidth="1"/>
    <col min="14339" max="14339" width="5.25" style="201" customWidth="1"/>
    <col min="14340" max="14340" width="5.625" style="201" customWidth="1"/>
    <col min="14341" max="14341" width="9.625" style="201" customWidth="1"/>
    <col min="14342" max="14342" width="2.75" style="201" customWidth="1"/>
    <col min="14343" max="14343" width="5.625" style="201" customWidth="1"/>
    <col min="14344" max="14344" width="2.875" style="201" customWidth="1"/>
    <col min="14345" max="14345" width="5" style="201" customWidth="1"/>
    <col min="14346" max="14346" width="5.625" style="201" customWidth="1"/>
    <col min="14347" max="14347" width="4" style="201" customWidth="1"/>
    <col min="14348" max="14348" width="5.875" style="201" customWidth="1"/>
    <col min="14349" max="14349" width="5" style="201" customWidth="1"/>
    <col min="14350" max="14350" width="3.25" style="201" customWidth="1"/>
    <col min="14351" max="14351" width="5.25" style="201" customWidth="1"/>
    <col min="14352" max="14352" width="2.375" style="201" customWidth="1"/>
    <col min="14353" max="14353" width="4.5" style="201" customWidth="1"/>
    <col min="14354" max="14355" width="4.125" style="201" customWidth="1"/>
    <col min="14356" max="14356" width="2" style="201" customWidth="1"/>
    <col min="14357" max="14357" width="0" style="201" hidden="1" customWidth="1"/>
    <col min="14358" max="14358" width="6.625" style="201" customWidth="1"/>
    <col min="14359" max="14359" width="5" style="201" customWidth="1"/>
    <col min="14360" max="14360" width="6" style="201" customWidth="1"/>
    <col min="14361" max="14361" width="1.375" style="201" customWidth="1"/>
    <col min="14362" max="14367" width="4.625" style="201" customWidth="1"/>
    <col min="14368" max="14368" width="3.75" style="201" customWidth="1"/>
    <col min="14369" max="14372" width="4.625" style="201" customWidth="1"/>
    <col min="14373" max="14373" width="3.75" style="201" customWidth="1"/>
    <col min="14374" max="14416" width="4.625" style="201" customWidth="1"/>
    <col min="14417" max="14441" width="8.625" style="201" customWidth="1"/>
    <col min="14442" max="14452" width="4.625" style="201" customWidth="1"/>
    <col min="14453" max="14592" width="8.625" style="201"/>
    <col min="14593" max="14593" width="1.75" style="201" customWidth="1"/>
    <col min="14594" max="14594" width="8.375" style="201" customWidth="1"/>
    <col min="14595" max="14595" width="5.25" style="201" customWidth="1"/>
    <col min="14596" max="14596" width="5.625" style="201" customWidth="1"/>
    <col min="14597" max="14597" width="9.625" style="201" customWidth="1"/>
    <col min="14598" max="14598" width="2.75" style="201" customWidth="1"/>
    <col min="14599" max="14599" width="5.625" style="201" customWidth="1"/>
    <col min="14600" max="14600" width="2.875" style="201" customWidth="1"/>
    <col min="14601" max="14601" width="5" style="201" customWidth="1"/>
    <col min="14602" max="14602" width="5.625" style="201" customWidth="1"/>
    <col min="14603" max="14603" width="4" style="201" customWidth="1"/>
    <col min="14604" max="14604" width="5.875" style="201" customWidth="1"/>
    <col min="14605" max="14605" width="5" style="201" customWidth="1"/>
    <col min="14606" max="14606" width="3.25" style="201" customWidth="1"/>
    <col min="14607" max="14607" width="5.25" style="201" customWidth="1"/>
    <col min="14608" max="14608" width="2.375" style="201" customWidth="1"/>
    <col min="14609" max="14609" width="4.5" style="201" customWidth="1"/>
    <col min="14610" max="14611" width="4.125" style="201" customWidth="1"/>
    <col min="14612" max="14612" width="2" style="201" customWidth="1"/>
    <col min="14613" max="14613" width="0" style="201" hidden="1" customWidth="1"/>
    <col min="14614" max="14614" width="6.625" style="201" customWidth="1"/>
    <col min="14615" max="14615" width="5" style="201" customWidth="1"/>
    <col min="14616" max="14616" width="6" style="201" customWidth="1"/>
    <col min="14617" max="14617" width="1.375" style="201" customWidth="1"/>
    <col min="14618" max="14623" width="4.625" style="201" customWidth="1"/>
    <col min="14624" max="14624" width="3.75" style="201" customWidth="1"/>
    <col min="14625" max="14628" width="4.625" style="201" customWidth="1"/>
    <col min="14629" max="14629" width="3.75" style="201" customWidth="1"/>
    <col min="14630" max="14672" width="4.625" style="201" customWidth="1"/>
    <col min="14673" max="14697" width="8.625" style="201" customWidth="1"/>
    <col min="14698" max="14708" width="4.625" style="201" customWidth="1"/>
    <col min="14709" max="14848" width="8.625" style="201"/>
    <col min="14849" max="14849" width="1.75" style="201" customWidth="1"/>
    <col min="14850" max="14850" width="8.375" style="201" customWidth="1"/>
    <col min="14851" max="14851" width="5.25" style="201" customWidth="1"/>
    <col min="14852" max="14852" width="5.625" style="201" customWidth="1"/>
    <col min="14853" max="14853" width="9.625" style="201" customWidth="1"/>
    <col min="14854" max="14854" width="2.75" style="201" customWidth="1"/>
    <col min="14855" max="14855" width="5.625" style="201" customWidth="1"/>
    <col min="14856" max="14856" width="2.875" style="201" customWidth="1"/>
    <col min="14857" max="14857" width="5" style="201" customWidth="1"/>
    <col min="14858" max="14858" width="5.625" style="201" customWidth="1"/>
    <col min="14859" max="14859" width="4" style="201" customWidth="1"/>
    <col min="14860" max="14860" width="5.875" style="201" customWidth="1"/>
    <col min="14861" max="14861" width="5" style="201" customWidth="1"/>
    <col min="14862" max="14862" width="3.25" style="201" customWidth="1"/>
    <col min="14863" max="14863" width="5.25" style="201" customWidth="1"/>
    <col min="14864" max="14864" width="2.375" style="201" customWidth="1"/>
    <col min="14865" max="14865" width="4.5" style="201" customWidth="1"/>
    <col min="14866" max="14867" width="4.125" style="201" customWidth="1"/>
    <col min="14868" max="14868" width="2" style="201" customWidth="1"/>
    <col min="14869" max="14869" width="0" style="201" hidden="1" customWidth="1"/>
    <col min="14870" max="14870" width="6.625" style="201" customWidth="1"/>
    <col min="14871" max="14871" width="5" style="201" customWidth="1"/>
    <col min="14872" max="14872" width="6" style="201" customWidth="1"/>
    <col min="14873" max="14873" width="1.375" style="201" customWidth="1"/>
    <col min="14874" max="14879" width="4.625" style="201" customWidth="1"/>
    <col min="14880" max="14880" width="3.75" style="201" customWidth="1"/>
    <col min="14881" max="14884" width="4.625" style="201" customWidth="1"/>
    <col min="14885" max="14885" width="3.75" style="201" customWidth="1"/>
    <col min="14886" max="14928" width="4.625" style="201" customWidth="1"/>
    <col min="14929" max="14953" width="8.625" style="201" customWidth="1"/>
    <col min="14954" max="14964" width="4.625" style="201" customWidth="1"/>
    <col min="14965" max="15104" width="8.625" style="201"/>
    <col min="15105" max="15105" width="1.75" style="201" customWidth="1"/>
    <col min="15106" max="15106" width="8.375" style="201" customWidth="1"/>
    <col min="15107" max="15107" width="5.25" style="201" customWidth="1"/>
    <col min="15108" max="15108" width="5.625" style="201" customWidth="1"/>
    <col min="15109" max="15109" width="9.625" style="201" customWidth="1"/>
    <col min="15110" max="15110" width="2.75" style="201" customWidth="1"/>
    <col min="15111" max="15111" width="5.625" style="201" customWidth="1"/>
    <col min="15112" max="15112" width="2.875" style="201" customWidth="1"/>
    <col min="15113" max="15113" width="5" style="201" customWidth="1"/>
    <col min="15114" max="15114" width="5.625" style="201" customWidth="1"/>
    <col min="15115" max="15115" width="4" style="201" customWidth="1"/>
    <col min="15116" max="15116" width="5.875" style="201" customWidth="1"/>
    <col min="15117" max="15117" width="5" style="201" customWidth="1"/>
    <col min="15118" max="15118" width="3.25" style="201" customWidth="1"/>
    <col min="15119" max="15119" width="5.25" style="201" customWidth="1"/>
    <col min="15120" max="15120" width="2.375" style="201" customWidth="1"/>
    <col min="15121" max="15121" width="4.5" style="201" customWidth="1"/>
    <col min="15122" max="15123" width="4.125" style="201" customWidth="1"/>
    <col min="15124" max="15124" width="2" style="201" customWidth="1"/>
    <col min="15125" max="15125" width="0" style="201" hidden="1" customWidth="1"/>
    <col min="15126" max="15126" width="6.625" style="201" customWidth="1"/>
    <col min="15127" max="15127" width="5" style="201" customWidth="1"/>
    <col min="15128" max="15128" width="6" style="201" customWidth="1"/>
    <col min="15129" max="15129" width="1.375" style="201" customWidth="1"/>
    <col min="15130" max="15135" width="4.625" style="201" customWidth="1"/>
    <col min="15136" max="15136" width="3.75" style="201" customWidth="1"/>
    <col min="15137" max="15140" width="4.625" style="201" customWidth="1"/>
    <col min="15141" max="15141" width="3.75" style="201" customWidth="1"/>
    <col min="15142" max="15184" width="4.625" style="201" customWidth="1"/>
    <col min="15185" max="15209" width="8.625" style="201" customWidth="1"/>
    <col min="15210" max="15220" width="4.625" style="201" customWidth="1"/>
    <col min="15221" max="15360" width="8.625" style="201"/>
    <col min="15361" max="15361" width="1.75" style="201" customWidth="1"/>
    <col min="15362" max="15362" width="8.375" style="201" customWidth="1"/>
    <col min="15363" max="15363" width="5.25" style="201" customWidth="1"/>
    <col min="15364" max="15364" width="5.625" style="201" customWidth="1"/>
    <col min="15365" max="15365" width="9.625" style="201" customWidth="1"/>
    <col min="15366" max="15366" width="2.75" style="201" customWidth="1"/>
    <col min="15367" max="15367" width="5.625" style="201" customWidth="1"/>
    <col min="15368" max="15368" width="2.875" style="201" customWidth="1"/>
    <col min="15369" max="15369" width="5" style="201" customWidth="1"/>
    <col min="15370" max="15370" width="5.625" style="201" customWidth="1"/>
    <col min="15371" max="15371" width="4" style="201" customWidth="1"/>
    <col min="15372" max="15372" width="5.875" style="201" customWidth="1"/>
    <col min="15373" max="15373" width="5" style="201" customWidth="1"/>
    <col min="15374" max="15374" width="3.25" style="201" customWidth="1"/>
    <col min="15375" max="15375" width="5.25" style="201" customWidth="1"/>
    <col min="15376" max="15376" width="2.375" style="201" customWidth="1"/>
    <col min="15377" max="15377" width="4.5" style="201" customWidth="1"/>
    <col min="15378" max="15379" width="4.125" style="201" customWidth="1"/>
    <col min="15380" max="15380" width="2" style="201" customWidth="1"/>
    <col min="15381" max="15381" width="0" style="201" hidden="1" customWidth="1"/>
    <col min="15382" max="15382" width="6.625" style="201" customWidth="1"/>
    <col min="15383" max="15383" width="5" style="201" customWidth="1"/>
    <col min="15384" max="15384" width="6" style="201" customWidth="1"/>
    <col min="15385" max="15385" width="1.375" style="201" customWidth="1"/>
    <col min="15386" max="15391" width="4.625" style="201" customWidth="1"/>
    <col min="15392" max="15392" width="3.75" style="201" customWidth="1"/>
    <col min="15393" max="15396" width="4.625" style="201" customWidth="1"/>
    <col min="15397" max="15397" width="3.75" style="201" customWidth="1"/>
    <col min="15398" max="15440" width="4.625" style="201" customWidth="1"/>
    <col min="15441" max="15465" width="8.625" style="201" customWidth="1"/>
    <col min="15466" max="15476" width="4.625" style="201" customWidth="1"/>
    <col min="15477" max="15616" width="8.625" style="201"/>
    <col min="15617" max="15617" width="1.75" style="201" customWidth="1"/>
    <col min="15618" max="15618" width="8.375" style="201" customWidth="1"/>
    <col min="15619" max="15619" width="5.25" style="201" customWidth="1"/>
    <col min="15620" max="15620" width="5.625" style="201" customWidth="1"/>
    <col min="15621" max="15621" width="9.625" style="201" customWidth="1"/>
    <col min="15622" max="15622" width="2.75" style="201" customWidth="1"/>
    <col min="15623" max="15623" width="5.625" style="201" customWidth="1"/>
    <col min="15624" max="15624" width="2.875" style="201" customWidth="1"/>
    <col min="15625" max="15625" width="5" style="201" customWidth="1"/>
    <col min="15626" max="15626" width="5.625" style="201" customWidth="1"/>
    <col min="15627" max="15627" width="4" style="201" customWidth="1"/>
    <col min="15628" max="15628" width="5.875" style="201" customWidth="1"/>
    <col min="15629" max="15629" width="5" style="201" customWidth="1"/>
    <col min="15630" max="15630" width="3.25" style="201" customWidth="1"/>
    <col min="15631" max="15631" width="5.25" style="201" customWidth="1"/>
    <col min="15632" max="15632" width="2.375" style="201" customWidth="1"/>
    <col min="15633" max="15633" width="4.5" style="201" customWidth="1"/>
    <col min="15634" max="15635" width="4.125" style="201" customWidth="1"/>
    <col min="15636" max="15636" width="2" style="201" customWidth="1"/>
    <col min="15637" max="15637" width="0" style="201" hidden="1" customWidth="1"/>
    <col min="15638" max="15638" width="6.625" style="201" customWidth="1"/>
    <col min="15639" max="15639" width="5" style="201" customWidth="1"/>
    <col min="15640" max="15640" width="6" style="201" customWidth="1"/>
    <col min="15641" max="15641" width="1.375" style="201" customWidth="1"/>
    <col min="15642" max="15647" width="4.625" style="201" customWidth="1"/>
    <col min="15648" max="15648" width="3.75" style="201" customWidth="1"/>
    <col min="15649" max="15652" width="4.625" style="201" customWidth="1"/>
    <col min="15653" max="15653" width="3.75" style="201" customWidth="1"/>
    <col min="15654" max="15696" width="4.625" style="201" customWidth="1"/>
    <col min="15697" max="15721" width="8.625" style="201" customWidth="1"/>
    <col min="15722" max="15732" width="4.625" style="201" customWidth="1"/>
    <col min="15733" max="15872" width="8.625" style="201"/>
    <col min="15873" max="15873" width="1.75" style="201" customWidth="1"/>
    <col min="15874" max="15874" width="8.375" style="201" customWidth="1"/>
    <col min="15875" max="15875" width="5.25" style="201" customWidth="1"/>
    <col min="15876" max="15876" width="5.625" style="201" customWidth="1"/>
    <col min="15877" max="15877" width="9.625" style="201" customWidth="1"/>
    <col min="15878" max="15878" width="2.75" style="201" customWidth="1"/>
    <col min="15879" max="15879" width="5.625" style="201" customWidth="1"/>
    <col min="15880" max="15880" width="2.875" style="201" customWidth="1"/>
    <col min="15881" max="15881" width="5" style="201" customWidth="1"/>
    <col min="15882" max="15882" width="5.625" style="201" customWidth="1"/>
    <col min="15883" max="15883" width="4" style="201" customWidth="1"/>
    <col min="15884" max="15884" width="5.875" style="201" customWidth="1"/>
    <col min="15885" max="15885" width="5" style="201" customWidth="1"/>
    <col min="15886" max="15886" width="3.25" style="201" customWidth="1"/>
    <col min="15887" max="15887" width="5.25" style="201" customWidth="1"/>
    <col min="15888" max="15888" width="2.375" style="201" customWidth="1"/>
    <col min="15889" max="15889" width="4.5" style="201" customWidth="1"/>
    <col min="15890" max="15891" width="4.125" style="201" customWidth="1"/>
    <col min="15892" max="15892" width="2" style="201" customWidth="1"/>
    <col min="15893" max="15893" width="0" style="201" hidden="1" customWidth="1"/>
    <col min="15894" max="15894" width="6.625" style="201" customWidth="1"/>
    <col min="15895" max="15895" width="5" style="201" customWidth="1"/>
    <col min="15896" max="15896" width="6" style="201" customWidth="1"/>
    <col min="15897" max="15897" width="1.375" style="201" customWidth="1"/>
    <col min="15898" max="15903" width="4.625" style="201" customWidth="1"/>
    <col min="15904" max="15904" width="3.75" style="201" customWidth="1"/>
    <col min="15905" max="15908" width="4.625" style="201" customWidth="1"/>
    <col min="15909" max="15909" width="3.75" style="201" customWidth="1"/>
    <col min="15910" max="15952" width="4.625" style="201" customWidth="1"/>
    <col min="15953" max="15977" width="8.625" style="201" customWidth="1"/>
    <col min="15978" max="15988" width="4.625" style="201" customWidth="1"/>
    <col min="15989" max="16128" width="8.625" style="201"/>
    <col min="16129" max="16129" width="1.75" style="201" customWidth="1"/>
    <col min="16130" max="16130" width="8.375" style="201" customWidth="1"/>
    <col min="16131" max="16131" width="5.25" style="201" customWidth="1"/>
    <col min="16132" max="16132" width="5.625" style="201" customWidth="1"/>
    <col min="16133" max="16133" width="9.625" style="201" customWidth="1"/>
    <col min="16134" max="16134" width="2.75" style="201" customWidth="1"/>
    <col min="16135" max="16135" width="5.625" style="201" customWidth="1"/>
    <col min="16136" max="16136" width="2.875" style="201" customWidth="1"/>
    <col min="16137" max="16137" width="5" style="201" customWidth="1"/>
    <col min="16138" max="16138" width="5.625" style="201" customWidth="1"/>
    <col min="16139" max="16139" width="4" style="201" customWidth="1"/>
    <col min="16140" max="16140" width="5.875" style="201" customWidth="1"/>
    <col min="16141" max="16141" width="5" style="201" customWidth="1"/>
    <col min="16142" max="16142" width="3.25" style="201" customWidth="1"/>
    <col min="16143" max="16143" width="5.25" style="201" customWidth="1"/>
    <col min="16144" max="16144" width="2.375" style="201" customWidth="1"/>
    <col min="16145" max="16145" width="4.5" style="201" customWidth="1"/>
    <col min="16146" max="16147" width="4.125" style="201" customWidth="1"/>
    <col min="16148" max="16148" width="2" style="201" customWidth="1"/>
    <col min="16149" max="16149" width="0" style="201" hidden="1" customWidth="1"/>
    <col min="16150" max="16150" width="6.625" style="201" customWidth="1"/>
    <col min="16151" max="16151" width="5" style="201" customWidth="1"/>
    <col min="16152" max="16152" width="6" style="201" customWidth="1"/>
    <col min="16153" max="16153" width="1.375" style="201" customWidth="1"/>
    <col min="16154" max="16159" width="4.625" style="201" customWidth="1"/>
    <col min="16160" max="16160" width="3.75" style="201" customWidth="1"/>
    <col min="16161" max="16164" width="4.625" style="201" customWidth="1"/>
    <col min="16165" max="16165" width="3.75" style="201" customWidth="1"/>
    <col min="16166" max="16208" width="4.625" style="201" customWidth="1"/>
    <col min="16209" max="16233" width="8.625" style="201" customWidth="1"/>
    <col min="16234" max="16244" width="4.625" style="201" customWidth="1"/>
    <col min="16245" max="16384" width="8.625" style="201"/>
  </cols>
  <sheetData>
    <row r="1" spans="1:25">
      <c r="A1" s="198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200"/>
    </row>
    <row r="2" spans="1:25" ht="22.5">
      <c r="A2" s="202"/>
      <c r="B2" s="328" t="s">
        <v>316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203"/>
    </row>
    <row r="3" spans="1:25" s="207" customFormat="1" ht="12" customHeight="1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6"/>
    </row>
    <row r="4" spans="1:25" ht="15" customHeight="1">
      <c r="A4" s="202"/>
      <c r="B4" s="208"/>
      <c r="C4" s="208"/>
      <c r="D4" s="209" t="s">
        <v>239</v>
      </c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9" t="s">
        <v>240</v>
      </c>
      <c r="Q4" s="210"/>
      <c r="R4" s="208"/>
      <c r="S4" s="208"/>
      <c r="T4" s="208"/>
      <c r="U4" s="208"/>
      <c r="V4" s="208"/>
      <c r="W4" s="208"/>
      <c r="X4" s="208"/>
      <c r="Y4" s="203"/>
    </row>
    <row r="5" spans="1:25" s="207" customFormat="1" ht="12" customHeight="1">
      <c r="A5" s="204"/>
      <c r="B5" s="205"/>
      <c r="C5" s="205"/>
      <c r="D5" s="205"/>
      <c r="E5" s="329">
        <f>D6+E6+F6+I6+J6</f>
        <v>4</v>
      </c>
      <c r="F5" s="329"/>
      <c r="G5" s="329"/>
      <c r="H5" s="329"/>
      <c r="I5" s="329"/>
      <c r="J5" s="205"/>
      <c r="K5" s="205"/>
      <c r="L5" s="205"/>
      <c r="M5" s="205"/>
      <c r="N5" s="205"/>
      <c r="O5" s="205"/>
      <c r="P5" s="205"/>
      <c r="Q5" s="205"/>
      <c r="R5" s="205"/>
      <c r="S5" s="211">
        <f>S6+(M9*R12)</f>
        <v>0.86</v>
      </c>
      <c r="T5" s="205"/>
      <c r="U5" s="205"/>
      <c r="V5" s="205"/>
      <c r="W5" s="205"/>
      <c r="X5" s="205"/>
      <c r="Y5" s="206"/>
    </row>
    <row r="6" spans="1:25" s="207" customFormat="1" ht="12" customHeight="1">
      <c r="A6" s="204"/>
      <c r="B6" s="205"/>
      <c r="C6" s="205"/>
      <c r="D6" s="212">
        <v>1.29</v>
      </c>
      <c r="E6" s="213">
        <f>M9*0.3</f>
        <v>0.21</v>
      </c>
      <c r="F6" s="330">
        <v>1</v>
      </c>
      <c r="G6" s="330"/>
      <c r="H6" s="205"/>
      <c r="I6" s="211">
        <f>E6</f>
        <v>0.21</v>
      </c>
      <c r="J6" s="330">
        <v>1.29</v>
      </c>
      <c r="K6" s="330"/>
      <c r="L6" s="205"/>
      <c r="M6" s="331" t="s">
        <v>241</v>
      </c>
      <c r="N6" s="331"/>
      <c r="O6" s="214">
        <v>0.45</v>
      </c>
      <c r="P6" s="215" t="s">
        <v>11</v>
      </c>
      <c r="Q6" s="205"/>
      <c r="R6" s="205"/>
      <c r="S6" s="211">
        <f>O6+0.2</f>
        <v>0.65</v>
      </c>
      <c r="T6" s="205"/>
      <c r="U6" s="205"/>
      <c r="V6" s="205"/>
      <c r="W6" s="205"/>
      <c r="X6" s="205"/>
      <c r="Y6" s="206"/>
    </row>
    <row r="7" spans="1:25" s="207" customFormat="1" ht="12" customHeight="1">
      <c r="A7" s="204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1:25" s="207" customFormat="1" ht="12" customHeight="1">
      <c r="A8" s="204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1:25" s="207" customFormat="1" ht="12" customHeight="1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12">
        <v>0.7</v>
      </c>
      <c r="N9" s="205"/>
      <c r="O9" s="205"/>
      <c r="P9" s="205"/>
      <c r="Q9" s="216">
        <f>INT(SQRT(1+R12^2)*100)/100*M9</f>
        <v>0.72799999999999998</v>
      </c>
      <c r="R9" s="205"/>
      <c r="S9" s="205"/>
      <c r="T9" s="205"/>
      <c r="U9" s="205"/>
      <c r="V9" s="332" t="s">
        <v>242</v>
      </c>
      <c r="W9" s="332"/>
      <c r="X9" s="205"/>
      <c r="Y9" s="206"/>
    </row>
    <row r="10" spans="1:25" s="207" customFormat="1" ht="12" customHeight="1">
      <c r="A10" s="204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16"/>
      <c r="N10" s="205"/>
      <c r="O10" s="205"/>
      <c r="P10" s="205"/>
      <c r="Q10" s="205"/>
      <c r="R10" s="205"/>
      <c r="S10" s="205"/>
      <c r="T10" s="205"/>
      <c r="U10" s="205"/>
      <c r="V10" s="324" t="s">
        <v>243</v>
      </c>
      <c r="W10" s="324"/>
      <c r="X10" s="205"/>
      <c r="Y10" s="206"/>
    </row>
    <row r="11" spans="1:25" s="207" customFormat="1" ht="12" customHeight="1">
      <c r="A11" s="204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16"/>
      <c r="N11" s="205"/>
      <c r="O11" s="205"/>
      <c r="P11" s="205"/>
      <c r="Q11" s="205"/>
      <c r="R11" s="217"/>
      <c r="S11" s="205"/>
      <c r="T11" s="205"/>
      <c r="U11" s="205"/>
      <c r="V11" s="324"/>
      <c r="W11" s="324"/>
      <c r="X11" s="205"/>
      <c r="Y11" s="206"/>
    </row>
    <row r="12" spans="1:25" s="207" customFormat="1" ht="12" customHeight="1">
      <c r="A12" s="204"/>
      <c r="B12" s="205"/>
      <c r="C12" s="218">
        <f>INT(SQRT((((E5-F18)/2)^2)+(L12^2))*100)/100</f>
        <v>1.77</v>
      </c>
      <c r="D12" s="205"/>
      <c r="E12" s="205"/>
      <c r="F12" s="205"/>
      <c r="G12" s="205"/>
      <c r="H12" s="205"/>
      <c r="I12" s="205"/>
      <c r="J12" s="205"/>
      <c r="K12" s="205"/>
      <c r="L12" s="216">
        <f>M9+M13</f>
        <v>1.7</v>
      </c>
      <c r="M12" s="216"/>
      <c r="N12" s="205"/>
      <c r="O12" s="325">
        <f>INT(SQRT(1+R12^2)*100)/100*L12</f>
        <v>1.768</v>
      </c>
      <c r="P12" s="325"/>
      <c r="Q12" s="219" t="s">
        <v>244</v>
      </c>
      <c r="R12" s="220">
        <v>0.3</v>
      </c>
      <c r="S12" s="205"/>
      <c r="T12" s="205"/>
      <c r="U12" s="205"/>
      <c r="V12" s="205" t="s">
        <v>245</v>
      </c>
      <c r="W12" s="205"/>
      <c r="X12" s="205"/>
      <c r="Y12" s="206"/>
    </row>
    <row r="13" spans="1:25" s="207" customFormat="1" ht="12" customHeigh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12">
        <v>1</v>
      </c>
      <c r="N13" s="205"/>
      <c r="O13" s="205"/>
      <c r="P13" s="325">
        <f>INT(SQRT(1+R12^2)*100)/100*M13</f>
        <v>1.04</v>
      </c>
      <c r="Q13" s="325"/>
      <c r="R13" s="221"/>
      <c r="S13" s="205"/>
      <c r="T13" s="205"/>
      <c r="U13" s="205"/>
      <c r="V13" s="205"/>
      <c r="W13" s="205"/>
      <c r="X13" s="205"/>
      <c r="Y13" s="206"/>
    </row>
    <row r="14" spans="1:25" s="207" customFormat="1" ht="12" customHeight="1">
      <c r="A14" s="204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11"/>
      <c r="N14" s="205"/>
      <c r="O14" s="205"/>
      <c r="P14" s="205"/>
      <c r="Q14" s="205"/>
      <c r="R14" s="221"/>
      <c r="S14" s="205"/>
      <c r="T14" s="205"/>
      <c r="U14" s="205"/>
      <c r="V14" s="205" t="s">
        <v>246</v>
      </c>
      <c r="W14" s="205"/>
      <c r="X14" s="205"/>
      <c r="Y14" s="206"/>
    </row>
    <row r="15" spans="1:25" s="207" customFormat="1" ht="12" customHeight="1">
      <c r="A15" s="204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1:25" s="207" customFormat="1" ht="12" customHeight="1">
      <c r="A16" s="204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22">
        <v>0.3</v>
      </c>
      <c r="X16" s="205"/>
      <c r="Y16" s="206"/>
    </row>
    <row r="17" spans="1:25" s="207" customFormat="1" ht="12" customHeight="1">
      <c r="A17" s="204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326">
        <f>S6+R12*L12</f>
        <v>1.1600000000000001</v>
      </c>
      <c r="S17" s="326"/>
      <c r="T17" s="326"/>
      <c r="U17" s="205"/>
      <c r="V17" s="205"/>
      <c r="W17" s="205"/>
      <c r="X17" s="205"/>
      <c r="Y17" s="206"/>
    </row>
    <row r="18" spans="1:25" s="207" customFormat="1" ht="12" customHeight="1">
      <c r="A18" s="204"/>
      <c r="B18" s="205"/>
      <c r="C18" s="205"/>
      <c r="D18" s="205"/>
      <c r="E18" s="205"/>
      <c r="F18" s="326">
        <v>3</v>
      </c>
      <c r="G18" s="326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1:25">
      <c r="A19" s="202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3"/>
    </row>
    <row r="20" spans="1:25" ht="20.100000000000001" customHeight="1">
      <c r="A20" s="202"/>
      <c r="B20" s="327" t="s">
        <v>247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203"/>
    </row>
    <row r="21" spans="1:25" ht="17.25" customHeight="1">
      <c r="A21" s="202"/>
      <c r="B21" s="223" t="s">
        <v>48</v>
      </c>
      <c r="C21" s="301" t="s">
        <v>6</v>
      </c>
      <c r="D21" s="302"/>
      <c r="E21" s="301" t="s">
        <v>248</v>
      </c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02"/>
      <c r="V21" s="223" t="s">
        <v>51</v>
      </c>
      <c r="W21" s="223" t="s">
        <v>7</v>
      </c>
      <c r="X21" s="223" t="s">
        <v>52</v>
      </c>
      <c r="Y21" s="203"/>
    </row>
    <row r="22" spans="1:25" ht="13.5" customHeight="1">
      <c r="A22" s="202"/>
      <c r="B22" s="315" t="s">
        <v>8</v>
      </c>
      <c r="C22" s="310"/>
      <c r="D22" s="311"/>
      <c r="E22" s="224" t="s">
        <v>249</v>
      </c>
      <c r="F22" s="225" t="s">
        <v>1</v>
      </c>
      <c r="G22" s="226">
        <f>E5</f>
        <v>4</v>
      </c>
      <c r="H22" s="227" t="s">
        <v>164</v>
      </c>
      <c r="I22" s="228">
        <f>F18</f>
        <v>3</v>
      </c>
      <c r="J22" s="229" t="s">
        <v>250</v>
      </c>
      <c r="K22" s="230">
        <v>2</v>
      </c>
      <c r="L22" s="230" t="s">
        <v>0</v>
      </c>
      <c r="M22" s="227">
        <f>L12</f>
        <v>1.7</v>
      </c>
      <c r="N22" s="230" t="s">
        <v>192</v>
      </c>
      <c r="O22" s="231">
        <f>ROUND((G22+I22)/K22*M22,2)</f>
        <v>5.95</v>
      </c>
      <c r="P22" s="230"/>
      <c r="Q22" s="230"/>
      <c r="R22" s="230"/>
      <c r="S22" s="230"/>
      <c r="T22" s="230"/>
      <c r="U22" s="232"/>
      <c r="V22" s="323">
        <f>+O22-O23</f>
        <v>5.1000000000000005</v>
      </c>
      <c r="W22" s="315" t="s">
        <v>3</v>
      </c>
      <c r="X22" s="315" t="s">
        <v>251</v>
      </c>
      <c r="Y22" s="203"/>
    </row>
    <row r="23" spans="1:25" ht="13.5" customHeight="1">
      <c r="A23" s="202"/>
      <c r="B23" s="315"/>
      <c r="C23" s="312"/>
      <c r="D23" s="313"/>
      <c r="E23" s="224" t="s">
        <v>252</v>
      </c>
      <c r="F23" s="225" t="s">
        <v>1</v>
      </c>
      <c r="G23" s="226">
        <f>F6+I6*2</f>
        <v>1.42</v>
      </c>
      <c r="H23" s="227" t="s">
        <v>164</v>
      </c>
      <c r="I23" s="228">
        <f>F6</f>
        <v>1</v>
      </c>
      <c r="J23" s="229" t="s">
        <v>253</v>
      </c>
      <c r="K23" s="230">
        <v>2</v>
      </c>
      <c r="L23" s="230" t="s">
        <v>0</v>
      </c>
      <c r="M23" s="227">
        <f>M9</f>
        <v>0.7</v>
      </c>
      <c r="N23" s="230" t="s">
        <v>192</v>
      </c>
      <c r="O23" s="231">
        <f>ROUND((G23+I23)/K23*M23,2)</f>
        <v>0.85</v>
      </c>
      <c r="P23" s="230"/>
      <c r="Q23" s="230"/>
      <c r="R23" s="230"/>
      <c r="S23" s="230"/>
      <c r="T23" s="230"/>
      <c r="U23" s="232"/>
      <c r="V23" s="323"/>
      <c r="W23" s="315"/>
      <c r="X23" s="315"/>
      <c r="Y23" s="203"/>
    </row>
    <row r="24" spans="1:25" ht="13.5" customHeight="1">
      <c r="A24" s="202"/>
      <c r="B24" s="315" t="s">
        <v>9</v>
      </c>
      <c r="C24" s="316" t="s">
        <v>158</v>
      </c>
      <c r="D24" s="318">
        <f>R12</f>
        <v>0.3</v>
      </c>
      <c r="E24" s="224" t="s">
        <v>249</v>
      </c>
      <c r="F24" s="225" t="s">
        <v>1</v>
      </c>
      <c r="G24" s="227">
        <f>+G22</f>
        <v>4</v>
      </c>
      <c r="H24" s="227" t="s">
        <v>164</v>
      </c>
      <c r="I24" s="231">
        <f>+I22</f>
        <v>3</v>
      </c>
      <c r="J24" s="229" t="s">
        <v>254</v>
      </c>
      <c r="K24" s="230">
        <v>2</v>
      </c>
      <c r="L24" s="230" t="s">
        <v>0</v>
      </c>
      <c r="M24" s="227">
        <f>O12</f>
        <v>1.768</v>
      </c>
      <c r="N24" s="230" t="s">
        <v>192</v>
      </c>
      <c r="O24" s="231">
        <f>ROUND((G24+I24)/K24*M24,2)</f>
        <v>6.19</v>
      </c>
      <c r="P24" s="230"/>
      <c r="Q24" s="230"/>
      <c r="R24" s="230"/>
      <c r="S24" s="230"/>
      <c r="T24" s="230"/>
      <c r="U24" s="232"/>
      <c r="V24" s="320">
        <f>+O24-O25</f>
        <v>5.3100000000000005</v>
      </c>
      <c r="W24" s="315" t="s">
        <v>3</v>
      </c>
      <c r="X24" s="315" t="s">
        <v>251</v>
      </c>
      <c r="Y24" s="203"/>
    </row>
    <row r="25" spans="1:25" ht="13.5" customHeight="1">
      <c r="A25" s="202"/>
      <c r="B25" s="315"/>
      <c r="C25" s="317"/>
      <c r="D25" s="319"/>
      <c r="E25" s="224" t="s">
        <v>252</v>
      </c>
      <c r="F25" s="225" t="s">
        <v>1</v>
      </c>
      <c r="G25" s="227">
        <f>+G23</f>
        <v>1.42</v>
      </c>
      <c r="H25" s="227" t="s">
        <v>164</v>
      </c>
      <c r="I25" s="233">
        <f>+I23</f>
        <v>1</v>
      </c>
      <c r="J25" s="229" t="s">
        <v>255</v>
      </c>
      <c r="K25" s="230">
        <v>2</v>
      </c>
      <c r="L25" s="230" t="s">
        <v>0</v>
      </c>
      <c r="M25" s="227">
        <f>Q9</f>
        <v>0.72799999999999998</v>
      </c>
      <c r="N25" s="230" t="s">
        <v>192</v>
      </c>
      <c r="O25" s="231">
        <f>ROUND((G25+I25)/K25*M25,2)</f>
        <v>0.88</v>
      </c>
      <c r="P25" s="230"/>
      <c r="Q25" s="230"/>
      <c r="R25" s="230"/>
      <c r="S25" s="230"/>
      <c r="T25" s="230"/>
      <c r="U25" s="232"/>
      <c r="V25" s="321"/>
      <c r="W25" s="315"/>
      <c r="X25" s="315"/>
      <c r="Y25" s="203"/>
    </row>
    <row r="26" spans="1:25" ht="13.5" customHeight="1">
      <c r="A26" s="202"/>
      <c r="B26" s="223" t="s">
        <v>10</v>
      </c>
      <c r="C26" s="307"/>
      <c r="D26" s="302"/>
      <c r="E26" s="234"/>
      <c r="F26" s="225" t="s">
        <v>256</v>
      </c>
      <c r="G26" s="227">
        <f>O6</f>
        <v>0.45</v>
      </c>
      <c r="H26" s="227" t="s">
        <v>164</v>
      </c>
      <c r="I26" s="233">
        <v>0.2</v>
      </c>
      <c r="J26" s="230"/>
      <c r="K26" s="227"/>
      <c r="L26" s="230" t="s">
        <v>24</v>
      </c>
      <c r="M26" s="235">
        <f>S6</f>
        <v>0.65</v>
      </c>
      <c r="N26" s="230" t="s">
        <v>164</v>
      </c>
      <c r="O26" s="231">
        <f>R12</f>
        <v>0.3</v>
      </c>
      <c r="P26" s="230" t="s">
        <v>0</v>
      </c>
      <c r="Q26" s="231">
        <f>M22</f>
        <v>1.7</v>
      </c>
      <c r="R26" s="230" t="s">
        <v>257</v>
      </c>
      <c r="S26" s="230">
        <v>2</v>
      </c>
      <c r="T26" s="230"/>
      <c r="U26" s="232"/>
      <c r="V26" s="236">
        <f>ROUNDDOWN(((G26+I26)+(M26+O26*Q26))/2,2)</f>
        <v>0.9</v>
      </c>
      <c r="W26" s="223" t="s">
        <v>11</v>
      </c>
      <c r="X26" s="223"/>
      <c r="Y26" s="203"/>
    </row>
    <row r="27" spans="1:25" ht="13.5" customHeight="1">
      <c r="A27" s="202"/>
      <c r="B27" s="223" t="s">
        <v>258</v>
      </c>
      <c r="C27" s="301"/>
      <c r="D27" s="302"/>
      <c r="E27" s="234"/>
      <c r="F27" s="225"/>
      <c r="G27" s="237">
        <f>+V22</f>
        <v>5.1000000000000005</v>
      </c>
      <c r="H27" s="230" t="s">
        <v>0</v>
      </c>
      <c r="I27" s="233">
        <f>+V26</f>
        <v>0.9</v>
      </c>
      <c r="J27" s="230"/>
      <c r="K27" s="230"/>
      <c r="L27" s="230"/>
      <c r="M27" s="230"/>
      <c r="N27" s="230"/>
      <c r="O27" s="225"/>
      <c r="P27" s="230"/>
      <c r="Q27" s="230"/>
      <c r="R27" s="230"/>
      <c r="S27" s="230"/>
      <c r="T27" s="230"/>
      <c r="U27" s="232"/>
      <c r="V27" s="236">
        <f>ROUND(G27*I27,2)</f>
        <v>4.59</v>
      </c>
      <c r="W27" s="223" t="s">
        <v>2</v>
      </c>
      <c r="X27" s="223"/>
      <c r="Y27" s="203"/>
    </row>
    <row r="28" spans="1:25" ht="13.5" customHeight="1">
      <c r="A28" s="202"/>
      <c r="B28" s="308" t="s">
        <v>259</v>
      </c>
      <c r="C28" s="310" t="s">
        <v>260</v>
      </c>
      <c r="D28" s="311"/>
      <c r="E28" s="234"/>
      <c r="F28" s="225"/>
      <c r="G28" s="237">
        <f>V24</f>
        <v>5.3100000000000005</v>
      </c>
      <c r="H28" s="230" t="s">
        <v>261</v>
      </c>
      <c r="I28" s="238">
        <v>12</v>
      </c>
      <c r="J28" s="230"/>
      <c r="K28" s="227"/>
      <c r="L28" s="230"/>
      <c r="M28" s="239"/>
      <c r="N28" s="230"/>
      <c r="O28" s="225"/>
      <c r="P28" s="230"/>
      <c r="Q28" s="240"/>
      <c r="R28" s="230"/>
      <c r="S28" s="230"/>
      <c r="T28" s="230"/>
      <c r="U28" s="232"/>
      <c r="V28" s="241">
        <f>ROUNDUP(G28*I28,0)</f>
        <v>64</v>
      </c>
      <c r="W28" s="223" t="s">
        <v>262</v>
      </c>
      <c r="X28" s="223"/>
      <c r="Y28" s="203"/>
    </row>
    <row r="29" spans="1:25" ht="13.5" customHeight="1">
      <c r="A29" s="202"/>
      <c r="B29" s="309"/>
      <c r="C29" s="312"/>
      <c r="D29" s="313"/>
      <c r="E29" s="234"/>
      <c r="F29" s="225"/>
      <c r="G29" s="237">
        <f>V24</f>
        <v>5.3100000000000005</v>
      </c>
      <c r="H29" s="230" t="s">
        <v>261</v>
      </c>
      <c r="I29" s="238">
        <v>0.45</v>
      </c>
      <c r="J29" s="242" t="s">
        <v>263</v>
      </c>
      <c r="K29" s="227">
        <v>0.77</v>
      </c>
      <c r="L29" s="242" t="s">
        <v>264</v>
      </c>
      <c r="M29" s="314">
        <v>2.65</v>
      </c>
      <c r="N29" s="314"/>
      <c r="O29" s="243" t="s">
        <v>265</v>
      </c>
      <c r="P29" s="230"/>
      <c r="Q29" s="240"/>
      <c r="R29" s="230"/>
      <c r="S29" s="230"/>
      <c r="T29" s="230"/>
      <c r="U29" s="232"/>
      <c r="V29" s="244">
        <f>G29*I29*K29*M29</f>
        <v>4.8757747500000006</v>
      </c>
      <c r="W29" s="223" t="s">
        <v>266</v>
      </c>
      <c r="X29" s="223"/>
      <c r="Y29" s="203"/>
    </row>
    <row r="30" spans="1:25" ht="13.5" customHeight="1">
      <c r="A30" s="202"/>
      <c r="B30" s="223" t="s">
        <v>267</v>
      </c>
      <c r="C30" s="301"/>
      <c r="D30" s="302"/>
      <c r="E30" s="234"/>
      <c r="F30" s="225"/>
      <c r="G30" s="237">
        <f>+V24</f>
        <v>5.3100000000000005</v>
      </c>
      <c r="H30" s="230" t="s">
        <v>0</v>
      </c>
      <c r="I30" s="245">
        <v>0.15</v>
      </c>
      <c r="J30" s="229" t="s">
        <v>17</v>
      </c>
      <c r="K30" s="230"/>
      <c r="L30" s="230"/>
      <c r="M30" s="230"/>
      <c r="N30" s="230"/>
      <c r="O30" s="225"/>
      <c r="P30" s="230"/>
      <c r="Q30" s="230"/>
      <c r="R30" s="230"/>
      <c r="S30" s="230"/>
      <c r="T30" s="230"/>
      <c r="U30" s="232"/>
      <c r="V30" s="236">
        <f>ROUND(G30*I30,2)</f>
        <v>0.8</v>
      </c>
      <c r="W30" s="223" t="s">
        <v>2</v>
      </c>
      <c r="X30" s="223"/>
      <c r="Y30" s="203"/>
    </row>
    <row r="31" spans="1:25" ht="13.5" customHeight="1">
      <c r="A31" s="202"/>
      <c r="B31" s="223" t="s">
        <v>268</v>
      </c>
      <c r="C31" s="301"/>
      <c r="D31" s="302"/>
      <c r="E31" s="234"/>
      <c r="F31" s="225"/>
      <c r="G31" s="227">
        <f>+V27</f>
        <v>4.59</v>
      </c>
      <c r="H31" s="230" t="s">
        <v>200</v>
      </c>
      <c r="I31" s="246" t="s">
        <v>1</v>
      </c>
      <c r="J31" s="237">
        <f>V24</f>
        <v>5.3100000000000005</v>
      </c>
      <c r="K31" s="230" t="s">
        <v>0</v>
      </c>
      <c r="L31" s="230">
        <f>O6</f>
        <v>0.45</v>
      </c>
      <c r="M31" s="230" t="s">
        <v>0</v>
      </c>
      <c r="N31" s="247" t="s">
        <v>181</v>
      </c>
      <c r="O31" s="246" t="s">
        <v>269</v>
      </c>
      <c r="P31" s="303">
        <f>+V30</f>
        <v>0.8</v>
      </c>
      <c r="Q31" s="303"/>
      <c r="R31" s="246" t="s">
        <v>270</v>
      </c>
      <c r="S31" s="248">
        <f>V32</f>
        <v>1.06</v>
      </c>
      <c r="T31" s="230" t="s">
        <v>271</v>
      </c>
      <c r="U31" s="232"/>
      <c r="V31" s="241">
        <f>ROUND((G31-(J31*L31*(2/3)+P31+S31)),2)</f>
        <v>1.1399999999999999</v>
      </c>
      <c r="W31" s="223" t="s">
        <v>2</v>
      </c>
      <c r="X31" s="223"/>
      <c r="Y31" s="203"/>
    </row>
    <row r="32" spans="1:25" ht="13.5" customHeight="1">
      <c r="A32" s="202"/>
      <c r="B32" s="249" t="s">
        <v>272</v>
      </c>
      <c r="C32" s="304"/>
      <c r="D32" s="305"/>
      <c r="E32" s="234"/>
      <c r="F32" s="225"/>
      <c r="G32" s="237">
        <f>+V24</f>
        <v>5.3100000000000005</v>
      </c>
      <c r="H32" s="230" t="s">
        <v>0</v>
      </c>
      <c r="I32" s="245">
        <v>0.2</v>
      </c>
      <c r="J32" s="229" t="s">
        <v>17</v>
      </c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2"/>
      <c r="V32" s="236">
        <f>ROUND(G32*I32,2)</f>
        <v>1.06</v>
      </c>
      <c r="W32" s="223" t="s">
        <v>2</v>
      </c>
      <c r="X32" s="223"/>
      <c r="Y32" s="203"/>
    </row>
    <row r="33" spans="1:25" s="208" customFormat="1" ht="13.5" customHeight="1">
      <c r="A33" s="250"/>
      <c r="B33" s="249" t="s">
        <v>273</v>
      </c>
      <c r="C33" s="304" t="s">
        <v>274</v>
      </c>
      <c r="D33" s="305"/>
      <c r="E33" s="234"/>
      <c r="F33" s="225"/>
      <c r="G33" s="237">
        <f>V24</f>
        <v>5.3100000000000005</v>
      </c>
      <c r="H33" s="230" t="s">
        <v>0</v>
      </c>
      <c r="I33" s="238">
        <v>8.9999999999999993E-3</v>
      </c>
      <c r="J33" s="229" t="s">
        <v>17</v>
      </c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2"/>
      <c r="V33" s="236">
        <f>ROUND(G33*I33,2)</f>
        <v>0.05</v>
      </c>
      <c r="W33" s="223" t="s">
        <v>2</v>
      </c>
      <c r="X33" s="223"/>
      <c r="Y33" s="251"/>
    </row>
    <row r="34" spans="1:25" ht="13.5" customHeight="1">
      <c r="A34" s="202"/>
      <c r="B34" s="223" t="s">
        <v>275</v>
      </c>
      <c r="C34" s="301" t="s">
        <v>276</v>
      </c>
      <c r="D34" s="302"/>
      <c r="E34" s="234"/>
      <c r="F34" s="230"/>
      <c r="G34" s="227">
        <f>V24</f>
        <v>5.3100000000000005</v>
      </c>
      <c r="H34" s="230" t="s">
        <v>0</v>
      </c>
      <c r="I34" s="225">
        <v>1</v>
      </c>
      <c r="J34" s="229" t="s">
        <v>277</v>
      </c>
      <c r="K34" s="230"/>
      <c r="L34" s="231">
        <f>V26</f>
        <v>0.9</v>
      </c>
      <c r="M34" s="306" t="s">
        <v>278</v>
      </c>
      <c r="N34" s="306"/>
      <c r="O34" s="230"/>
      <c r="P34" s="230"/>
      <c r="Q34" s="230"/>
      <c r="R34" s="230"/>
      <c r="S34" s="230"/>
      <c r="T34" s="230"/>
      <c r="U34" s="232"/>
      <c r="V34" s="241">
        <f>ROUND(G34*I34/2*L34,2)</f>
        <v>2.39</v>
      </c>
      <c r="W34" s="223" t="s">
        <v>279</v>
      </c>
      <c r="X34" s="223"/>
      <c r="Y34" s="203"/>
    </row>
    <row r="35" spans="1:25" ht="13.5" customHeight="1">
      <c r="A35" s="202"/>
      <c r="B35" s="223" t="s">
        <v>280</v>
      </c>
      <c r="C35" s="301"/>
      <c r="D35" s="302"/>
      <c r="E35" s="234"/>
      <c r="F35" s="225" t="s">
        <v>1</v>
      </c>
      <c r="G35" s="227">
        <f>C12</f>
        <v>1.77</v>
      </c>
      <c r="H35" s="230" t="s">
        <v>0</v>
      </c>
      <c r="I35" s="233">
        <f>W16</f>
        <v>0.3</v>
      </c>
      <c r="J35" s="230" t="s">
        <v>0</v>
      </c>
      <c r="K35" s="227">
        <f>V26+0.2</f>
        <v>1.1000000000000001</v>
      </c>
      <c r="L35" s="230" t="s">
        <v>0</v>
      </c>
      <c r="M35" s="230">
        <v>2</v>
      </c>
      <c r="N35" s="230" t="s">
        <v>281</v>
      </c>
      <c r="O35" s="235">
        <f>F18</f>
        <v>3</v>
      </c>
      <c r="P35" s="227" t="s">
        <v>0</v>
      </c>
      <c r="Q35" s="227">
        <f>W16</f>
        <v>0.3</v>
      </c>
      <c r="R35" s="227" t="s">
        <v>0</v>
      </c>
      <c r="S35" s="231">
        <f>R17+0.2</f>
        <v>1.36</v>
      </c>
      <c r="T35" s="229" t="s">
        <v>19</v>
      </c>
      <c r="U35" s="232"/>
      <c r="V35" s="244">
        <f>ROUNDDOWN(((G35*I35*K35*M35)+(O35*Q35*S35)),2)*0.7</f>
        <v>1.673</v>
      </c>
      <c r="W35" s="223" t="s">
        <v>2</v>
      </c>
      <c r="X35" s="252" t="s">
        <v>282</v>
      </c>
      <c r="Y35" s="203"/>
    </row>
    <row r="36" spans="1:25" ht="13.5" customHeight="1">
      <c r="A36" s="202"/>
      <c r="B36" s="223" t="s">
        <v>280</v>
      </c>
      <c r="C36" s="301"/>
      <c r="D36" s="302"/>
      <c r="E36" s="234"/>
      <c r="F36" s="225" t="s">
        <v>1</v>
      </c>
      <c r="G36" s="227">
        <f>C12</f>
        <v>1.77</v>
      </c>
      <c r="H36" s="230" t="s">
        <v>0</v>
      </c>
      <c r="I36" s="233">
        <f>W16</f>
        <v>0.3</v>
      </c>
      <c r="J36" s="230" t="s">
        <v>0</v>
      </c>
      <c r="K36" s="227">
        <f>V26+0.2</f>
        <v>1.1000000000000001</v>
      </c>
      <c r="L36" s="230" t="s">
        <v>0</v>
      </c>
      <c r="M36" s="230">
        <v>2</v>
      </c>
      <c r="N36" s="230" t="s">
        <v>281</v>
      </c>
      <c r="O36" s="235">
        <f>I22</f>
        <v>3</v>
      </c>
      <c r="P36" s="227" t="s">
        <v>0</v>
      </c>
      <c r="Q36" s="227">
        <f>W16</f>
        <v>0.3</v>
      </c>
      <c r="R36" s="227" t="s">
        <v>0</v>
      </c>
      <c r="S36" s="231">
        <f>R17+0.2</f>
        <v>1.36</v>
      </c>
      <c r="T36" s="229" t="s">
        <v>19</v>
      </c>
      <c r="U36" s="232"/>
      <c r="V36" s="253">
        <f>ROUNDDOWN(((G36*I36*K36*M36)+(O36*Q36*S36)),2)*0.3</f>
        <v>0.71699999999999997</v>
      </c>
      <c r="W36" s="223" t="s">
        <v>2</v>
      </c>
      <c r="X36" s="252" t="s">
        <v>283</v>
      </c>
      <c r="Y36" s="203"/>
    </row>
    <row r="37" spans="1:25" ht="13.5" customHeight="1">
      <c r="A37" s="202"/>
      <c r="B37" s="223" t="s">
        <v>284</v>
      </c>
      <c r="C37" s="301"/>
      <c r="D37" s="302"/>
      <c r="E37" s="234"/>
      <c r="F37" s="225" t="s">
        <v>1</v>
      </c>
      <c r="G37" s="227">
        <f>C12</f>
        <v>1.77</v>
      </c>
      <c r="H37" s="230" t="s">
        <v>0</v>
      </c>
      <c r="I37" s="233">
        <f>I36</f>
        <v>0.3</v>
      </c>
      <c r="J37" s="230" t="s">
        <v>0</v>
      </c>
      <c r="K37" s="227">
        <v>0.2</v>
      </c>
      <c r="L37" s="230" t="s">
        <v>0</v>
      </c>
      <c r="M37" s="230">
        <v>2</v>
      </c>
      <c r="N37" s="230" t="s">
        <v>281</v>
      </c>
      <c r="O37" s="235">
        <f>F18</f>
        <v>3</v>
      </c>
      <c r="P37" s="227" t="s">
        <v>0</v>
      </c>
      <c r="Q37" s="227">
        <f>Q36</f>
        <v>0.3</v>
      </c>
      <c r="R37" s="227" t="s">
        <v>0</v>
      </c>
      <c r="S37" s="231">
        <v>0.2</v>
      </c>
      <c r="T37" s="229" t="s">
        <v>19</v>
      </c>
      <c r="U37" s="232"/>
      <c r="V37" s="253">
        <f>ROUNDDOWN(((G37*I37*K37*M37)+(O37*Q37*S37)),2)</f>
        <v>0.39</v>
      </c>
      <c r="W37" s="223" t="s">
        <v>2</v>
      </c>
      <c r="X37" s="223"/>
      <c r="Y37" s="203"/>
    </row>
    <row r="38" spans="1:25" ht="13.5" customHeight="1">
      <c r="A38" s="202"/>
      <c r="B38" s="223" t="s">
        <v>285</v>
      </c>
      <c r="C38" s="301"/>
      <c r="D38" s="302"/>
      <c r="E38" s="234"/>
      <c r="F38" s="225"/>
      <c r="G38" s="227">
        <f>V36</f>
        <v>0.71699999999999997</v>
      </c>
      <c r="H38" s="230" t="s">
        <v>286</v>
      </c>
      <c r="I38" s="233">
        <f>V37</f>
        <v>0.39</v>
      </c>
      <c r="J38" s="230"/>
      <c r="K38" s="227"/>
      <c r="L38" s="230"/>
      <c r="M38" s="230"/>
      <c r="N38" s="230"/>
      <c r="O38" s="235"/>
      <c r="P38" s="227"/>
      <c r="Q38" s="227"/>
      <c r="R38" s="227"/>
      <c r="S38" s="231"/>
      <c r="T38" s="229"/>
      <c r="U38" s="232"/>
      <c r="V38" s="253">
        <f>V36+V35-V37</f>
        <v>2</v>
      </c>
      <c r="W38" s="223" t="s">
        <v>2</v>
      </c>
      <c r="X38" s="223"/>
      <c r="Y38" s="203"/>
    </row>
    <row r="39" spans="1:25" ht="6" customHeight="1">
      <c r="A39" s="254"/>
      <c r="B39" s="255"/>
      <c r="C39" s="255"/>
      <c r="D39" s="255"/>
      <c r="E39" s="255"/>
      <c r="F39" s="255"/>
      <c r="G39" s="256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7"/>
    </row>
  </sheetData>
  <mergeCells count="41">
    <mergeCell ref="B20:X20"/>
    <mergeCell ref="B2:X2"/>
    <mergeCell ref="E5:I5"/>
    <mergeCell ref="F6:G6"/>
    <mergeCell ref="J6:K6"/>
    <mergeCell ref="M6:N6"/>
    <mergeCell ref="V9:W9"/>
    <mergeCell ref="V10:W11"/>
    <mergeCell ref="O12:P12"/>
    <mergeCell ref="P13:Q13"/>
    <mergeCell ref="R17:T17"/>
    <mergeCell ref="F18:G18"/>
    <mergeCell ref="C21:D21"/>
    <mergeCell ref="E21:U21"/>
    <mergeCell ref="B22:B23"/>
    <mergeCell ref="C22:D23"/>
    <mergeCell ref="V22:V23"/>
    <mergeCell ref="C30:D30"/>
    <mergeCell ref="X22:X23"/>
    <mergeCell ref="B24:B25"/>
    <mergeCell ref="C24:C25"/>
    <mergeCell ref="D24:D25"/>
    <mergeCell ref="V24:V25"/>
    <mergeCell ref="W24:W25"/>
    <mergeCell ref="X24:X25"/>
    <mergeCell ref="W22:W23"/>
    <mergeCell ref="C26:D26"/>
    <mergeCell ref="C27:D27"/>
    <mergeCell ref="B28:B29"/>
    <mergeCell ref="C28:D29"/>
    <mergeCell ref="M29:N29"/>
    <mergeCell ref="P31:Q31"/>
    <mergeCell ref="C32:D32"/>
    <mergeCell ref="C33:D33"/>
    <mergeCell ref="C34:D34"/>
    <mergeCell ref="M34:N34"/>
    <mergeCell ref="C35:D35"/>
    <mergeCell ref="C36:D36"/>
    <mergeCell ref="C37:D37"/>
    <mergeCell ref="C38:D38"/>
    <mergeCell ref="C31:D31"/>
  </mergeCells>
  <phoneticPr fontId="3" type="noConversion"/>
  <printOptions horizontalCentered="1" verticalCentered="1"/>
  <pageMargins left="0.98425196850393704" right="0.43307086614173229" top="0.53" bottom="0.43307086614173229" header="0" footer="0"/>
  <pageSetup paperSize="9" scale="99" orientation="landscape" verticalDpi="2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7"/>
  <sheetViews>
    <sheetView showGridLines="0" view="pageBreakPreview" zoomScaleNormal="100" zoomScaleSheetLayoutView="100" workbookViewId="0">
      <selection activeCell="B4963" sqref="B4963"/>
    </sheetView>
  </sheetViews>
  <sheetFormatPr defaultRowHeight="12"/>
  <cols>
    <col min="1" max="1" width="1" style="107" customWidth="1"/>
    <col min="2" max="2" width="8.5" style="107" customWidth="1"/>
    <col min="3" max="3" width="2.5" style="107" customWidth="1"/>
    <col min="4" max="4" width="4.875" style="107" customWidth="1"/>
    <col min="5" max="5" width="4.5" style="107" customWidth="1"/>
    <col min="6" max="6" width="2.25" style="107" customWidth="1"/>
    <col min="7" max="7" width="5" style="107" customWidth="1"/>
    <col min="8" max="8" width="2" style="107" customWidth="1"/>
    <col min="9" max="9" width="5" style="107" customWidth="1"/>
    <col min="10" max="10" width="2.25" style="107" customWidth="1"/>
    <col min="11" max="11" width="3.75" style="107" customWidth="1"/>
    <col min="12" max="12" width="1.625" style="107" customWidth="1"/>
    <col min="13" max="13" width="4.25" style="107" customWidth="1"/>
    <col min="14" max="14" width="2.25" style="107" customWidth="1"/>
    <col min="15" max="15" width="6.5" style="107" customWidth="1"/>
    <col min="16" max="17" width="4.375" style="107" customWidth="1"/>
    <col min="18" max="18" width="7.125" style="107" customWidth="1"/>
    <col min="19" max="19" width="7.375" style="107" customWidth="1"/>
    <col min="20" max="20" width="1.75" style="107" customWidth="1"/>
    <col min="21" max="21" width="5" style="107" customWidth="1"/>
    <col min="22" max="22" width="2.25" style="107" customWidth="1"/>
    <col min="23" max="23" width="4.875" style="107" customWidth="1"/>
    <col min="24" max="24" width="2.375" style="107" customWidth="1"/>
    <col min="25" max="25" width="4.875" style="107" customWidth="1"/>
    <col min="26" max="26" width="2.375" style="107" customWidth="1"/>
    <col min="27" max="27" width="4.625" style="107" customWidth="1"/>
    <col min="28" max="28" width="3" style="107" customWidth="1"/>
    <col min="29" max="29" width="4.375" style="107" customWidth="1"/>
    <col min="30" max="30" width="4.125" style="107" customWidth="1"/>
    <col min="31" max="31" width="6" style="107" customWidth="1"/>
    <col min="32" max="32" width="4" style="107" customWidth="1"/>
    <col min="33" max="33" width="1" style="107" customWidth="1"/>
    <col min="34" max="256" width="9" style="107"/>
    <col min="257" max="257" width="1" style="107" customWidth="1"/>
    <col min="258" max="258" width="8.5" style="107" customWidth="1"/>
    <col min="259" max="259" width="2.5" style="107" customWidth="1"/>
    <col min="260" max="260" width="4.875" style="107" customWidth="1"/>
    <col min="261" max="261" width="4.5" style="107" customWidth="1"/>
    <col min="262" max="262" width="2.25" style="107" customWidth="1"/>
    <col min="263" max="263" width="5" style="107" customWidth="1"/>
    <col min="264" max="264" width="2" style="107" customWidth="1"/>
    <col min="265" max="265" width="5" style="107" customWidth="1"/>
    <col min="266" max="266" width="2.25" style="107" customWidth="1"/>
    <col min="267" max="267" width="3.75" style="107" customWidth="1"/>
    <col min="268" max="268" width="1.625" style="107" customWidth="1"/>
    <col min="269" max="269" width="4.25" style="107" customWidth="1"/>
    <col min="270" max="270" width="2.25" style="107" customWidth="1"/>
    <col min="271" max="271" width="6.5" style="107" customWidth="1"/>
    <col min="272" max="273" width="4.375" style="107" customWidth="1"/>
    <col min="274" max="274" width="7.125" style="107" customWidth="1"/>
    <col min="275" max="275" width="7.375" style="107" customWidth="1"/>
    <col min="276" max="276" width="1.75" style="107" customWidth="1"/>
    <col min="277" max="277" width="5" style="107" customWidth="1"/>
    <col min="278" max="278" width="2.25" style="107" customWidth="1"/>
    <col min="279" max="279" width="4.875" style="107" customWidth="1"/>
    <col min="280" max="280" width="2.375" style="107" customWidth="1"/>
    <col min="281" max="281" width="4.875" style="107" customWidth="1"/>
    <col min="282" max="282" width="2.375" style="107" customWidth="1"/>
    <col min="283" max="283" width="4.625" style="107" customWidth="1"/>
    <col min="284" max="284" width="3" style="107" customWidth="1"/>
    <col min="285" max="285" width="4.375" style="107" customWidth="1"/>
    <col min="286" max="286" width="4.125" style="107" customWidth="1"/>
    <col min="287" max="287" width="6" style="107" customWidth="1"/>
    <col min="288" max="288" width="4" style="107" customWidth="1"/>
    <col min="289" max="289" width="1" style="107" customWidth="1"/>
    <col min="290" max="512" width="9" style="107"/>
    <col min="513" max="513" width="1" style="107" customWidth="1"/>
    <col min="514" max="514" width="8.5" style="107" customWidth="1"/>
    <col min="515" max="515" width="2.5" style="107" customWidth="1"/>
    <col min="516" max="516" width="4.875" style="107" customWidth="1"/>
    <col min="517" max="517" width="4.5" style="107" customWidth="1"/>
    <col min="518" max="518" width="2.25" style="107" customWidth="1"/>
    <col min="519" max="519" width="5" style="107" customWidth="1"/>
    <col min="520" max="520" width="2" style="107" customWidth="1"/>
    <col min="521" max="521" width="5" style="107" customWidth="1"/>
    <col min="522" max="522" width="2.25" style="107" customWidth="1"/>
    <col min="523" max="523" width="3.75" style="107" customWidth="1"/>
    <col min="524" max="524" width="1.625" style="107" customWidth="1"/>
    <col min="525" max="525" width="4.25" style="107" customWidth="1"/>
    <col min="526" max="526" width="2.25" style="107" customWidth="1"/>
    <col min="527" max="527" width="6.5" style="107" customWidth="1"/>
    <col min="528" max="529" width="4.375" style="107" customWidth="1"/>
    <col min="530" max="530" width="7.125" style="107" customWidth="1"/>
    <col min="531" max="531" width="7.375" style="107" customWidth="1"/>
    <col min="532" max="532" width="1.75" style="107" customWidth="1"/>
    <col min="533" max="533" width="5" style="107" customWidth="1"/>
    <col min="534" max="534" width="2.25" style="107" customWidth="1"/>
    <col min="535" max="535" width="4.875" style="107" customWidth="1"/>
    <col min="536" max="536" width="2.375" style="107" customWidth="1"/>
    <col min="537" max="537" width="4.875" style="107" customWidth="1"/>
    <col min="538" max="538" width="2.375" style="107" customWidth="1"/>
    <col min="539" max="539" width="4.625" style="107" customWidth="1"/>
    <col min="540" max="540" width="3" style="107" customWidth="1"/>
    <col min="541" max="541" width="4.375" style="107" customWidth="1"/>
    <col min="542" max="542" width="4.125" style="107" customWidth="1"/>
    <col min="543" max="543" width="6" style="107" customWidth="1"/>
    <col min="544" max="544" width="4" style="107" customWidth="1"/>
    <col min="545" max="545" width="1" style="107" customWidth="1"/>
    <col min="546" max="768" width="9" style="107"/>
    <col min="769" max="769" width="1" style="107" customWidth="1"/>
    <col min="770" max="770" width="8.5" style="107" customWidth="1"/>
    <col min="771" max="771" width="2.5" style="107" customWidth="1"/>
    <col min="772" max="772" width="4.875" style="107" customWidth="1"/>
    <col min="773" max="773" width="4.5" style="107" customWidth="1"/>
    <col min="774" max="774" width="2.25" style="107" customWidth="1"/>
    <col min="775" max="775" width="5" style="107" customWidth="1"/>
    <col min="776" max="776" width="2" style="107" customWidth="1"/>
    <col min="777" max="777" width="5" style="107" customWidth="1"/>
    <col min="778" max="778" width="2.25" style="107" customWidth="1"/>
    <col min="779" max="779" width="3.75" style="107" customWidth="1"/>
    <col min="780" max="780" width="1.625" style="107" customWidth="1"/>
    <col min="781" max="781" width="4.25" style="107" customWidth="1"/>
    <col min="782" max="782" width="2.25" style="107" customWidth="1"/>
    <col min="783" max="783" width="6.5" style="107" customWidth="1"/>
    <col min="784" max="785" width="4.375" style="107" customWidth="1"/>
    <col min="786" max="786" width="7.125" style="107" customWidth="1"/>
    <col min="787" max="787" width="7.375" style="107" customWidth="1"/>
    <col min="788" max="788" width="1.75" style="107" customWidth="1"/>
    <col min="789" max="789" width="5" style="107" customWidth="1"/>
    <col min="790" max="790" width="2.25" style="107" customWidth="1"/>
    <col min="791" max="791" width="4.875" style="107" customWidth="1"/>
    <col min="792" max="792" width="2.375" style="107" customWidth="1"/>
    <col min="793" max="793" width="4.875" style="107" customWidth="1"/>
    <col min="794" max="794" width="2.375" style="107" customWidth="1"/>
    <col min="795" max="795" width="4.625" style="107" customWidth="1"/>
    <col min="796" max="796" width="3" style="107" customWidth="1"/>
    <col min="797" max="797" width="4.375" style="107" customWidth="1"/>
    <col min="798" max="798" width="4.125" style="107" customWidth="1"/>
    <col min="799" max="799" width="6" style="107" customWidth="1"/>
    <col min="800" max="800" width="4" style="107" customWidth="1"/>
    <col min="801" max="801" width="1" style="107" customWidth="1"/>
    <col min="802" max="1024" width="9" style="107"/>
    <col min="1025" max="1025" width="1" style="107" customWidth="1"/>
    <col min="1026" max="1026" width="8.5" style="107" customWidth="1"/>
    <col min="1027" max="1027" width="2.5" style="107" customWidth="1"/>
    <col min="1028" max="1028" width="4.875" style="107" customWidth="1"/>
    <col min="1029" max="1029" width="4.5" style="107" customWidth="1"/>
    <col min="1030" max="1030" width="2.25" style="107" customWidth="1"/>
    <col min="1031" max="1031" width="5" style="107" customWidth="1"/>
    <col min="1032" max="1032" width="2" style="107" customWidth="1"/>
    <col min="1033" max="1033" width="5" style="107" customWidth="1"/>
    <col min="1034" max="1034" width="2.25" style="107" customWidth="1"/>
    <col min="1035" max="1035" width="3.75" style="107" customWidth="1"/>
    <col min="1036" max="1036" width="1.625" style="107" customWidth="1"/>
    <col min="1037" max="1037" width="4.25" style="107" customWidth="1"/>
    <col min="1038" max="1038" width="2.25" style="107" customWidth="1"/>
    <col min="1039" max="1039" width="6.5" style="107" customWidth="1"/>
    <col min="1040" max="1041" width="4.375" style="107" customWidth="1"/>
    <col min="1042" max="1042" width="7.125" style="107" customWidth="1"/>
    <col min="1043" max="1043" width="7.375" style="107" customWidth="1"/>
    <col min="1044" max="1044" width="1.75" style="107" customWidth="1"/>
    <col min="1045" max="1045" width="5" style="107" customWidth="1"/>
    <col min="1046" max="1046" width="2.25" style="107" customWidth="1"/>
    <col min="1047" max="1047" width="4.875" style="107" customWidth="1"/>
    <col min="1048" max="1048" width="2.375" style="107" customWidth="1"/>
    <col min="1049" max="1049" width="4.875" style="107" customWidth="1"/>
    <col min="1050" max="1050" width="2.375" style="107" customWidth="1"/>
    <col min="1051" max="1051" width="4.625" style="107" customWidth="1"/>
    <col min="1052" max="1052" width="3" style="107" customWidth="1"/>
    <col min="1053" max="1053" width="4.375" style="107" customWidth="1"/>
    <col min="1054" max="1054" width="4.125" style="107" customWidth="1"/>
    <col min="1055" max="1055" width="6" style="107" customWidth="1"/>
    <col min="1056" max="1056" width="4" style="107" customWidth="1"/>
    <col min="1057" max="1057" width="1" style="107" customWidth="1"/>
    <col min="1058" max="1280" width="9" style="107"/>
    <col min="1281" max="1281" width="1" style="107" customWidth="1"/>
    <col min="1282" max="1282" width="8.5" style="107" customWidth="1"/>
    <col min="1283" max="1283" width="2.5" style="107" customWidth="1"/>
    <col min="1284" max="1284" width="4.875" style="107" customWidth="1"/>
    <col min="1285" max="1285" width="4.5" style="107" customWidth="1"/>
    <col min="1286" max="1286" width="2.25" style="107" customWidth="1"/>
    <col min="1287" max="1287" width="5" style="107" customWidth="1"/>
    <col min="1288" max="1288" width="2" style="107" customWidth="1"/>
    <col min="1289" max="1289" width="5" style="107" customWidth="1"/>
    <col min="1290" max="1290" width="2.25" style="107" customWidth="1"/>
    <col min="1291" max="1291" width="3.75" style="107" customWidth="1"/>
    <col min="1292" max="1292" width="1.625" style="107" customWidth="1"/>
    <col min="1293" max="1293" width="4.25" style="107" customWidth="1"/>
    <col min="1294" max="1294" width="2.25" style="107" customWidth="1"/>
    <col min="1295" max="1295" width="6.5" style="107" customWidth="1"/>
    <col min="1296" max="1297" width="4.375" style="107" customWidth="1"/>
    <col min="1298" max="1298" width="7.125" style="107" customWidth="1"/>
    <col min="1299" max="1299" width="7.375" style="107" customWidth="1"/>
    <col min="1300" max="1300" width="1.75" style="107" customWidth="1"/>
    <col min="1301" max="1301" width="5" style="107" customWidth="1"/>
    <col min="1302" max="1302" width="2.25" style="107" customWidth="1"/>
    <col min="1303" max="1303" width="4.875" style="107" customWidth="1"/>
    <col min="1304" max="1304" width="2.375" style="107" customWidth="1"/>
    <col min="1305" max="1305" width="4.875" style="107" customWidth="1"/>
    <col min="1306" max="1306" width="2.375" style="107" customWidth="1"/>
    <col min="1307" max="1307" width="4.625" style="107" customWidth="1"/>
    <col min="1308" max="1308" width="3" style="107" customWidth="1"/>
    <col min="1309" max="1309" width="4.375" style="107" customWidth="1"/>
    <col min="1310" max="1310" width="4.125" style="107" customWidth="1"/>
    <col min="1311" max="1311" width="6" style="107" customWidth="1"/>
    <col min="1312" max="1312" width="4" style="107" customWidth="1"/>
    <col min="1313" max="1313" width="1" style="107" customWidth="1"/>
    <col min="1314" max="1536" width="9" style="107"/>
    <col min="1537" max="1537" width="1" style="107" customWidth="1"/>
    <col min="1538" max="1538" width="8.5" style="107" customWidth="1"/>
    <col min="1539" max="1539" width="2.5" style="107" customWidth="1"/>
    <col min="1540" max="1540" width="4.875" style="107" customWidth="1"/>
    <col min="1541" max="1541" width="4.5" style="107" customWidth="1"/>
    <col min="1542" max="1542" width="2.25" style="107" customWidth="1"/>
    <col min="1543" max="1543" width="5" style="107" customWidth="1"/>
    <col min="1544" max="1544" width="2" style="107" customWidth="1"/>
    <col min="1545" max="1545" width="5" style="107" customWidth="1"/>
    <col min="1546" max="1546" width="2.25" style="107" customWidth="1"/>
    <col min="1547" max="1547" width="3.75" style="107" customWidth="1"/>
    <col min="1548" max="1548" width="1.625" style="107" customWidth="1"/>
    <col min="1549" max="1549" width="4.25" style="107" customWidth="1"/>
    <col min="1550" max="1550" width="2.25" style="107" customWidth="1"/>
    <col min="1551" max="1551" width="6.5" style="107" customWidth="1"/>
    <col min="1552" max="1553" width="4.375" style="107" customWidth="1"/>
    <col min="1554" max="1554" width="7.125" style="107" customWidth="1"/>
    <col min="1555" max="1555" width="7.375" style="107" customWidth="1"/>
    <col min="1556" max="1556" width="1.75" style="107" customWidth="1"/>
    <col min="1557" max="1557" width="5" style="107" customWidth="1"/>
    <col min="1558" max="1558" width="2.25" style="107" customWidth="1"/>
    <col min="1559" max="1559" width="4.875" style="107" customWidth="1"/>
    <col min="1560" max="1560" width="2.375" style="107" customWidth="1"/>
    <col min="1561" max="1561" width="4.875" style="107" customWidth="1"/>
    <col min="1562" max="1562" width="2.375" style="107" customWidth="1"/>
    <col min="1563" max="1563" width="4.625" style="107" customWidth="1"/>
    <col min="1564" max="1564" width="3" style="107" customWidth="1"/>
    <col min="1565" max="1565" width="4.375" style="107" customWidth="1"/>
    <col min="1566" max="1566" width="4.125" style="107" customWidth="1"/>
    <col min="1567" max="1567" width="6" style="107" customWidth="1"/>
    <col min="1568" max="1568" width="4" style="107" customWidth="1"/>
    <col min="1569" max="1569" width="1" style="107" customWidth="1"/>
    <col min="1570" max="1792" width="9" style="107"/>
    <col min="1793" max="1793" width="1" style="107" customWidth="1"/>
    <col min="1794" max="1794" width="8.5" style="107" customWidth="1"/>
    <col min="1795" max="1795" width="2.5" style="107" customWidth="1"/>
    <col min="1796" max="1796" width="4.875" style="107" customWidth="1"/>
    <col min="1797" max="1797" width="4.5" style="107" customWidth="1"/>
    <col min="1798" max="1798" width="2.25" style="107" customWidth="1"/>
    <col min="1799" max="1799" width="5" style="107" customWidth="1"/>
    <col min="1800" max="1800" width="2" style="107" customWidth="1"/>
    <col min="1801" max="1801" width="5" style="107" customWidth="1"/>
    <col min="1802" max="1802" width="2.25" style="107" customWidth="1"/>
    <col min="1803" max="1803" width="3.75" style="107" customWidth="1"/>
    <col min="1804" max="1804" width="1.625" style="107" customWidth="1"/>
    <col min="1805" max="1805" width="4.25" style="107" customWidth="1"/>
    <col min="1806" max="1806" width="2.25" style="107" customWidth="1"/>
    <col min="1807" max="1807" width="6.5" style="107" customWidth="1"/>
    <col min="1808" max="1809" width="4.375" style="107" customWidth="1"/>
    <col min="1810" max="1810" width="7.125" style="107" customWidth="1"/>
    <col min="1811" max="1811" width="7.375" style="107" customWidth="1"/>
    <col min="1812" max="1812" width="1.75" style="107" customWidth="1"/>
    <col min="1813" max="1813" width="5" style="107" customWidth="1"/>
    <col min="1814" max="1814" width="2.25" style="107" customWidth="1"/>
    <col min="1815" max="1815" width="4.875" style="107" customWidth="1"/>
    <col min="1816" max="1816" width="2.375" style="107" customWidth="1"/>
    <col min="1817" max="1817" width="4.875" style="107" customWidth="1"/>
    <col min="1818" max="1818" width="2.375" style="107" customWidth="1"/>
    <col min="1819" max="1819" width="4.625" style="107" customWidth="1"/>
    <col min="1820" max="1820" width="3" style="107" customWidth="1"/>
    <col min="1821" max="1821" width="4.375" style="107" customWidth="1"/>
    <col min="1822" max="1822" width="4.125" style="107" customWidth="1"/>
    <col min="1823" max="1823" width="6" style="107" customWidth="1"/>
    <col min="1824" max="1824" width="4" style="107" customWidth="1"/>
    <col min="1825" max="1825" width="1" style="107" customWidth="1"/>
    <col min="1826" max="2048" width="9" style="107"/>
    <col min="2049" max="2049" width="1" style="107" customWidth="1"/>
    <col min="2050" max="2050" width="8.5" style="107" customWidth="1"/>
    <col min="2051" max="2051" width="2.5" style="107" customWidth="1"/>
    <col min="2052" max="2052" width="4.875" style="107" customWidth="1"/>
    <col min="2053" max="2053" width="4.5" style="107" customWidth="1"/>
    <col min="2054" max="2054" width="2.25" style="107" customWidth="1"/>
    <col min="2055" max="2055" width="5" style="107" customWidth="1"/>
    <col min="2056" max="2056" width="2" style="107" customWidth="1"/>
    <col min="2057" max="2057" width="5" style="107" customWidth="1"/>
    <col min="2058" max="2058" width="2.25" style="107" customWidth="1"/>
    <col min="2059" max="2059" width="3.75" style="107" customWidth="1"/>
    <col min="2060" max="2060" width="1.625" style="107" customWidth="1"/>
    <col min="2061" max="2061" width="4.25" style="107" customWidth="1"/>
    <col min="2062" max="2062" width="2.25" style="107" customWidth="1"/>
    <col min="2063" max="2063" width="6.5" style="107" customWidth="1"/>
    <col min="2064" max="2065" width="4.375" style="107" customWidth="1"/>
    <col min="2066" max="2066" width="7.125" style="107" customWidth="1"/>
    <col min="2067" max="2067" width="7.375" style="107" customWidth="1"/>
    <col min="2068" max="2068" width="1.75" style="107" customWidth="1"/>
    <col min="2069" max="2069" width="5" style="107" customWidth="1"/>
    <col min="2070" max="2070" width="2.25" style="107" customWidth="1"/>
    <col min="2071" max="2071" width="4.875" style="107" customWidth="1"/>
    <col min="2072" max="2072" width="2.375" style="107" customWidth="1"/>
    <col min="2073" max="2073" width="4.875" style="107" customWidth="1"/>
    <col min="2074" max="2074" width="2.375" style="107" customWidth="1"/>
    <col min="2075" max="2075" width="4.625" style="107" customWidth="1"/>
    <col min="2076" max="2076" width="3" style="107" customWidth="1"/>
    <col min="2077" max="2077" width="4.375" style="107" customWidth="1"/>
    <col min="2078" max="2078" width="4.125" style="107" customWidth="1"/>
    <col min="2079" max="2079" width="6" style="107" customWidth="1"/>
    <col min="2080" max="2080" width="4" style="107" customWidth="1"/>
    <col min="2081" max="2081" width="1" style="107" customWidth="1"/>
    <col min="2082" max="2304" width="9" style="107"/>
    <col min="2305" max="2305" width="1" style="107" customWidth="1"/>
    <col min="2306" max="2306" width="8.5" style="107" customWidth="1"/>
    <col min="2307" max="2307" width="2.5" style="107" customWidth="1"/>
    <col min="2308" max="2308" width="4.875" style="107" customWidth="1"/>
    <col min="2309" max="2309" width="4.5" style="107" customWidth="1"/>
    <col min="2310" max="2310" width="2.25" style="107" customWidth="1"/>
    <col min="2311" max="2311" width="5" style="107" customWidth="1"/>
    <col min="2312" max="2312" width="2" style="107" customWidth="1"/>
    <col min="2313" max="2313" width="5" style="107" customWidth="1"/>
    <col min="2314" max="2314" width="2.25" style="107" customWidth="1"/>
    <col min="2315" max="2315" width="3.75" style="107" customWidth="1"/>
    <col min="2316" max="2316" width="1.625" style="107" customWidth="1"/>
    <col min="2317" max="2317" width="4.25" style="107" customWidth="1"/>
    <col min="2318" max="2318" width="2.25" style="107" customWidth="1"/>
    <col min="2319" max="2319" width="6.5" style="107" customWidth="1"/>
    <col min="2320" max="2321" width="4.375" style="107" customWidth="1"/>
    <col min="2322" max="2322" width="7.125" style="107" customWidth="1"/>
    <col min="2323" max="2323" width="7.375" style="107" customWidth="1"/>
    <col min="2324" max="2324" width="1.75" style="107" customWidth="1"/>
    <col min="2325" max="2325" width="5" style="107" customWidth="1"/>
    <col min="2326" max="2326" width="2.25" style="107" customWidth="1"/>
    <col min="2327" max="2327" width="4.875" style="107" customWidth="1"/>
    <col min="2328" max="2328" width="2.375" style="107" customWidth="1"/>
    <col min="2329" max="2329" width="4.875" style="107" customWidth="1"/>
    <col min="2330" max="2330" width="2.375" style="107" customWidth="1"/>
    <col min="2331" max="2331" width="4.625" style="107" customWidth="1"/>
    <col min="2332" max="2332" width="3" style="107" customWidth="1"/>
    <col min="2333" max="2333" width="4.375" style="107" customWidth="1"/>
    <col min="2334" max="2334" width="4.125" style="107" customWidth="1"/>
    <col min="2335" max="2335" width="6" style="107" customWidth="1"/>
    <col min="2336" max="2336" width="4" style="107" customWidth="1"/>
    <col min="2337" max="2337" width="1" style="107" customWidth="1"/>
    <col min="2338" max="2560" width="9" style="107"/>
    <col min="2561" max="2561" width="1" style="107" customWidth="1"/>
    <col min="2562" max="2562" width="8.5" style="107" customWidth="1"/>
    <col min="2563" max="2563" width="2.5" style="107" customWidth="1"/>
    <col min="2564" max="2564" width="4.875" style="107" customWidth="1"/>
    <col min="2565" max="2565" width="4.5" style="107" customWidth="1"/>
    <col min="2566" max="2566" width="2.25" style="107" customWidth="1"/>
    <col min="2567" max="2567" width="5" style="107" customWidth="1"/>
    <col min="2568" max="2568" width="2" style="107" customWidth="1"/>
    <col min="2569" max="2569" width="5" style="107" customWidth="1"/>
    <col min="2570" max="2570" width="2.25" style="107" customWidth="1"/>
    <col min="2571" max="2571" width="3.75" style="107" customWidth="1"/>
    <col min="2572" max="2572" width="1.625" style="107" customWidth="1"/>
    <col min="2573" max="2573" width="4.25" style="107" customWidth="1"/>
    <col min="2574" max="2574" width="2.25" style="107" customWidth="1"/>
    <col min="2575" max="2575" width="6.5" style="107" customWidth="1"/>
    <col min="2576" max="2577" width="4.375" style="107" customWidth="1"/>
    <col min="2578" max="2578" width="7.125" style="107" customWidth="1"/>
    <col min="2579" max="2579" width="7.375" style="107" customWidth="1"/>
    <col min="2580" max="2580" width="1.75" style="107" customWidth="1"/>
    <col min="2581" max="2581" width="5" style="107" customWidth="1"/>
    <col min="2582" max="2582" width="2.25" style="107" customWidth="1"/>
    <col min="2583" max="2583" width="4.875" style="107" customWidth="1"/>
    <col min="2584" max="2584" width="2.375" style="107" customWidth="1"/>
    <col min="2585" max="2585" width="4.875" style="107" customWidth="1"/>
    <col min="2586" max="2586" width="2.375" style="107" customWidth="1"/>
    <col min="2587" max="2587" width="4.625" style="107" customWidth="1"/>
    <col min="2588" max="2588" width="3" style="107" customWidth="1"/>
    <col min="2589" max="2589" width="4.375" style="107" customWidth="1"/>
    <col min="2590" max="2590" width="4.125" style="107" customWidth="1"/>
    <col min="2591" max="2591" width="6" style="107" customWidth="1"/>
    <col min="2592" max="2592" width="4" style="107" customWidth="1"/>
    <col min="2593" max="2593" width="1" style="107" customWidth="1"/>
    <col min="2594" max="2816" width="9" style="107"/>
    <col min="2817" max="2817" width="1" style="107" customWidth="1"/>
    <col min="2818" max="2818" width="8.5" style="107" customWidth="1"/>
    <col min="2819" max="2819" width="2.5" style="107" customWidth="1"/>
    <col min="2820" max="2820" width="4.875" style="107" customWidth="1"/>
    <col min="2821" max="2821" width="4.5" style="107" customWidth="1"/>
    <col min="2822" max="2822" width="2.25" style="107" customWidth="1"/>
    <col min="2823" max="2823" width="5" style="107" customWidth="1"/>
    <col min="2824" max="2824" width="2" style="107" customWidth="1"/>
    <col min="2825" max="2825" width="5" style="107" customWidth="1"/>
    <col min="2826" max="2826" width="2.25" style="107" customWidth="1"/>
    <col min="2827" max="2827" width="3.75" style="107" customWidth="1"/>
    <col min="2828" max="2828" width="1.625" style="107" customWidth="1"/>
    <col min="2829" max="2829" width="4.25" style="107" customWidth="1"/>
    <col min="2830" max="2830" width="2.25" style="107" customWidth="1"/>
    <col min="2831" max="2831" width="6.5" style="107" customWidth="1"/>
    <col min="2832" max="2833" width="4.375" style="107" customWidth="1"/>
    <col min="2834" max="2834" width="7.125" style="107" customWidth="1"/>
    <col min="2835" max="2835" width="7.375" style="107" customWidth="1"/>
    <col min="2836" max="2836" width="1.75" style="107" customWidth="1"/>
    <col min="2837" max="2837" width="5" style="107" customWidth="1"/>
    <col min="2838" max="2838" width="2.25" style="107" customWidth="1"/>
    <col min="2839" max="2839" width="4.875" style="107" customWidth="1"/>
    <col min="2840" max="2840" width="2.375" style="107" customWidth="1"/>
    <col min="2841" max="2841" width="4.875" style="107" customWidth="1"/>
    <col min="2842" max="2842" width="2.375" style="107" customWidth="1"/>
    <col min="2843" max="2843" width="4.625" style="107" customWidth="1"/>
    <col min="2844" max="2844" width="3" style="107" customWidth="1"/>
    <col min="2845" max="2845" width="4.375" style="107" customWidth="1"/>
    <col min="2846" max="2846" width="4.125" style="107" customWidth="1"/>
    <col min="2847" max="2847" width="6" style="107" customWidth="1"/>
    <col min="2848" max="2848" width="4" style="107" customWidth="1"/>
    <col min="2849" max="2849" width="1" style="107" customWidth="1"/>
    <col min="2850" max="3072" width="9" style="107"/>
    <col min="3073" max="3073" width="1" style="107" customWidth="1"/>
    <col min="3074" max="3074" width="8.5" style="107" customWidth="1"/>
    <col min="3075" max="3075" width="2.5" style="107" customWidth="1"/>
    <col min="3076" max="3076" width="4.875" style="107" customWidth="1"/>
    <col min="3077" max="3077" width="4.5" style="107" customWidth="1"/>
    <col min="3078" max="3078" width="2.25" style="107" customWidth="1"/>
    <col min="3079" max="3079" width="5" style="107" customWidth="1"/>
    <col min="3080" max="3080" width="2" style="107" customWidth="1"/>
    <col min="3081" max="3081" width="5" style="107" customWidth="1"/>
    <col min="3082" max="3082" width="2.25" style="107" customWidth="1"/>
    <col min="3083" max="3083" width="3.75" style="107" customWidth="1"/>
    <col min="3084" max="3084" width="1.625" style="107" customWidth="1"/>
    <col min="3085" max="3085" width="4.25" style="107" customWidth="1"/>
    <col min="3086" max="3086" width="2.25" style="107" customWidth="1"/>
    <col min="3087" max="3087" width="6.5" style="107" customWidth="1"/>
    <col min="3088" max="3089" width="4.375" style="107" customWidth="1"/>
    <col min="3090" max="3090" width="7.125" style="107" customWidth="1"/>
    <col min="3091" max="3091" width="7.375" style="107" customWidth="1"/>
    <col min="3092" max="3092" width="1.75" style="107" customWidth="1"/>
    <col min="3093" max="3093" width="5" style="107" customWidth="1"/>
    <col min="3094" max="3094" width="2.25" style="107" customWidth="1"/>
    <col min="3095" max="3095" width="4.875" style="107" customWidth="1"/>
    <col min="3096" max="3096" width="2.375" style="107" customWidth="1"/>
    <col min="3097" max="3097" width="4.875" style="107" customWidth="1"/>
    <col min="3098" max="3098" width="2.375" style="107" customWidth="1"/>
    <col min="3099" max="3099" width="4.625" style="107" customWidth="1"/>
    <col min="3100" max="3100" width="3" style="107" customWidth="1"/>
    <col min="3101" max="3101" width="4.375" style="107" customWidth="1"/>
    <col min="3102" max="3102" width="4.125" style="107" customWidth="1"/>
    <col min="3103" max="3103" width="6" style="107" customWidth="1"/>
    <col min="3104" max="3104" width="4" style="107" customWidth="1"/>
    <col min="3105" max="3105" width="1" style="107" customWidth="1"/>
    <col min="3106" max="3328" width="9" style="107"/>
    <col min="3329" max="3329" width="1" style="107" customWidth="1"/>
    <col min="3330" max="3330" width="8.5" style="107" customWidth="1"/>
    <col min="3331" max="3331" width="2.5" style="107" customWidth="1"/>
    <col min="3332" max="3332" width="4.875" style="107" customWidth="1"/>
    <col min="3333" max="3333" width="4.5" style="107" customWidth="1"/>
    <col min="3334" max="3334" width="2.25" style="107" customWidth="1"/>
    <col min="3335" max="3335" width="5" style="107" customWidth="1"/>
    <col min="3336" max="3336" width="2" style="107" customWidth="1"/>
    <col min="3337" max="3337" width="5" style="107" customWidth="1"/>
    <col min="3338" max="3338" width="2.25" style="107" customWidth="1"/>
    <col min="3339" max="3339" width="3.75" style="107" customWidth="1"/>
    <col min="3340" max="3340" width="1.625" style="107" customWidth="1"/>
    <col min="3341" max="3341" width="4.25" style="107" customWidth="1"/>
    <col min="3342" max="3342" width="2.25" style="107" customWidth="1"/>
    <col min="3343" max="3343" width="6.5" style="107" customWidth="1"/>
    <col min="3344" max="3345" width="4.375" style="107" customWidth="1"/>
    <col min="3346" max="3346" width="7.125" style="107" customWidth="1"/>
    <col min="3347" max="3347" width="7.375" style="107" customWidth="1"/>
    <col min="3348" max="3348" width="1.75" style="107" customWidth="1"/>
    <col min="3349" max="3349" width="5" style="107" customWidth="1"/>
    <col min="3350" max="3350" width="2.25" style="107" customWidth="1"/>
    <col min="3351" max="3351" width="4.875" style="107" customWidth="1"/>
    <col min="3352" max="3352" width="2.375" style="107" customWidth="1"/>
    <col min="3353" max="3353" width="4.875" style="107" customWidth="1"/>
    <col min="3354" max="3354" width="2.375" style="107" customWidth="1"/>
    <col min="3355" max="3355" width="4.625" style="107" customWidth="1"/>
    <col min="3356" max="3356" width="3" style="107" customWidth="1"/>
    <col min="3357" max="3357" width="4.375" style="107" customWidth="1"/>
    <col min="3358" max="3358" width="4.125" style="107" customWidth="1"/>
    <col min="3359" max="3359" width="6" style="107" customWidth="1"/>
    <col min="3360" max="3360" width="4" style="107" customWidth="1"/>
    <col min="3361" max="3361" width="1" style="107" customWidth="1"/>
    <col min="3362" max="3584" width="9" style="107"/>
    <col min="3585" max="3585" width="1" style="107" customWidth="1"/>
    <col min="3586" max="3586" width="8.5" style="107" customWidth="1"/>
    <col min="3587" max="3587" width="2.5" style="107" customWidth="1"/>
    <col min="3588" max="3588" width="4.875" style="107" customWidth="1"/>
    <col min="3589" max="3589" width="4.5" style="107" customWidth="1"/>
    <col min="3590" max="3590" width="2.25" style="107" customWidth="1"/>
    <col min="3591" max="3591" width="5" style="107" customWidth="1"/>
    <col min="3592" max="3592" width="2" style="107" customWidth="1"/>
    <col min="3593" max="3593" width="5" style="107" customWidth="1"/>
    <col min="3594" max="3594" width="2.25" style="107" customWidth="1"/>
    <col min="3595" max="3595" width="3.75" style="107" customWidth="1"/>
    <col min="3596" max="3596" width="1.625" style="107" customWidth="1"/>
    <col min="3597" max="3597" width="4.25" style="107" customWidth="1"/>
    <col min="3598" max="3598" width="2.25" style="107" customWidth="1"/>
    <col min="3599" max="3599" width="6.5" style="107" customWidth="1"/>
    <col min="3600" max="3601" width="4.375" style="107" customWidth="1"/>
    <col min="3602" max="3602" width="7.125" style="107" customWidth="1"/>
    <col min="3603" max="3603" width="7.375" style="107" customWidth="1"/>
    <col min="3604" max="3604" width="1.75" style="107" customWidth="1"/>
    <col min="3605" max="3605" width="5" style="107" customWidth="1"/>
    <col min="3606" max="3606" width="2.25" style="107" customWidth="1"/>
    <col min="3607" max="3607" width="4.875" style="107" customWidth="1"/>
    <col min="3608" max="3608" width="2.375" style="107" customWidth="1"/>
    <col min="3609" max="3609" width="4.875" style="107" customWidth="1"/>
    <col min="3610" max="3610" width="2.375" style="107" customWidth="1"/>
    <col min="3611" max="3611" width="4.625" style="107" customWidth="1"/>
    <col min="3612" max="3612" width="3" style="107" customWidth="1"/>
    <col min="3613" max="3613" width="4.375" style="107" customWidth="1"/>
    <col min="3614" max="3614" width="4.125" style="107" customWidth="1"/>
    <col min="3615" max="3615" width="6" style="107" customWidth="1"/>
    <col min="3616" max="3616" width="4" style="107" customWidth="1"/>
    <col min="3617" max="3617" width="1" style="107" customWidth="1"/>
    <col min="3618" max="3840" width="9" style="107"/>
    <col min="3841" max="3841" width="1" style="107" customWidth="1"/>
    <col min="3842" max="3842" width="8.5" style="107" customWidth="1"/>
    <col min="3843" max="3843" width="2.5" style="107" customWidth="1"/>
    <col min="3844" max="3844" width="4.875" style="107" customWidth="1"/>
    <col min="3845" max="3845" width="4.5" style="107" customWidth="1"/>
    <col min="3846" max="3846" width="2.25" style="107" customWidth="1"/>
    <col min="3847" max="3847" width="5" style="107" customWidth="1"/>
    <col min="3848" max="3848" width="2" style="107" customWidth="1"/>
    <col min="3849" max="3849" width="5" style="107" customWidth="1"/>
    <col min="3850" max="3850" width="2.25" style="107" customWidth="1"/>
    <col min="3851" max="3851" width="3.75" style="107" customWidth="1"/>
    <col min="3852" max="3852" width="1.625" style="107" customWidth="1"/>
    <col min="3853" max="3853" width="4.25" style="107" customWidth="1"/>
    <col min="3854" max="3854" width="2.25" style="107" customWidth="1"/>
    <col min="3855" max="3855" width="6.5" style="107" customWidth="1"/>
    <col min="3856" max="3857" width="4.375" style="107" customWidth="1"/>
    <col min="3858" max="3858" width="7.125" style="107" customWidth="1"/>
    <col min="3859" max="3859" width="7.375" style="107" customWidth="1"/>
    <col min="3860" max="3860" width="1.75" style="107" customWidth="1"/>
    <col min="3861" max="3861" width="5" style="107" customWidth="1"/>
    <col min="3862" max="3862" width="2.25" style="107" customWidth="1"/>
    <col min="3863" max="3863" width="4.875" style="107" customWidth="1"/>
    <col min="3864" max="3864" width="2.375" style="107" customWidth="1"/>
    <col min="3865" max="3865" width="4.875" style="107" customWidth="1"/>
    <col min="3866" max="3866" width="2.375" style="107" customWidth="1"/>
    <col min="3867" max="3867" width="4.625" style="107" customWidth="1"/>
    <col min="3868" max="3868" width="3" style="107" customWidth="1"/>
    <col min="3869" max="3869" width="4.375" style="107" customWidth="1"/>
    <col min="3870" max="3870" width="4.125" style="107" customWidth="1"/>
    <col min="3871" max="3871" width="6" style="107" customWidth="1"/>
    <col min="3872" max="3872" width="4" style="107" customWidth="1"/>
    <col min="3873" max="3873" width="1" style="107" customWidth="1"/>
    <col min="3874" max="4096" width="9" style="107"/>
    <col min="4097" max="4097" width="1" style="107" customWidth="1"/>
    <col min="4098" max="4098" width="8.5" style="107" customWidth="1"/>
    <col min="4099" max="4099" width="2.5" style="107" customWidth="1"/>
    <col min="4100" max="4100" width="4.875" style="107" customWidth="1"/>
    <col min="4101" max="4101" width="4.5" style="107" customWidth="1"/>
    <col min="4102" max="4102" width="2.25" style="107" customWidth="1"/>
    <col min="4103" max="4103" width="5" style="107" customWidth="1"/>
    <col min="4104" max="4104" width="2" style="107" customWidth="1"/>
    <col min="4105" max="4105" width="5" style="107" customWidth="1"/>
    <col min="4106" max="4106" width="2.25" style="107" customWidth="1"/>
    <col min="4107" max="4107" width="3.75" style="107" customWidth="1"/>
    <col min="4108" max="4108" width="1.625" style="107" customWidth="1"/>
    <col min="4109" max="4109" width="4.25" style="107" customWidth="1"/>
    <col min="4110" max="4110" width="2.25" style="107" customWidth="1"/>
    <col min="4111" max="4111" width="6.5" style="107" customWidth="1"/>
    <col min="4112" max="4113" width="4.375" style="107" customWidth="1"/>
    <col min="4114" max="4114" width="7.125" style="107" customWidth="1"/>
    <col min="4115" max="4115" width="7.375" style="107" customWidth="1"/>
    <col min="4116" max="4116" width="1.75" style="107" customWidth="1"/>
    <col min="4117" max="4117" width="5" style="107" customWidth="1"/>
    <col min="4118" max="4118" width="2.25" style="107" customWidth="1"/>
    <col min="4119" max="4119" width="4.875" style="107" customWidth="1"/>
    <col min="4120" max="4120" width="2.375" style="107" customWidth="1"/>
    <col min="4121" max="4121" width="4.875" style="107" customWidth="1"/>
    <col min="4122" max="4122" width="2.375" style="107" customWidth="1"/>
    <col min="4123" max="4123" width="4.625" style="107" customWidth="1"/>
    <col min="4124" max="4124" width="3" style="107" customWidth="1"/>
    <col min="4125" max="4125" width="4.375" style="107" customWidth="1"/>
    <col min="4126" max="4126" width="4.125" style="107" customWidth="1"/>
    <col min="4127" max="4127" width="6" style="107" customWidth="1"/>
    <col min="4128" max="4128" width="4" style="107" customWidth="1"/>
    <col min="4129" max="4129" width="1" style="107" customWidth="1"/>
    <col min="4130" max="4352" width="9" style="107"/>
    <col min="4353" max="4353" width="1" style="107" customWidth="1"/>
    <col min="4354" max="4354" width="8.5" style="107" customWidth="1"/>
    <col min="4355" max="4355" width="2.5" style="107" customWidth="1"/>
    <col min="4356" max="4356" width="4.875" style="107" customWidth="1"/>
    <col min="4357" max="4357" width="4.5" style="107" customWidth="1"/>
    <col min="4358" max="4358" width="2.25" style="107" customWidth="1"/>
    <col min="4359" max="4359" width="5" style="107" customWidth="1"/>
    <col min="4360" max="4360" width="2" style="107" customWidth="1"/>
    <col min="4361" max="4361" width="5" style="107" customWidth="1"/>
    <col min="4362" max="4362" width="2.25" style="107" customWidth="1"/>
    <col min="4363" max="4363" width="3.75" style="107" customWidth="1"/>
    <col min="4364" max="4364" width="1.625" style="107" customWidth="1"/>
    <col min="4365" max="4365" width="4.25" style="107" customWidth="1"/>
    <col min="4366" max="4366" width="2.25" style="107" customWidth="1"/>
    <col min="4367" max="4367" width="6.5" style="107" customWidth="1"/>
    <col min="4368" max="4369" width="4.375" style="107" customWidth="1"/>
    <col min="4370" max="4370" width="7.125" style="107" customWidth="1"/>
    <col min="4371" max="4371" width="7.375" style="107" customWidth="1"/>
    <col min="4372" max="4372" width="1.75" style="107" customWidth="1"/>
    <col min="4373" max="4373" width="5" style="107" customWidth="1"/>
    <col min="4374" max="4374" width="2.25" style="107" customWidth="1"/>
    <col min="4375" max="4375" width="4.875" style="107" customWidth="1"/>
    <col min="4376" max="4376" width="2.375" style="107" customWidth="1"/>
    <col min="4377" max="4377" width="4.875" style="107" customWidth="1"/>
    <col min="4378" max="4378" width="2.375" style="107" customWidth="1"/>
    <col min="4379" max="4379" width="4.625" style="107" customWidth="1"/>
    <col min="4380" max="4380" width="3" style="107" customWidth="1"/>
    <col min="4381" max="4381" width="4.375" style="107" customWidth="1"/>
    <col min="4382" max="4382" width="4.125" style="107" customWidth="1"/>
    <col min="4383" max="4383" width="6" style="107" customWidth="1"/>
    <col min="4384" max="4384" width="4" style="107" customWidth="1"/>
    <col min="4385" max="4385" width="1" style="107" customWidth="1"/>
    <col min="4386" max="4608" width="9" style="107"/>
    <col min="4609" max="4609" width="1" style="107" customWidth="1"/>
    <col min="4610" max="4610" width="8.5" style="107" customWidth="1"/>
    <col min="4611" max="4611" width="2.5" style="107" customWidth="1"/>
    <col min="4612" max="4612" width="4.875" style="107" customWidth="1"/>
    <col min="4613" max="4613" width="4.5" style="107" customWidth="1"/>
    <col min="4614" max="4614" width="2.25" style="107" customWidth="1"/>
    <col min="4615" max="4615" width="5" style="107" customWidth="1"/>
    <col min="4616" max="4616" width="2" style="107" customWidth="1"/>
    <col min="4617" max="4617" width="5" style="107" customWidth="1"/>
    <col min="4618" max="4618" width="2.25" style="107" customWidth="1"/>
    <col min="4619" max="4619" width="3.75" style="107" customWidth="1"/>
    <col min="4620" max="4620" width="1.625" style="107" customWidth="1"/>
    <col min="4621" max="4621" width="4.25" style="107" customWidth="1"/>
    <col min="4622" max="4622" width="2.25" style="107" customWidth="1"/>
    <col min="4623" max="4623" width="6.5" style="107" customWidth="1"/>
    <col min="4624" max="4625" width="4.375" style="107" customWidth="1"/>
    <col min="4626" max="4626" width="7.125" style="107" customWidth="1"/>
    <col min="4627" max="4627" width="7.375" style="107" customWidth="1"/>
    <col min="4628" max="4628" width="1.75" style="107" customWidth="1"/>
    <col min="4629" max="4629" width="5" style="107" customWidth="1"/>
    <col min="4630" max="4630" width="2.25" style="107" customWidth="1"/>
    <col min="4631" max="4631" width="4.875" style="107" customWidth="1"/>
    <col min="4632" max="4632" width="2.375" style="107" customWidth="1"/>
    <col min="4633" max="4633" width="4.875" style="107" customWidth="1"/>
    <col min="4634" max="4634" width="2.375" style="107" customWidth="1"/>
    <col min="4635" max="4635" width="4.625" style="107" customWidth="1"/>
    <col min="4636" max="4636" width="3" style="107" customWidth="1"/>
    <col min="4637" max="4637" width="4.375" style="107" customWidth="1"/>
    <col min="4638" max="4638" width="4.125" style="107" customWidth="1"/>
    <col min="4639" max="4639" width="6" style="107" customWidth="1"/>
    <col min="4640" max="4640" width="4" style="107" customWidth="1"/>
    <col min="4641" max="4641" width="1" style="107" customWidth="1"/>
    <col min="4642" max="4864" width="9" style="107"/>
    <col min="4865" max="4865" width="1" style="107" customWidth="1"/>
    <col min="4866" max="4866" width="8.5" style="107" customWidth="1"/>
    <col min="4867" max="4867" width="2.5" style="107" customWidth="1"/>
    <col min="4868" max="4868" width="4.875" style="107" customWidth="1"/>
    <col min="4869" max="4869" width="4.5" style="107" customWidth="1"/>
    <col min="4870" max="4870" width="2.25" style="107" customWidth="1"/>
    <col min="4871" max="4871" width="5" style="107" customWidth="1"/>
    <col min="4872" max="4872" width="2" style="107" customWidth="1"/>
    <col min="4873" max="4873" width="5" style="107" customWidth="1"/>
    <col min="4874" max="4874" width="2.25" style="107" customWidth="1"/>
    <col min="4875" max="4875" width="3.75" style="107" customWidth="1"/>
    <col min="4876" max="4876" width="1.625" style="107" customWidth="1"/>
    <col min="4877" max="4877" width="4.25" style="107" customWidth="1"/>
    <col min="4878" max="4878" width="2.25" style="107" customWidth="1"/>
    <col min="4879" max="4879" width="6.5" style="107" customWidth="1"/>
    <col min="4880" max="4881" width="4.375" style="107" customWidth="1"/>
    <col min="4882" max="4882" width="7.125" style="107" customWidth="1"/>
    <col min="4883" max="4883" width="7.375" style="107" customWidth="1"/>
    <col min="4884" max="4884" width="1.75" style="107" customWidth="1"/>
    <col min="4885" max="4885" width="5" style="107" customWidth="1"/>
    <col min="4886" max="4886" width="2.25" style="107" customWidth="1"/>
    <col min="4887" max="4887" width="4.875" style="107" customWidth="1"/>
    <col min="4888" max="4888" width="2.375" style="107" customWidth="1"/>
    <col min="4889" max="4889" width="4.875" style="107" customWidth="1"/>
    <col min="4890" max="4890" width="2.375" style="107" customWidth="1"/>
    <col min="4891" max="4891" width="4.625" style="107" customWidth="1"/>
    <col min="4892" max="4892" width="3" style="107" customWidth="1"/>
    <col min="4893" max="4893" width="4.375" style="107" customWidth="1"/>
    <col min="4894" max="4894" width="4.125" style="107" customWidth="1"/>
    <col min="4895" max="4895" width="6" style="107" customWidth="1"/>
    <col min="4896" max="4896" width="4" style="107" customWidth="1"/>
    <col min="4897" max="4897" width="1" style="107" customWidth="1"/>
    <col min="4898" max="5120" width="9" style="107"/>
    <col min="5121" max="5121" width="1" style="107" customWidth="1"/>
    <col min="5122" max="5122" width="8.5" style="107" customWidth="1"/>
    <col min="5123" max="5123" width="2.5" style="107" customWidth="1"/>
    <col min="5124" max="5124" width="4.875" style="107" customWidth="1"/>
    <col min="5125" max="5125" width="4.5" style="107" customWidth="1"/>
    <col min="5126" max="5126" width="2.25" style="107" customWidth="1"/>
    <col min="5127" max="5127" width="5" style="107" customWidth="1"/>
    <col min="5128" max="5128" width="2" style="107" customWidth="1"/>
    <col min="5129" max="5129" width="5" style="107" customWidth="1"/>
    <col min="5130" max="5130" width="2.25" style="107" customWidth="1"/>
    <col min="5131" max="5131" width="3.75" style="107" customWidth="1"/>
    <col min="5132" max="5132" width="1.625" style="107" customWidth="1"/>
    <col min="5133" max="5133" width="4.25" style="107" customWidth="1"/>
    <col min="5134" max="5134" width="2.25" style="107" customWidth="1"/>
    <col min="5135" max="5135" width="6.5" style="107" customWidth="1"/>
    <col min="5136" max="5137" width="4.375" style="107" customWidth="1"/>
    <col min="5138" max="5138" width="7.125" style="107" customWidth="1"/>
    <col min="5139" max="5139" width="7.375" style="107" customWidth="1"/>
    <col min="5140" max="5140" width="1.75" style="107" customWidth="1"/>
    <col min="5141" max="5141" width="5" style="107" customWidth="1"/>
    <col min="5142" max="5142" width="2.25" style="107" customWidth="1"/>
    <col min="5143" max="5143" width="4.875" style="107" customWidth="1"/>
    <col min="5144" max="5144" width="2.375" style="107" customWidth="1"/>
    <col min="5145" max="5145" width="4.875" style="107" customWidth="1"/>
    <col min="5146" max="5146" width="2.375" style="107" customWidth="1"/>
    <col min="5147" max="5147" width="4.625" style="107" customWidth="1"/>
    <col min="5148" max="5148" width="3" style="107" customWidth="1"/>
    <col min="5149" max="5149" width="4.375" style="107" customWidth="1"/>
    <col min="5150" max="5150" width="4.125" style="107" customWidth="1"/>
    <col min="5151" max="5151" width="6" style="107" customWidth="1"/>
    <col min="5152" max="5152" width="4" style="107" customWidth="1"/>
    <col min="5153" max="5153" width="1" style="107" customWidth="1"/>
    <col min="5154" max="5376" width="9" style="107"/>
    <col min="5377" max="5377" width="1" style="107" customWidth="1"/>
    <col min="5378" max="5378" width="8.5" style="107" customWidth="1"/>
    <col min="5379" max="5379" width="2.5" style="107" customWidth="1"/>
    <col min="5380" max="5380" width="4.875" style="107" customWidth="1"/>
    <col min="5381" max="5381" width="4.5" style="107" customWidth="1"/>
    <col min="5382" max="5382" width="2.25" style="107" customWidth="1"/>
    <col min="5383" max="5383" width="5" style="107" customWidth="1"/>
    <col min="5384" max="5384" width="2" style="107" customWidth="1"/>
    <col min="5385" max="5385" width="5" style="107" customWidth="1"/>
    <col min="5386" max="5386" width="2.25" style="107" customWidth="1"/>
    <col min="5387" max="5387" width="3.75" style="107" customWidth="1"/>
    <col min="5388" max="5388" width="1.625" style="107" customWidth="1"/>
    <col min="5389" max="5389" width="4.25" style="107" customWidth="1"/>
    <col min="5390" max="5390" width="2.25" style="107" customWidth="1"/>
    <col min="5391" max="5391" width="6.5" style="107" customWidth="1"/>
    <col min="5392" max="5393" width="4.375" style="107" customWidth="1"/>
    <col min="5394" max="5394" width="7.125" style="107" customWidth="1"/>
    <col min="5395" max="5395" width="7.375" style="107" customWidth="1"/>
    <col min="5396" max="5396" width="1.75" style="107" customWidth="1"/>
    <col min="5397" max="5397" width="5" style="107" customWidth="1"/>
    <col min="5398" max="5398" width="2.25" style="107" customWidth="1"/>
    <col min="5399" max="5399" width="4.875" style="107" customWidth="1"/>
    <col min="5400" max="5400" width="2.375" style="107" customWidth="1"/>
    <col min="5401" max="5401" width="4.875" style="107" customWidth="1"/>
    <col min="5402" max="5402" width="2.375" style="107" customWidth="1"/>
    <col min="5403" max="5403" width="4.625" style="107" customWidth="1"/>
    <col min="5404" max="5404" width="3" style="107" customWidth="1"/>
    <col min="5405" max="5405" width="4.375" style="107" customWidth="1"/>
    <col min="5406" max="5406" width="4.125" style="107" customWidth="1"/>
    <col min="5407" max="5407" width="6" style="107" customWidth="1"/>
    <col min="5408" max="5408" width="4" style="107" customWidth="1"/>
    <col min="5409" max="5409" width="1" style="107" customWidth="1"/>
    <col min="5410" max="5632" width="9" style="107"/>
    <col min="5633" max="5633" width="1" style="107" customWidth="1"/>
    <col min="5634" max="5634" width="8.5" style="107" customWidth="1"/>
    <col min="5635" max="5635" width="2.5" style="107" customWidth="1"/>
    <col min="5636" max="5636" width="4.875" style="107" customWidth="1"/>
    <col min="5637" max="5637" width="4.5" style="107" customWidth="1"/>
    <col min="5638" max="5638" width="2.25" style="107" customWidth="1"/>
    <col min="5639" max="5639" width="5" style="107" customWidth="1"/>
    <col min="5640" max="5640" width="2" style="107" customWidth="1"/>
    <col min="5641" max="5641" width="5" style="107" customWidth="1"/>
    <col min="5642" max="5642" width="2.25" style="107" customWidth="1"/>
    <col min="5643" max="5643" width="3.75" style="107" customWidth="1"/>
    <col min="5644" max="5644" width="1.625" style="107" customWidth="1"/>
    <col min="5645" max="5645" width="4.25" style="107" customWidth="1"/>
    <col min="5646" max="5646" width="2.25" style="107" customWidth="1"/>
    <col min="5647" max="5647" width="6.5" style="107" customWidth="1"/>
    <col min="5648" max="5649" width="4.375" style="107" customWidth="1"/>
    <col min="5650" max="5650" width="7.125" style="107" customWidth="1"/>
    <col min="5651" max="5651" width="7.375" style="107" customWidth="1"/>
    <col min="5652" max="5652" width="1.75" style="107" customWidth="1"/>
    <col min="5653" max="5653" width="5" style="107" customWidth="1"/>
    <col min="5654" max="5654" width="2.25" style="107" customWidth="1"/>
    <col min="5655" max="5655" width="4.875" style="107" customWidth="1"/>
    <col min="5656" max="5656" width="2.375" style="107" customWidth="1"/>
    <col min="5657" max="5657" width="4.875" style="107" customWidth="1"/>
    <col min="5658" max="5658" width="2.375" style="107" customWidth="1"/>
    <col min="5659" max="5659" width="4.625" style="107" customWidth="1"/>
    <col min="5660" max="5660" width="3" style="107" customWidth="1"/>
    <col min="5661" max="5661" width="4.375" style="107" customWidth="1"/>
    <col min="5662" max="5662" width="4.125" style="107" customWidth="1"/>
    <col min="5663" max="5663" width="6" style="107" customWidth="1"/>
    <col min="5664" max="5664" width="4" style="107" customWidth="1"/>
    <col min="5665" max="5665" width="1" style="107" customWidth="1"/>
    <col min="5666" max="5888" width="9" style="107"/>
    <col min="5889" max="5889" width="1" style="107" customWidth="1"/>
    <col min="5890" max="5890" width="8.5" style="107" customWidth="1"/>
    <col min="5891" max="5891" width="2.5" style="107" customWidth="1"/>
    <col min="5892" max="5892" width="4.875" style="107" customWidth="1"/>
    <col min="5893" max="5893" width="4.5" style="107" customWidth="1"/>
    <col min="5894" max="5894" width="2.25" style="107" customWidth="1"/>
    <col min="5895" max="5895" width="5" style="107" customWidth="1"/>
    <col min="5896" max="5896" width="2" style="107" customWidth="1"/>
    <col min="5897" max="5897" width="5" style="107" customWidth="1"/>
    <col min="5898" max="5898" width="2.25" style="107" customWidth="1"/>
    <col min="5899" max="5899" width="3.75" style="107" customWidth="1"/>
    <col min="5900" max="5900" width="1.625" style="107" customWidth="1"/>
    <col min="5901" max="5901" width="4.25" style="107" customWidth="1"/>
    <col min="5902" max="5902" width="2.25" style="107" customWidth="1"/>
    <col min="5903" max="5903" width="6.5" style="107" customWidth="1"/>
    <col min="5904" max="5905" width="4.375" style="107" customWidth="1"/>
    <col min="5906" max="5906" width="7.125" style="107" customWidth="1"/>
    <col min="5907" max="5907" width="7.375" style="107" customWidth="1"/>
    <col min="5908" max="5908" width="1.75" style="107" customWidth="1"/>
    <col min="5909" max="5909" width="5" style="107" customWidth="1"/>
    <col min="5910" max="5910" width="2.25" style="107" customWidth="1"/>
    <col min="5911" max="5911" width="4.875" style="107" customWidth="1"/>
    <col min="5912" max="5912" width="2.375" style="107" customWidth="1"/>
    <col min="5913" max="5913" width="4.875" style="107" customWidth="1"/>
    <col min="5914" max="5914" width="2.375" style="107" customWidth="1"/>
    <col min="5915" max="5915" width="4.625" style="107" customWidth="1"/>
    <col min="5916" max="5916" width="3" style="107" customWidth="1"/>
    <col min="5917" max="5917" width="4.375" style="107" customWidth="1"/>
    <col min="5918" max="5918" width="4.125" style="107" customWidth="1"/>
    <col min="5919" max="5919" width="6" style="107" customWidth="1"/>
    <col min="5920" max="5920" width="4" style="107" customWidth="1"/>
    <col min="5921" max="5921" width="1" style="107" customWidth="1"/>
    <col min="5922" max="6144" width="9" style="107"/>
    <col min="6145" max="6145" width="1" style="107" customWidth="1"/>
    <col min="6146" max="6146" width="8.5" style="107" customWidth="1"/>
    <col min="6147" max="6147" width="2.5" style="107" customWidth="1"/>
    <col min="6148" max="6148" width="4.875" style="107" customWidth="1"/>
    <col min="6149" max="6149" width="4.5" style="107" customWidth="1"/>
    <col min="6150" max="6150" width="2.25" style="107" customWidth="1"/>
    <col min="6151" max="6151" width="5" style="107" customWidth="1"/>
    <col min="6152" max="6152" width="2" style="107" customWidth="1"/>
    <col min="6153" max="6153" width="5" style="107" customWidth="1"/>
    <col min="6154" max="6154" width="2.25" style="107" customWidth="1"/>
    <col min="6155" max="6155" width="3.75" style="107" customWidth="1"/>
    <col min="6156" max="6156" width="1.625" style="107" customWidth="1"/>
    <col min="6157" max="6157" width="4.25" style="107" customWidth="1"/>
    <col min="6158" max="6158" width="2.25" style="107" customWidth="1"/>
    <col min="6159" max="6159" width="6.5" style="107" customWidth="1"/>
    <col min="6160" max="6161" width="4.375" style="107" customWidth="1"/>
    <col min="6162" max="6162" width="7.125" style="107" customWidth="1"/>
    <col min="6163" max="6163" width="7.375" style="107" customWidth="1"/>
    <col min="6164" max="6164" width="1.75" style="107" customWidth="1"/>
    <col min="6165" max="6165" width="5" style="107" customWidth="1"/>
    <col min="6166" max="6166" width="2.25" style="107" customWidth="1"/>
    <col min="6167" max="6167" width="4.875" style="107" customWidth="1"/>
    <col min="6168" max="6168" width="2.375" style="107" customWidth="1"/>
    <col min="6169" max="6169" width="4.875" style="107" customWidth="1"/>
    <col min="6170" max="6170" width="2.375" style="107" customWidth="1"/>
    <col min="6171" max="6171" width="4.625" style="107" customWidth="1"/>
    <col min="6172" max="6172" width="3" style="107" customWidth="1"/>
    <col min="6173" max="6173" width="4.375" style="107" customWidth="1"/>
    <col min="6174" max="6174" width="4.125" style="107" customWidth="1"/>
    <col min="6175" max="6175" width="6" style="107" customWidth="1"/>
    <col min="6176" max="6176" width="4" style="107" customWidth="1"/>
    <col min="6177" max="6177" width="1" style="107" customWidth="1"/>
    <col min="6178" max="6400" width="9" style="107"/>
    <col min="6401" max="6401" width="1" style="107" customWidth="1"/>
    <col min="6402" max="6402" width="8.5" style="107" customWidth="1"/>
    <col min="6403" max="6403" width="2.5" style="107" customWidth="1"/>
    <col min="6404" max="6404" width="4.875" style="107" customWidth="1"/>
    <col min="6405" max="6405" width="4.5" style="107" customWidth="1"/>
    <col min="6406" max="6406" width="2.25" style="107" customWidth="1"/>
    <col min="6407" max="6407" width="5" style="107" customWidth="1"/>
    <col min="6408" max="6408" width="2" style="107" customWidth="1"/>
    <col min="6409" max="6409" width="5" style="107" customWidth="1"/>
    <col min="6410" max="6410" width="2.25" style="107" customWidth="1"/>
    <col min="6411" max="6411" width="3.75" style="107" customWidth="1"/>
    <col min="6412" max="6412" width="1.625" style="107" customWidth="1"/>
    <col min="6413" max="6413" width="4.25" style="107" customWidth="1"/>
    <col min="6414" max="6414" width="2.25" style="107" customWidth="1"/>
    <col min="6415" max="6415" width="6.5" style="107" customWidth="1"/>
    <col min="6416" max="6417" width="4.375" style="107" customWidth="1"/>
    <col min="6418" max="6418" width="7.125" style="107" customWidth="1"/>
    <col min="6419" max="6419" width="7.375" style="107" customWidth="1"/>
    <col min="6420" max="6420" width="1.75" style="107" customWidth="1"/>
    <col min="6421" max="6421" width="5" style="107" customWidth="1"/>
    <col min="6422" max="6422" width="2.25" style="107" customWidth="1"/>
    <col min="6423" max="6423" width="4.875" style="107" customWidth="1"/>
    <col min="6424" max="6424" width="2.375" style="107" customWidth="1"/>
    <col min="6425" max="6425" width="4.875" style="107" customWidth="1"/>
    <col min="6426" max="6426" width="2.375" style="107" customWidth="1"/>
    <col min="6427" max="6427" width="4.625" style="107" customWidth="1"/>
    <col min="6428" max="6428" width="3" style="107" customWidth="1"/>
    <col min="6429" max="6429" width="4.375" style="107" customWidth="1"/>
    <col min="6430" max="6430" width="4.125" style="107" customWidth="1"/>
    <col min="6431" max="6431" width="6" style="107" customWidth="1"/>
    <col min="6432" max="6432" width="4" style="107" customWidth="1"/>
    <col min="6433" max="6433" width="1" style="107" customWidth="1"/>
    <col min="6434" max="6656" width="9" style="107"/>
    <col min="6657" max="6657" width="1" style="107" customWidth="1"/>
    <col min="6658" max="6658" width="8.5" style="107" customWidth="1"/>
    <col min="6659" max="6659" width="2.5" style="107" customWidth="1"/>
    <col min="6660" max="6660" width="4.875" style="107" customWidth="1"/>
    <col min="6661" max="6661" width="4.5" style="107" customWidth="1"/>
    <col min="6662" max="6662" width="2.25" style="107" customWidth="1"/>
    <col min="6663" max="6663" width="5" style="107" customWidth="1"/>
    <col min="6664" max="6664" width="2" style="107" customWidth="1"/>
    <col min="6665" max="6665" width="5" style="107" customWidth="1"/>
    <col min="6666" max="6666" width="2.25" style="107" customWidth="1"/>
    <col min="6667" max="6667" width="3.75" style="107" customWidth="1"/>
    <col min="6668" max="6668" width="1.625" style="107" customWidth="1"/>
    <col min="6669" max="6669" width="4.25" style="107" customWidth="1"/>
    <col min="6670" max="6670" width="2.25" style="107" customWidth="1"/>
    <col min="6671" max="6671" width="6.5" style="107" customWidth="1"/>
    <col min="6672" max="6673" width="4.375" style="107" customWidth="1"/>
    <col min="6674" max="6674" width="7.125" style="107" customWidth="1"/>
    <col min="6675" max="6675" width="7.375" style="107" customWidth="1"/>
    <col min="6676" max="6676" width="1.75" style="107" customWidth="1"/>
    <col min="6677" max="6677" width="5" style="107" customWidth="1"/>
    <col min="6678" max="6678" width="2.25" style="107" customWidth="1"/>
    <col min="6679" max="6679" width="4.875" style="107" customWidth="1"/>
    <col min="6680" max="6680" width="2.375" style="107" customWidth="1"/>
    <col min="6681" max="6681" width="4.875" style="107" customWidth="1"/>
    <col min="6682" max="6682" width="2.375" style="107" customWidth="1"/>
    <col min="6683" max="6683" width="4.625" style="107" customWidth="1"/>
    <col min="6684" max="6684" width="3" style="107" customWidth="1"/>
    <col min="6685" max="6685" width="4.375" style="107" customWidth="1"/>
    <col min="6686" max="6686" width="4.125" style="107" customWidth="1"/>
    <col min="6687" max="6687" width="6" style="107" customWidth="1"/>
    <col min="6688" max="6688" width="4" style="107" customWidth="1"/>
    <col min="6689" max="6689" width="1" style="107" customWidth="1"/>
    <col min="6690" max="6912" width="9" style="107"/>
    <col min="6913" max="6913" width="1" style="107" customWidth="1"/>
    <col min="6914" max="6914" width="8.5" style="107" customWidth="1"/>
    <col min="6915" max="6915" width="2.5" style="107" customWidth="1"/>
    <col min="6916" max="6916" width="4.875" style="107" customWidth="1"/>
    <col min="6917" max="6917" width="4.5" style="107" customWidth="1"/>
    <col min="6918" max="6918" width="2.25" style="107" customWidth="1"/>
    <col min="6919" max="6919" width="5" style="107" customWidth="1"/>
    <col min="6920" max="6920" width="2" style="107" customWidth="1"/>
    <col min="6921" max="6921" width="5" style="107" customWidth="1"/>
    <col min="6922" max="6922" width="2.25" style="107" customWidth="1"/>
    <col min="6923" max="6923" width="3.75" style="107" customWidth="1"/>
    <col min="6924" max="6924" width="1.625" style="107" customWidth="1"/>
    <col min="6925" max="6925" width="4.25" style="107" customWidth="1"/>
    <col min="6926" max="6926" width="2.25" style="107" customWidth="1"/>
    <col min="6927" max="6927" width="6.5" style="107" customWidth="1"/>
    <col min="6928" max="6929" width="4.375" style="107" customWidth="1"/>
    <col min="6930" max="6930" width="7.125" style="107" customWidth="1"/>
    <col min="6931" max="6931" width="7.375" style="107" customWidth="1"/>
    <col min="6932" max="6932" width="1.75" style="107" customWidth="1"/>
    <col min="6933" max="6933" width="5" style="107" customWidth="1"/>
    <col min="6934" max="6934" width="2.25" style="107" customWidth="1"/>
    <col min="6935" max="6935" width="4.875" style="107" customWidth="1"/>
    <col min="6936" max="6936" width="2.375" style="107" customWidth="1"/>
    <col min="6937" max="6937" width="4.875" style="107" customWidth="1"/>
    <col min="6938" max="6938" width="2.375" style="107" customWidth="1"/>
    <col min="6939" max="6939" width="4.625" style="107" customWidth="1"/>
    <col min="6940" max="6940" width="3" style="107" customWidth="1"/>
    <col min="6941" max="6941" width="4.375" style="107" customWidth="1"/>
    <col min="6942" max="6942" width="4.125" style="107" customWidth="1"/>
    <col min="6943" max="6943" width="6" style="107" customWidth="1"/>
    <col min="6944" max="6944" width="4" style="107" customWidth="1"/>
    <col min="6945" max="6945" width="1" style="107" customWidth="1"/>
    <col min="6946" max="7168" width="9" style="107"/>
    <col min="7169" max="7169" width="1" style="107" customWidth="1"/>
    <col min="7170" max="7170" width="8.5" style="107" customWidth="1"/>
    <col min="7171" max="7171" width="2.5" style="107" customWidth="1"/>
    <col min="7172" max="7172" width="4.875" style="107" customWidth="1"/>
    <col min="7173" max="7173" width="4.5" style="107" customWidth="1"/>
    <col min="7174" max="7174" width="2.25" style="107" customWidth="1"/>
    <col min="7175" max="7175" width="5" style="107" customWidth="1"/>
    <col min="7176" max="7176" width="2" style="107" customWidth="1"/>
    <col min="7177" max="7177" width="5" style="107" customWidth="1"/>
    <col min="7178" max="7178" width="2.25" style="107" customWidth="1"/>
    <col min="7179" max="7179" width="3.75" style="107" customWidth="1"/>
    <col min="7180" max="7180" width="1.625" style="107" customWidth="1"/>
    <col min="7181" max="7181" width="4.25" style="107" customWidth="1"/>
    <col min="7182" max="7182" width="2.25" style="107" customWidth="1"/>
    <col min="7183" max="7183" width="6.5" style="107" customWidth="1"/>
    <col min="7184" max="7185" width="4.375" style="107" customWidth="1"/>
    <col min="7186" max="7186" width="7.125" style="107" customWidth="1"/>
    <col min="7187" max="7187" width="7.375" style="107" customWidth="1"/>
    <col min="7188" max="7188" width="1.75" style="107" customWidth="1"/>
    <col min="7189" max="7189" width="5" style="107" customWidth="1"/>
    <col min="7190" max="7190" width="2.25" style="107" customWidth="1"/>
    <col min="7191" max="7191" width="4.875" style="107" customWidth="1"/>
    <col min="7192" max="7192" width="2.375" style="107" customWidth="1"/>
    <col min="7193" max="7193" width="4.875" style="107" customWidth="1"/>
    <col min="7194" max="7194" width="2.375" style="107" customWidth="1"/>
    <col min="7195" max="7195" width="4.625" style="107" customWidth="1"/>
    <col min="7196" max="7196" width="3" style="107" customWidth="1"/>
    <col min="7197" max="7197" width="4.375" style="107" customWidth="1"/>
    <col min="7198" max="7198" width="4.125" style="107" customWidth="1"/>
    <col min="7199" max="7199" width="6" style="107" customWidth="1"/>
    <col min="7200" max="7200" width="4" style="107" customWidth="1"/>
    <col min="7201" max="7201" width="1" style="107" customWidth="1"/>
    <col min="7202" max="7424" width="9" style="107"/>
    <col min="7425" max="7425" width="1" style="107" customWidth="1"/>
    <col min="7426" max="7426" width="8.5" style="107" customWidth="1"/>
    <col min="7427" max="7427" width="2.5" style="107" customWidth="1"/>
    <col min="7428" max="7428" width="4.875" style="107" customWidth="1"/>
    <col min="7429" max="7429" width="4.5" style="107" customWidth="1"/>
    <col min="7430" max="7430" width="2.25" style="107" customWidth="1"/>
    <col min="7431" max="7431" width="5" style="107" customWidth="1"/>
    <col min="7432" max="7432" width="2" style="107" customWidth="1"/>
    <col min="7433" max="7433" width="5" style="107" customWidth="1"/>
    <col min="7434" max="7434" width="2.25" style="107" customWidth="1"/>
    <col min="7435" max="7435" width="3.75" style="107" customWidth="1"/>
    <col min="7436" max="7436" width="1.625" style="107" customWidth="1"/>
    <col min="7437" max="7437" width="4.25" style="107" customWidth="1"/>
    <col min="7438" max="7438" width="2.25" style="107" customWidth="1"/>
    <col min="7439" max="7439" width="6.5" style="107" customWidth="1"/>
    <col min="7440" max="7441" width="4.375" style="107" customWidth="1"/>
    <col min="7442" max="7442" width="7.125" style="107" customWidth="1"/>
    <col min="7443" max="7443" width="7.375" style="107" customWidth="1"/>
    <col min="7444" max="7444" width="1.75" style="107" customWidth="1"/>
    <col min="7445" max="7445" width="5" style="107" customWidth="1"/>
    <col min="7446" max="7446" width="2.25" style="107" customWidth="1"/>
    <col min="7447" max="7447" width="4.875" style="107" customWidth="1"/>
    <col min="7448" max="7448" width="2.375" style="107" customWidth="1"/>
    <col min="7449" max="7449" width="4.875" style="107" customWidth="1"/>
    <col min="7450" max="7450" width="2.375" style="107" customWidth="1"/>
    <col min="7451" max="7451" width="4.625" style="107" customWidth="1"/>
    <col min="7452" max="7452" width="3" style="107" customWidth="1"/>
    <col min="7453" max="7453" width="4.375" style="107" customWidth="1"/>
    <col min="7454" max="7454" width="4.125" style="107" customWidth="1"/>
    <col min="7455" max="7455" width="6" style="107" customWidth="1"/>
    <col min="7456" max="7456" width="4" style="107" customWidth="1"/>
    <col min="7457" max="7457" width="1" style="107" customWidth="1"/>
    <col min="7458" max="7680" width="9" style="107"/>
    <col min="7681" max="7681" width="1" style="107" customWidth="1"/>
    <col min="7682" max="7682" width="8.5" style="107" customWidth="1"/>
    <col min="7683" max="7683" width="2.5" style="107" customWidth="1"/>
    <col min="7684" max="7684" width="4.875" style="107" customWidth="1"/>
    <col min="7685" max="7685" width="4.5" style="107" customWidth="1"/>
    <col min="7686" max="7686" width="2.25" style="107" customWidth="1"/>
    <col min="7687" max="7687" width="5" style="107" customWidth="1"/>
    <col min="7688" max="7688" width="2" style="107" customWidth="1"/>
    <col min="7689" max="7689" width="5" style="107" customWidth="1"/>
    <col min="7690" max="7690" width="2.25" style="107" customWidth="1"/>
    <col min="7691" max="7691" width="3.75" style="107" customWidth="1"/>
    <col min="7692" max="7692" width="1.625" style="107" customWidth="1"/>
    <col min="7693" max="7693" width="4.25" style="107" customWidth="1"/>
    <col min="7694" max="7694" width="2.25" style="107" customWidth="1"/>
    <col min="7695" max="7695" width="6.5" style="107" customWidth="1"/>
    <col min="7696" max="7697" width="4.375" style="107" customWidth="1"/>
    <col min="7698" max="7698" width="7.125" style="107" customWidth="1"/>
    <col min="7699" max="7699" width="7.375" style="107" customWidth="1"/>
    <col min="7700" max="7700" width="1.75" style="107" customWidth="1"/>
    <col min="7701" max="7701" width="5" style="107" customWidth="1"/>
    <col min="7702" max="7702" width="2.25" style="107" customWidth="1"/>
    <col min="7703" max="7703" width="4.875" style="107" customWidth="1"/>
    <col min="7704" max="7704" width="2.375" style="107" customWidth="1"/>
    <col min="7705" max="7705" width="4.875" style="107" customWidth="1"/>
    <col min="7706" max="7706" width="2.375" style="107" customWidth="1"/>
    <col min="7707" max="7707" width="4.625" style="107" customWidth="1"/>
    <col min="7708" max="7708" width="3" style="107" customWidth="1"/>
    <col min="7709" max="7709" width="4.375" style="107" customWidth="1"/>
    <col min="7710" max="7710" width="4.125" style="107" customWidth="1"/>
    <col min="7711" max="7711" width="6" style="107" customWidth="1"/>
    <col min="7712" max="7712" width="4" style="107" customWidth="1"/>
    <col min="7713" max="7713" width="1" style="107" customWidth="1"/>
    <col min="7714" max="7936" width="9" style="107"/>
    <col min="7937" max="7937" width="1" style="107" customWidth="1"/>
    <col min="7938" max="7938" width="8.5" style="107" customWidth="1"/>
    <col min="7939" max="7939" width="2.5" style="107" customWidth="1"/>
    <col min="7940" max="7940" width="4.875" style="107" customWidth="1"/>
    <col min="7941" max="7941" width="4.5" style="107" customWidth="1"/>
    <col min="7942" max="7942" width="2.25" style="107" customWidth="1"/>
    <col min="7943" max="7943" width="5" style="107" customWidth="1"/>
    <col min="7944" max="7944" width="2" style="107" customWidth="1"/>
    <col min="7945" max="7945" width="5" style="107" customWidth="1"/>
    <col min="7946" max="7946" width="2.25" style="107" customWidth="1"/>
    <col min="7947" max="7947" width="3.75" style="107" customWidth="1"/>
    <col min="7948" max="7948" width="1.625" style="107" customWidth="1"/>
    <col min="7949" max="7949" width="4.25" style="107" customWidth="1"/>
    <col min="7950" max="7950" width="2.25" style="107" customWidth="1"/>
    <col min="7951" max="7951" width="6.5" style="107" customWidth="1"/>
    <col min="7952" max="7953" width="4.375" style="107" customWidth="1"/>
    <col min="7954" max="7954" width="7.125" style="107" customWidth="1"/>
    <col min="7955" max="7955" width="7.375" style="107" customWidth="1"/>
    <col min="7956" max="7956" width="1.75" style="107" customWidth="1"/>
    <col min="7957" max="7957" width="5" style="107" customWidth="1"/>
    <col min="7958" max="7958" width="2.25" style="107" customWidth="1"/>
    <col min="7959" max="7959" width="4.875" style="107" customWidth="1"/>
    <col min="7960" max="7960" width="2.375" style="107" customWidth="1"/>
    <col min="7961" max="7961" width="4.875" style="107" customWidth="1"/>
    <col min="7962" max="7962" width="2.375" style="107" customWidth="1"/>
    <col min="7963" max="7963" width="4.625" style="107" customWidth="1"/>
    <col min="7964" max="7964" width="3" style="107" customWidth="1"/>
    <col min="7965" max="7965" width="4.375" style="107" customWidth="1"/>
    <col min="7966" max="7966" width="4.125" style="107" customWidth="1"/>
    <col min="7967" max="7967" width="6" style="107" customWidth="1"/>
    <col min="7968" max="7968" width="4" style="107" customWidth="1"/>
    <col min="7969" max="7969" width="1" style="107" customWidth="1"/>
    <col min="7970" max="8192" width="9" style="107"/>
    <col min="8193" max="8193" width="1" style="107" customWidth="1"/>
    <col min="8194" max="8194" width="8.5" style="107" customWidth="1"/>
    <col min="8195" max="8195" width="2.5" style="107" customWidth="1"/>
    <col min="8196" max="8196" width="4.875" style="107" customWidth="1"/>
    <col min="8197" max="8197" width="4.5" style="107" customWidth="1"/>
    <col min="8198" max="8198" width="2.25" style="107" customWidth="1"/>
    <col min="8199" max="8199" width="5" style="107" customWidth="1"/>
    <col min="8200" max="8200" width="2" style="107" customWidth="1"/>
    <col min="8201" max="8201" width="5" style="107" customWidth="1"/>
    <col min="8202" max="8202" width="2.25" style="107" customWidth="1"/>
    <col min="8203" max="8203" width="3.75" style="107" customWidth="1"/>
    <col min="8204" max="8204" width="1.625" style="107" customWidth="1"/>
    <col min="8205" max="8205" width="4.25" style="107" customWidth="1"/>
    <col min="8206" max="8206" width="2.25" style="107" customWidth="1"/>
    <col min="8207" max="8207" width="6.5" style="107" customWidth="1"/>
    <col min="8208" max="8209" width="4.375" style="107" customWidth="1"/>
    <col min="8210" max="8210" width="7.125" style="107" customWidth="1"/>
    <col min="8211" max="8211" width="7.375" style="107" customWidth="1"/>
    <col min="8212" max="8212" width="1.75" style="107" customWidth="1"/>
    <col min="8213" max="8213" width="5" style="107" customWidth="1"/>
    <col min="8214" max="8214" width="2.25" style="107" customWidth="1"/>
    <col min="8215" max="8215" width="4.875" style="107" customWidth="1"/>
    <col min="8216" max="8216" width="2.375" style="107" customWidth="1"/>
    <col min="8217" max="8217" width="4.875" style="107" customWidth="1"/>
    <col min="8218" max="8218" width="2.375" style="107" customWidth="1"/>
    <col min="8219" max="8219" width="4.625" style="107" customWidth="1"/>
    <col min="8220" max="8220" width="3" style="107" customWidth="1"/>
    <col min="8221" max="8221" width="4.375" style="107" customWidth="1"/>
    <col min="8222" max="8222" width="4.125" style="107" customWidth="1"/>
    <col min="8223" max="8223" width="6" style="107" customWidth="1"/>
    <col min="8224" max="8224" width="4" style="107" customWidth="1"/>
    <col min="8225" max="8225" width="1" style="107" customWidth="1"/>
    <col min="8226" max="8448" width="9" style="107"/>
    <col min="8449" max="8449" width="1" style="107" customWidth="1"/>
    <col min="8450" max="8450" width="8.5" style="107" customWidth="1"/>
    <col min="8451" max="8451" width="2.5" style="107" customWidth="1"/>
    <col min="8452" max="8452" width="4.875" style="107" customWidth="1"/>
    <col min="8453" max="8453" width="4.5" style="107" customWidth="1"/>
    <col min="8454" max="8454" width="2.25" style="107" customWidth="1"/>
    <col min="8455" max="8455" width="5" style="107" customWidth="1"/>
    <col min="8456" max="8456" width="2" style="107" customWidth="1"/>
    <col min="8457" max="8457" width="5" style="107" customWidth="1"/>
    <col min="8458" max="8458" width="2.25" style="107" customWidth="1"/>
    <col min="8459" max="8459" width="3.75" style="107" customWidth="1"/>
    <col min="8460" max="8460" width="1.625" style="107" customWidth="1"/>
    <col min="8461" max="8461" width="4.25" style="107" customWidth="1"/>
    <col min="8462" max="8462" width="2.25" style="107" customWidth="1"/>
    <col min="8463" max="8463" width="6.5" style="107" customWidth="1"/>
    <col min="8464" max="8465" width="4.375" style="107" customWidth="1"/>
    <col min="8466" max="8466" width="7.125" style="107" customWidth="1"/>
    <col min="8467" max="8467" width="7.375" style="107" customWidth="1"/>
    <col min="8468" max="8468" width="1.75" style="107" customWidth="1"/>
    <col min="8469" max="8469" width="5" style="107" customWidth="1"/>
    <col min="8470" max="8470" width="2.25" style="107" customWidth="1"/>
    <col min="8471" max="8471" width="4.875" style="107" customWidth="1"/>
    <col min="8472" max="8472" width="2.375" style="107" customWidth="1"/>
    <col min="8473" max="8473" width="4.875" style="107" customWidth="1"/>
    <col min="8474" max="8474" width="2.375" style="107" customWidth="1"/>
    <col min="8475" max="8475" width="4.625" style="107" customWidth="1"/>
    <col min="8476" max="8476" width="3" style="107" customWidth="1"/>
    <col min="8477" max="8477" width="4.375" style="107" customWidth="1"/>
    <col min="8478" max="8478" width="4.125" style="107" customWidth="1"/>
    <col min="8479" max="8479" width="6" style="107" customWidth="1"/>
    <col min="8480" max="8480" width="4" style="107" customWidth="1"/>
    <col min="8481" max="8481" width="1" style="107" customWidth="1"/>
    <col min="8482" max="8704" width="9" style="107"/>
    <col min="8705" max="8705" width="1" style="107" customWidth="1"/>
    <col min="8706" max="8706" width="8.5" style="107" customWidth="1"/>
    <col min="8707" max="8707" width="2.5" style="107" customWidth="1"/>
    <col min="8708" max="8708" width="4.875" style="107" customWidth="1"/>
    <col min="8709" max="8709" width="4.5" style="107" customWidth="1"/>
    <col min="8710" max="8710" width="2.25" style="107" customWidth="1"/>
    <col min="8711" max="8711" width="5" style="107" customWidth="1"/>
    <col min="8712" max="8712" width="2" style="107" customWidth="1"/>
    <col min="8713" max="8713" width="5" style="107" customWidth="1"/>
    <col min="8714" max="8714" width="2.25" style="107" customWidth="1"/>
    <col min="8715" max="8715" width="3.75" style="107" customWidth="1"/>
    <col min="8716" max="8716" width="1.625" style="107" customWidth="1"/>
    <col min="8717" max="8717" width="4.25" style="107" customWidth="1"/>
    <col min="8718" max="8718" width="2.25" style="107" customWidth="1"/>
    <col min="8719" max="8719" width="6.5" style="107" customWidth="1"/>
    <col min="8720" max="8721" width="4.375" style="107" customWidth="1"/>
    <col min="8722" max="8722" width="7.125" style="107" customWidth="1"/>
    <col min="8723" max="8723" width="7.375" style="107" customWidth="1"/>
    <col min="8724" max="8724" width="1.75" style="107" customWidth="1"/>
    <col min="8725" max="8725" width="5" style="107" customWidth="1"/>
    <col min="8726" max="8726" width="2.25" style="107" customWidth="1"/>
    <col min="8727" max="8727" width="4.875" style="107" customWidth="1"/>
    <col min="8728" max="8728" width="2.375" style="107" customWidth="1"/>
    <col min="8729" max="8729" width="4.875" style="107" customWidth="1"/>
    <col min="8730" max="8730" width="2.375" style="107" customWidth="1"/>
    <col min="8731" max="8731" width="4.625" style="107" customWidth="1"/>
    <col min="8732" max="8732" width="3" style="107" customWidth="1"/>
    <col min="8733" max="8733" width="4.375" style="107" customWidth="1"/>
    <col min="8734" max="8734" width="4.125" style="107" customWidth="1"/>
    <col min="8735" max="8735" width="6" style="107" customWidth="1"/>
    <col min="8736" max="8736" width="4" style="107" customWidth="1"/>
    <col min="8737" max="8737" width="1" style="107" customWidth="1"/>
    <col min="8738" max="8960" width="9" style="107"/>
    <col min="8961" max="8961" width="1" style="107" customWidth="1"/>
    <col min="8962" max="8962" width="8.5" style="107" customWidth="1"/>
    <col min="8963" max="8963" width="2.5" style="107" customWidth="1"/>
    <col min="8964" max="8964" width="4.875" style="107" customWidth="1"/>
    <col min="8965" max="8965" width="4.5" style="107" customWidth="1"/>
    <col min="8966" max="8966" width="2.25" style="107" customWidth="1"/>
    <col min="8967" max="8967" width="5" style="107" customWidth="1"/>
    <col min="8968" max="8968" width="2" style="107" customWidth="1"/>
    <col min="8969" max="8969" width="5" style="107" customWidth="1"/>
    <col min="8970" max="8970" width="2.25" style="107" customWidth="1"/>
    <col min="8971" max="8971" width="3.75" style="107" customWidth="1"/>
    <col min="8972" max="8972" width="1.625" style="107" customWidth="1"/>
    <col min="8973" max="8973" width="4.25" style="107" customWidth="1"/>
    <col min="8974" max="8974" width="2.25" style="107" customWidth="1"/>
    <col min="8975" max="8975" width="6.5" style="107" customWidth="1"/>
    <col min="8976" max="8977" width="4.375" style="107" customWidth="1"/>
    <col min="8978" max="8978" width="7.125" style="107" customWidth="1"/>
    <col min="8979" max="8979" width="7.375" style="107" customWidth="1"/>
    <col min="8980" max="8980" width="1.75" style="107" customWidth="1"/>
    <col min="8981" max="8981" width="5" style="107" customWidth="1"/>
    <col min="8982" max="8982" width="2.25" style="107" customWidth="1"/>
    <col min="8983" max="8983" width="4.875" style="107" customWidth="1"/>
    <col min="8984" max="8984" width="2.375" style="107" customWidth="1"/>
    <col min="8985" max="8985" width="4.875" style="107" customWidth="1"/>
    <col min="8986" max="8986" width="2.375" style="107" customWidth="1"/>
    <col min="8987" max="8987" width="4.625" style="107" customWidth="1"/>
    <col min="8988" max="8988" width="3" style="107" customWidth="1"/>
    <col min="8989" max="8989" width="4.375" style="107" customWidth="1"/>
    <col min="8990" max="8990" width="4.125" style="107" customWidth="1"/>
    <col min="8991" max="8991" width="6" style="107" customWidth="1"/>
    <col min="8992" max="8992" width="4" style="107" customWidth="1"/>
    <col min="8993" max="8993" width="1" style="107" customWidth="1"/>
    <col min="8994" max="9216" width="9" style="107"/>
    <col min="9217" max="9217" width="1" style="107" customWidth="1"/>
    <col min="9218" max="9218" width="8.5" style="107" customWidth="1"/>
    <col min="9219" max="9219" width="2.5" style="107" customWidth="1"/>
    <col min="9220" max="9220" width="4.875" style="107" customWidth="1"/>
    <col min="9221" max="9221" width="4.5" style="107" customWidth="1"/>
    <col min="9222" max="9222" width="2.25" style="107" customWidth="1"/>
    <col min="9223" max="9223" width="5" style="107" customWidth="1"/>
    <col min="9224" max="9224" width="2" style="107" customWidth="1"/>
    <col min="9225" max="9225" width="5" style="107" customWidth="1"/>
    <col min="9226" max="9226" width="2.25" style="107" customWidth="1"/>
    <col min="9227" max="9227" width="3.75" style="107" customWidth="1"/>
    <col min="9228" max="9228" width="1.625" style="107" customWidth="1"/>
    <col min="9229" max="9229" width="4.25" style="107" customWidth="1"/>
    <col min="9230" max="9230" width="2.25" style="107" customWidth="1"/>
    <col min="9231" max="9231" width="6.5" style="107" customWidth="1"/>
    <col min="9232" max="9233" width="4.375" style="107" customWidth="1"/>
    <col min="9234" max="9234" width="7.125" style="107" customWidth="1"/>
    <col min="9235" max="9235" width="7.375" style="107" customWidth="1"/>
    <col min="9236" max="9236" width="1.75" style="107" customWidth="1"/>
    <col min="9237" max="9237" width="5" style="107" customWidth="1"/>
    <col min="9238" max="9238" width="2.25" style="107" customWidth="1"/>
    <col min="9239" max="9239" width="4.875" style="107" customWidth="1"/>
    <col min="9240" max="9240" width="2.375" style="107" customWidth="1"/>
    <col min="9241" max="9241" width="4.875" style="107" customWidth="1"/>
    <col min="9242" max="9242" width="2.375" style="107" customWidth="1"/>
    <col min="9243" max="9243" width="4.625" style="107" customWidth="1"/>
    <col min="9244" max="9244" width="3" style="107" customWidth="1"/>
    <col min="9245" max="9245" width="4.375" style="107" customWidth="1"/>
    <col min="9246" max="9246" width="4.125" style="107" customWidth="1"/>
    <col min="9247" max="9247" width="6" style="107" customWidth="1"/>
    <col min="9248" max="9248" width="4" style="107" customWidth="1"/>
    <col min="9249" max="9249" width="1" style="107" customWidth="1"/>
    <col min="9250" max="9472" width="9" style="107"/>
    <col min="9473" max="9473" width="1" style="107" customWidth="1"/>
    <col min="9474" max="9474" width="8.5" style="107" customWidth="1"/>
    <col min="9475" max="9475" width="2.5" style="107" customWidth="1"/>
    <col min="9476" max="9476" width="4.875" style="107" customWidth="1"/>
    <col min="9477" max="9477" width="4.5" style="107" customWidth="1"/>
    <col min="9478" max="9478" width="2.25" style="107" customWidth="1"/>
    <col min="9479" max="9479" width="5" style="107" customWidth="1"/>
    <col min="9480" max="9480" width="2" style="107" customWidth="1"/>
    <col min="9481" max="9481" width="5" style="107" customWidth="1"/>
    <col min="9482" max="9482" width="2.25" style="107" customWidth="1"/>
    <col min="9483" max="9483" width="3.75" style="107" customWidth="1"/>
    <col min="9484" max="9484" width="1.625" style="107" customWidth="1"/>
    <col min="9485" max="9485" width="4.25" style="107" customWidth="1"/>
    <col min="9486" max="9486" width="2.25" style="107" customWidth="1"/>
    <col min="9487" max="9487" width="6.5" style="107" customWidth="1"/>
    <col min="9488" max="9489" width="4.375" style="107" customWidth="1"/>
    <col min="9490" max="9490" width="7.125" style="107" customWidth="1"/>
    <col min="9491" max="9491" width="7.375" style="107" customWidth="1"/>
    <col min="9492" max="9492" width="1.75" style="107" customWidth="1"/>
    <col min="9493" max="9493" width="5" style="107" customWidth="1"/>
    <col min="9494" max="9494" width="2.25" style="107" customWidth="1"/>
    <col min="9495" max="9495" width="4.875" style="107" customWidth="1"/>
    <col min="9496" max="9496" width="2.375" style="107" customWidth="1"/>
    <col min="9497" max="9497" width="4.875" style="107" customWidth="1"/>
    <col min="9498" max="9498" width="2.375" style="107" customWidth="1"/>
    <col min="9499" max="9499" width="4.625" style="107" customWidth="1"/>
    <col min="9500" max="9500" width="3" style="107" customWidth="1"/>
    <col min="9501" max="9501" width="4.375" style="107" customWidth="1"/>
    <col min="9502" max="9502" width="4.125" style="107" customWidth="1"/>
    <col min="9503" max="9503" width="6" style="107" customWidth="1"/>
    <col min="9504" max="9504" width="4" style="107" customWidth="1"/>
    <col min="9505" max="9505" width="1" style="107" customWidth="1"/>
    <col min="9506" max="9728" width="9" style="107"/>
    <col min="9729" max="9729" width="1" style="107" customWidth="1"/>
    <col min="9730" max="9730" width="8.5" style="107" customWidth="1"/>
    <col min="9731" max="9731" width="2.5" style="107" customWidth="1"/>
    <col min="9732" max="9732" width="4.875" style="107" customWidth="1"/>
    <col min="9733" max="9733" width="4.5" style="107" customWidth="1"/>
    <col min="9734" max="9734" width="2.25" style="107" customWidth="1"/>
    <col min="9735" max="9735" width="5" style="107" customWidth="1"/>
    <col min="9736" max="9736" width="2" style="107" customWidth="1"/>
    <col min="9737" max="9737" width="5" style="107" customWidth="1"/>
    <col min="9738" max="9738" width="2.25" style="107" customWidth="1"/>
    <col min="9739" max="9739" width="3.75" style="107" customWidth="1"/>
    <col min="9740" max="9740" width="1.625" style="107" customWidth="1"/>
    <col min="9741" max="9741" width="4.25" style="107" customWidth="1"/>
    <col min="9742" max="9742" width="2.25" style="107" customWidth="1"/>
    <col min="9743" max="9743" width="6.5" style="107" customWidth="1"/>
    <col min="9744" max="9745" width="4.375" style="107" customWidth="1"/>
    <col min="9746" max="9746" width="7.125" style="107" customWidth="1"/>
    <col min="9747" max="9747" width="7.375" style="107" customWidth="1"/>
    <col min="9748" max="9748" width="1.75" style="107" customWidth="1"/>
    <col min="9749" max="9749" width="5" style="107" customWidth="1"/>
    <col min="9750" max="9750" width="2.25" style="107" customWidth="1"/>
    <col min="9751" max="9751" width="4.875" style="107" customWidth="1"/>
    <col min="9752" max="9752" width="2.375" style="107" customWidth="1"/>
    <col min="9753" max="9753" width="4.875" style="107" customWidth="1"/>
    <col min="9754" max="9754" width="2.375" style="107" customWidth="1"/>
    <col min="9755" max="9755" width="4.625" style="107" customWidth="1"/>
    <col min="9756" max="9756" width="3" style="107" customWidth="1"/>
    <col min="9757" max="9757" width="4.375" style="107" customWidth="1"/>
    <col min="9758" max="9758" width="4.125" style="107" customWidth="1"/>
    <col min="9759" max="9759" width="6" style="107" customWidth="1"/>
    <col min="9760" max="9760" width="4" style="107" customWidth="1"/>
    <col min="9761" max="9761" width="1" style="107" customWidth="1"/>
    <col min="9762" max="9984" width="9" style="107"/>
    <col min="9985" max="9985" width="1" style="107" customWidth="1"/>
    <col min="9986" max="9986" width="8.5" style="107" customWidth="1"/>
    <col min="9987" max="9987" width="2.5" style="107" customWidth="1"/>
    <col min="9988" max="9988" width="4.875" style="107" customWidth="1"/>
    <col min="9989" max="9989" width="4.5" style="107" customWidth="1"/>
    <col min="9990" max="9990" width="2.25" style="107" customWidth="1"/>
    <col min="9991" max="9991" width="5" style="107" customWidth="1"/>
    <col min="9992" max="9992" width="2" style="107" customWidth="1"/>
    <col min="9993" max="9993" width="5" style="107" customWidth="1"/>
    <col min="9994" max="9994" width="2.25" style="107" customWidth="1"/>
    <col min="9995" max="9995" width="3.75" style="107" customWidth="1"/>
    <col min="9996" max="9996" width="1.625" style="107" customWidth="1"/>
    <col min="9997" max="9997" width="4.25" style="107" customWidth="1"/>
    <col min="9998" max="9998" width="2.25" style="107" customWidth="1"/>
    <col min="9999" max="9999" width="6.5" style="107" customWidth="1"/>
    <col min="10000" max="10001" width="4.375" style="107" customWidth="1"/>
    <col min="10002" max="10002" width="7.125" style="107" customWidth="1"/>
    <col min="10003" max="10003" width="7.375" style="107" customWidth="1"/>
    <col min="10004" max="10004" width="1.75" style="107" customWidth="1"/>
    <col min="10005" max="10005" width="5" style="107" customWidth="1"/>
    <col min="10006" max="10006" width="2.25" style="107" customWidth="1"/>
    <col min="10007" max="10007" width="4.875" style="107" customWidth="1"/>
    <col min="10008" max="10008" width="2.375" style="107" customWidth="1"/>
    <col min="10009" max="10009" width="4.875" style="107" customWidth="1"/>
    <col min="10010" max="10010" width="2.375" style="107" customWidth="1"/>
    <col min="10011" max="10011" width="4.625" style="107" customWidth="1"/>
    <col min="10012" max="10012" width="3" style="107" customWidth="1"/>
    <col min="10013" max="10013" width="4.375" style="107" customWidth="1"/>
    <col min="10014" max="10014" width="4.125" style="107" customWidth="1"/>
    <col min="10015" max="10015" width="6" style="107" customWidth="1"/>
    <col min="10016" max="10016" width="4" style="107" customWidth="1"/>
    <col min="10017" max="10017" width="1" style="107" customWidth="1"/>
    <col min="10018" max="10240" width="9" style="107"/>
    <col min="10241" max="10241" width="1" style="107" customWidth="1"/>
    <col min="10242" max="10242" width="8.5" style="107" customWidth="1"/>
    <col min="10243" max="10243" width="2.5" style="107" customWidth="1"/>
    <col min="10244" max="10244" width="4.875" style="107" customWidth="1"/>
    <col min="10245" max="10245" width="4.5" style="107" customWidth="1"/>
    <col min="10246" max="10246" width="2.25" style="107" customWidth="1"/>
    <col min="10247" max="10247" width="5" style="107" customWidth="1"/>
    <col min="10248" max="10248" width="2" style="107" customWidth="1"/>
    <col min="10249" max="10249" width="5" style="107" customWidth="1"/>
    <col min="10250" max="10250" width="2.25" style="107" customWidth="1"/>
    <col min="10251" max="10251" width="3.75" style="107" customWidth="1"/>
    <col min="10252" max="10252" width="1.625" style="107" customWidth="1"/>
    <col min="10253" max="10253" width="4.25" style="107" customWidth="1"/>
    <col min="10254" max="10254" width="2.25" style="107" customWidth="1"/>
    <col min="10255" max="10255" width="6.5" style="107" customWidth="1"/>
    <col min="10256" max="10257" width="4.375" style="107" customWidth="1"/>
    <col min="10258" max="10258" width="7.125" style="107" customWidth="1"/>
    <col min="10259" max="10259" width="7.375" style="107" customWidth="1"/>
    <col min="10260" max="10260" width="1.75" style="107" customWidth="1"/>
    <col min="10261" max="10261" width="5" style="107" customWidth="1"/>
    <col min="10262" max="10262" width="2.25" style="107" customWidth="1"/>
    <col min="10263" max="10263" width="4.875" style="107" customWidth="1"/>
    <col min="10264" max="10264" width="2.375" style="107" customWidth="1"/>
    <col min="10265" max="10265" width="4.875" style="107" customWidth="1"/>
    <col min="10266" max="10266" width="2.375" style="107" customWidth="1"/>
    <col min="10267" max="10267" width="4.625" style="107" customWidth="1"/>
    <col min="10268" max="10268" width="3" style="107" customWidth="1"/>
    <col min="10269" max="10269" width="4.375" style="107" customWidth="1"/>
    <col min="10270" max="10270" width="4.125" style="107" customWidth="1"/>
    <col min="10271" max="10271" width="6" style="107" customWidth="1"/>
    <col min="10272" max="10272" width="4" style="107" customWidth="1"/>
    <col min="10273" max="10273" width="1" style="107" customWidth="1"/>
    <col min="10274" max="10496" width="9" style="107"/>
    <col min="10497" max="10497" width="1" style="107" customWidth="1"/>
    <col min="10498" max="10498" width="8.5" style="107" customWidth="1"/>
    <col min="10499" max="10499" width="2.5" style="107" customWidth="1"/>
    <col min="10500" max="10500" width="4.875" style="107" customWidth="1"/>
    <col min="10501" max="10501" width="4.5" style="107" customWidth="1"/>
    <col min="10502" max="10502" width="2.25" style="107" customWidth="1"/>
    <col min="10503" max="10503" width="5" style="107" customWidth="1"/>
    <col min="10504" max="10504" width="2" style="107" customWidth="1"/>
    <col min="10505" max="10505" width="5" style="107" customWidth="1"/>
    <col min="10506" max="10506" width="2.25" style="107" customWidth="1"/>
    <col min="10507" max="10507" width="3.75" style="107" customWidth="1"/>
    <col min="10508" max="10508" width="1.625" style="107" customWidth="1"/>
    <col min="10509" max="10509" width="4.25" style="107" customWidth="1"/>
    <col min="10510" max="10510" width="2.25" style="107" customWidth="1"/>
    <col min="10511" max="10511" width="6.5" style="107" customWidth="1"/>
    <col min="10512" max="10513" width="4.375" style="107" customWidth="1"/>
    <col min="10514" max="10514" width="7.125" style="107" customWidth="1"/>
    <col min="10515" max="10515" width="7.375" style="107" customWidth="1"/>
    <col min="10516" max="10516" width="1.75" style="107" customWidth="1"/>
    <col min="10517" max="10517" width="5" style="107" customWidth="1"/>
    <col min="10518" max="10518" width="2.25" style="107" customWidth="1"/>
    <col min="10519" max="10519" width="4.875" style="107" customWidth="1"/>
    <col min="10520" max="10520" width="2.375" style="107" customWidth="1"/>
    <col min="10521" max="10521" width="4.875" style="107" customWidth="1"/>
    <col min="10522" max="10522" width="2.375" style="107" customWidth="1"/>
    <col min="10523" max="10523" width="4.625" style="107" customWidth="1"/>
    <col min="10524" max="10524" width="3" style="107" customWidth="1"/>
    <col min="10525" max="10525" width="4.375" style="107" customWidth="1"/>
    <col min="10526" max="10526" width="4.125" style="107" customWidth="1"/>
    <col min="10527" max="10527" width="6" style="107" customWidth="1"/>
    <col min="10528" max="10528" width="4" style="107" customWidth="1"/>
    <col min="10529" max="10529" width="1" style="107" customWidth="1"/>
    <col min="10530" max="10752" width="9" style="107"/>
    <col min="10753" max="10753" width="1" style="107" customWidth="1"/>
    <col min="10754" max="10754" width="8.5" style="107" customWidth="1"/>
    <col min="10755" max="10755" width="2.5" style="107" customWidth="1"/>
    <col min="10756" max="10756" width="4.875" style="107" customWidth="1"/>
    <col min="10757" max="10757" width="4.5" style="107" customWidth="1"/>
    <col min="10758" max="10758" width="2.25" style="107" customWidth="1"/>
    <col min="10759" max="10759" width="5" style="107" customWidth="1"/>
    <col min="10760" max="10760" width="2" style="107" customWidth="1"/>
    <col min="10761" max="10761" width="5" style="107" customWidth="1"/>
    <col min="10762" max="10762" width="2.25" style="107" customWidth="1"/>
    <col min="10763" max="10763" width="3.75" style="107" customWidth="1"/>
    <col min="10764" max="10764" width="1.625" style="107" customWidth="1"/>
    <col min="10765" max="10765" width="4.25" style="107" customWidth="1"/>
    <col min="10766" max="10766" width="2.25" style="107" customWidth="1"/>
    <col min="10767" max="10767" width="6.5" style="107" customWidth="1"/>
    <col min="10768" max="10769" width="4.375" style="107" customWidth="1"/>
    <col min="10770" max="10770" width="7.125" style="107" customWidth="1"/>
    <col min="10771" max="10771" width="7.375" style="107" customWidth="1"/>
    <col min="10772" max="10772" width="1.75" style="107" customWidth="1"/>
    <col min="10773" max="10773" width="5" style="107" customWidth="1"/>
    <col min="10774" max="10774" width="2.25" style="107" customWidth="1"/>
    <col min="10775" max="10775" width="4.875" style="107" customWidth="1"/>
    <col min="10776" max="10776" width="2.375" style="107" customWidth="1"/>
    <col min="10777" max="10777" width="4.875" style="107" customWidth="1"/>
    <col min="10778" max="10778" width="2.375" style="107" customWidth="1"/>
    <col min="10779" max="10779" width="4.625" style="107" customWidth="1"/>
    <col min="10780" max="10780" width="3" style="107" customWidth="1"/>
    <col min="10781" max="10781" width="4.375" style="107" customWidth="1"/>
    <col min="10782" max="10782" width="4.125" style="107" customWidth="1"/>
    <col min="10783" max="10783" width="6" style="107" customWidth="1"/>
    <col min="10784" max="10784" width="4" style="107" customWidth="1"/>
    <col min="10785" max="10785" width="1" style="107" customWidth="1"/>
    <col min="10786" max="11008" width="9" style="107"/>
    <col min="11009" max="11009" width="1" style="107" customWidth="1"/>
    <col min="11010" max="11010" width="8.5" style="107" customWidth="1"/>
    <col min="11011" max="11011" width="2.5" style="107" customWidth="1"/>
    <col min="11012" max="11012" width="4.875" style="107" customWidth="1"/>
    <col min="11013" max="11013" width="4.5" style="107" customWidth="1"/>
    <col min="11014" max="11014" width="2.25" style="107" customWidth="1"/>
    <col min="11015" max="11015" width="5" style="107" customWidth="1"/>
    <col min="11016" max="11016" width="2" style="107" customWidth="1"/>
    <col min="11017" max="11017" width="5" style="107" customWidth="1"/>
    <col min="11018" max="11018" width="2.25" style="107" customWidth="1"/>
    <col min="11019" max="11019" width="3.75" style="107" customWidth="1"/>
    <col min="11020" max="11020" width="1.625" style="107" customWidth="1"/>
    <col min="11021" max="11021" width="4.25" style="107" customWidth="1"/>
    <col min="11022" max="11022" width="2.25" style="107" customWidth="1"/>
    <col min="11023" max="11023" width="6.5" style="107" customWidth="1"/>
    <col min="11024" max="11025" width="4.375" style="107" customWidth="1"/>
    <col min="11026" max="11026" width="7.125" style="107" customWidth="1"/>
    <col min="11027" max="11027" width="7.375" style="107" customWidth="1"/>
    <col min="11028" max="11028" width="1.75" style="107" customWidth="1"/>
    <col min="11029" max="11029" width="5" style="107" customWidth="1"/>
    <col min="11030" max="11030" width="2.25" style="107" customWidth="1"/>
    <col min="11031" max="11031" width="4.875" style="107" customWidth="1"/>
    <col min="11032" max="11032" width="2.375" style="107" customWidth="1"/>
    <col min="11033" max="11033" width="4.875" style="107" customWidth="1"/>
    <col min="11034" max="11034" width="2.375" style="107" customWidth="1"/>
    <col min="11035" max="11035" width="4.625" style="107" customWidth="1"/>
    <col min="11036" max="11036" width="3" style="107" customWidth="1"/>
    <col min="11037" max="11037" width="4.375" style="107" customWidth="1"/>
    <col min="11038" max="11038" width="4.125" style="107" customWidth="1"/>
    <col min="11039" max="11039" width="6" style="107" customWidth="1"/>
    <col min="11040" max="11040" width="4" style="107" customWidth="1"/>
    <col min="11041" max="11041" width="1" style="107" customWidth="1"/>
    <col min="11042" max="11264" width="9" style="107"/>
    <col min="11265" max="11265" width="1" style="107" customWidth="1"/>
    <col min="11266" max="11266" width="8.5" style="107" customWidth="1"/>
    <col min="11267" max="11267" width="2.5" style="107" customWidth="1"/>
    <col min="11268" max="11268" width="4.875" style="107" customWidth="1"/>
    <col min="11269" max="11269" width="4.5" style="107" customWidth="1"/>
    <col min="11270" max="11270" width="2.25" style="107" customWidth="1"/>
    <col min="11271" max="11271" width="5" style="107" customWidth="1"/>
    <col min="11272" max="11272" width="2" style="107" customWidth="1"/>
    <col min="11273" max="11273" width="5" style="107" customWidth="1"/>
    <col min="11274" max="11274" width="2.25" style="107" customWidth="1"/>
    <col min="11275" max="11275" width="3.75" style="107" customWidth="1"/>
    <col min="11276" max="11276" width="1.625" style="107" customWidth="1"/>
    <col min="11277" max="11277" width="4.25" style="107" customWidth="1"/>
    <col min="11278" max="11278" width="2.25" style="107" customWidth="1"/>
    <col min="11279" max="11279" width="6.5" style="107" customWidth="1"/>
    <col min="11280" max="11281" width="4.375" style="107" customWidth="1"/>
    <col min="11282" max="11282" width="7.125" style="107" customWidth="1"/>
    <col min="11283" max="11283" width="7.375" style="107" customWidth="1"/>
    <col min="11284" max="11284" width="1.75" style="107" customWidth="1"/>
    <col min="11285" max="11285" width="5" style="107" customWidth="1"/>
    <col min="11286" max="11286" width="2.25" style="107" customWidth="1"/>
    <col min="11287" max="11287" width="4.875" style="107" customWidth="1"/>
    <col min="11288" max="11288" width="2.375" style="107" customWidth="1"/>
    <col min="11289" max="11289" width="4.875" style="107" customWidth="1"/>
    <col min="11290" max="11290" width="2.375" style="107" customWidth="1"/>
    <col min="11291" max="11291" width="4.625" style="107" customWidth="1"/>
    <col min="11292" max="11292" width="3" style="107" customWidth="1"/>
    <col min="11293" max="11293" width="4.375" style="107" customWidth="1"/>
    <col min="11294" max="11294" width="4.125" style="107" customWidth="1"/>
    <col min="11295" max="11295" width="6" style="107" customWidth="1"/>
    <col min="11296" max="11296" width="4" style="107" customWidth="1"/>
    <col min="11297" max="11297" width="1" style="107" customWidth="1"/>
    <col min="11298" max="11520" width="9" style="107"/>
    <col min="11521" max="11521" width="1" style="107" customWidth="1"/>
    <col min="11522" max="11522" width="8.5" style="107" customWidth="1"/>
    <col min="11523" max="11523" width="2.5" style="107" customWidth="1"/>
    <col min="11524" max="11524" width="4.875" style="107" customWidth="1"/>
    <col min="11525" max="11525" width="4.5" style="107" customWidth="1"/>
    <col min="11526" max="11526" width="2.25" style="107" customWidth="1"/>
    <col min="11527" max="11527" width="5" style="107" customWidth="1"/>
    <col min="11528" max="11528" width="2" style="107" customWidth="1"/>
    <col min="11529" max="11529" width="5" style="107" customWidth="1"/>
    <col min="11530" max="11530" width="2.25" style="107" customWidth="1"/>
    <col min="11531" max="11531" width="3.75" style="107" customWidth="1"/>
    <col min="11532" max="11532" width="1.625" style="107" customWidth="1"/>
    <col min="11533" max="11533" width="4.25" style="107" customWidth="1"/>
    <col min="11534" max="11534" width="2.25" style="107" customWidth="1"/>
    <col min="11535" max="11535" width="6.5" style="107" customWidth="1"/>
    <col min="11536" max="11537" width="4.375" style="107" customWidth="1"/>
    <col min="11538" max="11538" width="7.125" style="107" customWidth="1"/>
    <col min="11539" max="11539" width="7.375" style="107" customWidth="1"/>
    <col min="11540" max="11540" width="1.75" style="107" customWidth="1"/>
    <col min="11541" max="11541" width="5" style="107" customWidth="1"/>
    <col min="11542" max="11542" width="2.25" style="107" customWidth="1"/>
    <col min="11543" max="11543" width="4.875" style="107" customWidth="1"/>
    <col min="11544" max="11544" width="2.375" style="107" customWidth="1"/>
    <col min="11545" max="11545" width="4.875" style="107" customWidth="1"/>
    <col min="11546" max="11546" width="2.375" style="107" customWidth="1"/>
    <col min="11547" max="11547" width="4.625" style="107" customWidth="1"/>
    <col min="11548" max="11548" width="3" style="107" customWidth="1"/>
    <col min="11549" max="11549" width="4.375" style="107" customWidth="1"/>
    <col min="11550" max="11550" width="4.125" style="107" customWidth="1"/>
    <col min="11551" max="11551" width="6" style="107" customWidth="1"/>
    <col min="11552" max="11552" width="4" style="107" customWidth="1"/>
    <col min="11553" max="11553" width="1" style="107" customWidth="1"/>
    <col min="11554" max="11776" width="9" style="107"/>
    <col min="11777" max="11777" width="1" style="107" customWidth="1"/>
    <col min="11778" max="11778" width="8.5" style="107" customWidth="1"/>
    <col min="11779" max="11779" width="2.5" style="107" customWidth="1"/>
    <col min="11780" max="11780" width="4.875" style="107" customWidth="1"/>
    <col min="11781" max="11781" width="4.5" style="107" customWidth="1"/>
    <col min="11782" max="11782" width="2.25" style="107" customWidth="1"/>
    <col min="11783" max="11783" width="5" style="107" customWidth="1"/>
    <col min="11784" max="11784" width="2" style="107" customWidth="1"/>
    <col min="11785" max="11785" width="5" style="107" customWidth="1"/>
    <col min="11786" max="11786" width="2.25" style="107" customWidth="1"/>
    <col min="11787" max="11787" width="3.75" style="107" customWidth="1"/>
    <col min="11788" max="11788" width="1.625" style="107" customWidth="1"/>
    <col min="11789" max="11789" width="4.25" style="107" customWidth="1"/>
    <col min="11790" max="11790" width="2.25" style="107" customWidth="1"/>
    <col min="11791" max="11791" width="6.5" style="107" customWidth="1"/>
    <col min="11792" max="11793" width="4.375" style="107" customWidth="1"/>
    <col min="11794" max="11794" width="7.125" style="107" customWidth="1"/>
    <col min="11795" max="11795" width="7.375" style="107" customWidth="1"/>
    <col min="11796" max="11796" width="1.75" style="107" customWidth="1"/>
    <col min="11797" max="11797" width="5" style="107" customWidth="1"/>
    <col min="11798" max="11798" width="2.25" style="107" customWidth="1"/>
    <col min="11799" max="11799" width="4.875" style="107" customWidth="1"/>
    <col min="11800" max="11800" width="2.375" style="107" customWidth="1"/>
    <col min="11801" max="11801" width="4.875" style="107" customWidth="1"/>
    <col min="11802" max="11802" width="2.375" style="107" customWidth="1"/>
    <col min="11803" max="11803" width="4.625" style="107" customWidth="1"/>
    <col min="11804" max="11804" width="3" style="107" customWidth="1"/>
    <col min="11805" max="11805" width="4.375" style="107" customWidth="1"/>
    <col min="11806" max="11806" width="4.125" style="107" customWidth="1"/>
    <col min="11807" max="11807" width="6" style="107" customWidth="1"/>
    <col min="11808" max="11808" width="4" style="107" customWidth="1"/>
    <col min="11809" max="11809" width="1" style="107" customWidth="1"/>
    <col min="11810" max="12032" width="9" style="107"/>
    <col min="12033" max="12033" width="1" style="107" customWidth="1"/>
    <col min="12034" max="12034" width="8.5" style="107" customWidth="1"/>
    <col min="12035" max="12035" width="2.5" style="107" customWidth="1"/>
    <col min="12036" max="12036" width="4.875" style="107" customWidth="1"/>
    <col min="12037" max="12037" width="4.5" style="107" customWidth="1"/>
    <col min="12038" max="12038" width="2.25" style="107" customWidth="1"/>
    <col min="12039" max="12039" width="5" style="107" customWidth="1"/>
    <col min="12040" max="12040" width="2" style="107" customWidth="1"/>
    <col min="12041" max="12041" width="5" style="107" customWidth="1"/>
    <col min="12042" max="12042" width="2.25" style="107" customWidth="1"/>
    <col min="12043" max="12043" width="3.75" style="107" customWidth="1"/>
    <col min="12044" max="12044" width="1.625" style="107" customWidth="1"/>
    <col min="12045" max="12045" width="4.25" style="107" customWidth="1"/>
    <col min="12046" max="12046" width="2.25" style="107" customWidth="1"/>
    <col min="12047" max="12047" width="6.5" style="107" customWidth="1"/>
    <col min="12048" max="12049" width="4.375" style="107" customWidth="1"/>
    <col min="12050" max="12050" width="7.125" style="107" customWidth="1"/>
    <col min="12051" max="12051" width="7.375" style="107" customWidth="1"/>
    <col min="12052" max="12052" width="1.75" style="107" customWidth="1"/>
    <col min="12053" max="12053" width="5" style="107" customWidth="1"/>
    <col min="12054" max="12054" width="2.25" style="107" customWidth="1"/>
    <col min="12055" max="12055" width="4.875" style="107" customWidth="1"/>
    <col min="12056" max="12056" width="2.375" style="107" customWidth="1"/>
    <col min="12057" max="12057" width="4.875" style="107" customWidth="1"/>
    <col min="12058" max="12058" width="2.375" style="107" customWidth="1"/>
    <col min="12059" max="12059" width="4.625" style="107" customWidth="1"/>
    <col min="12060" max="12060" width="3" style="107" customWidth="1"/>
    <col min="12061" max="12061" width="4.375" style="107" customWidth="1"/>
    <col min="12062" max="12062" width="4.125" style="107" customWidth="1"/>
    <col min="12063" max="12063" width="6" style="107" customWidth="1"/>
    <col min="12064" max="12064" width="4" style="107" customWidth="1"/>
    <col min="12065" max="12065" width="1" style="107" customWidth="1"/>
    <col min="12066" max="12288" width="9" style="107"/>
    <col min="12289" max="12289" width="1" style="107" customWidth="1"/>
    <col min="12290" max="12290" width="8.5" style="107" customWidth="1"/>
    <col min="12291" max="12291" width="2.5" style="107" customWidth="1"/>
    <col min="12292" max="12292" width="4.875" style="107" customWidth="1"/>
    <col min="12293" max="12293" width="4.5" style="107" customWidth="1"/>
    <col min="12294" max="12294" width="2.25" style="107" customWidth="1"/>
    <col min="12295" max="12295" width="5" style="107" customWidth="1"/>
    <col min="12296" max="12296" width="2" style="107" customWidth="1"/>
    <col min="12297" max="12297" width="5" style="107" customWidth="1"/>
    <col min="12298" max="12298" width="2.25" style="107" customWidth="1"/>
    <col min="12299" max="12299" width="3.75" style="107" customWidth="1"/>
    <col min="12300" max="12300" width="1.625" style="107" customWidth="1"/>
    <col min="12301" max="12301" width="4.25" style="107" customWidth="1"/>
    <col min="12302" max="12302" width="2.25" style="107" customWidth="1"/>
    <col min="12303" max="12303" width="6.5" style="107" customWidth="1"/>
    <col min="12304" max="12305" width="4.375" style="107" customWidth="1"/>
    <col min="12306" max="12306" width="7.125" style="107" customWidth="1"/>
    <col min="12307" max="12307" width="7.375" style="107" customWidth="1"/>
    <col min="12308" max="12308" width="1.75" style="107" customWidth="1"/>
    <col min="12309" max="12309" width="5" style="107" customWidth="1"/>
    <col min="12310" max="12310" width="2.25" style="107" customWidth="1"/>
    <col min="12311" max="12311" width="4.875" style="107" customWidth="1"/>
    <col min="12312" max="12312" width="2.375" style="107" customWidth="1"/>
    <col min="12313" max="12313" width="4.875" style="107" customWidth="1"/>
    <col min="12314" max="12314" width="2.375" style="107" customWidth="1"/>
    <col min="12315" max="12315" width="4.625" style="107" customWidth="1"/>
    <col min="12316" max="12316" width="3" style="107" customWidth="1"/>
    <col min="12317" max="12317" width="4.375" style="107" customWidth="1"/>
    <col min="12318" max="12318" width="4.125" style="107" customWidth="1"/>
    <col min="12319" max="12319" width="6" style="107" customWidth="1"/>
    <col min="12320" max="12320" width="4" style="107" customWidth="1"/>
    <col min="12321" max="12321" width="1" style="107" customWidth="1"/>
    <col min="12322" max="12544" width="9" style="107"/>
    <col min="12545" max="12545" width="1" style="107" customWidth="1"/>
    <col min="12546" max="12546" width="8.5" style="107" customWidth="1"/>
    <col min="12547" max="12547" width="2.5" style="107" customWidth="1"/>
    <col min="12548" max="12548" width="4.875" style="107" customWidth="1"/>
    <col min="12549" max="12549" width="4.5" style="107" customWidth="1"/>
    <col min="12550" max="12550" width="2.25" style="107" customWidth="1"/>
    <col min="12551" max="12551" width="5" style="107" customWidth="1"/>
    <col min="12552" max="12552" width="2" style="107" customWidth="1"/>
    <col min="12553" max="12553" width="5" style="107" customWidth="1"/>
    <col min="12554" max="12554" width="2.25" style="107" customWidth="1"/>
    <col min="12555" max="12555" width="3.75" style="107" customWidth="1"/>
    <col min="12556" max="12556" width="1.625" style="107" customWidth="1"/>
    <col min="12557" max="12557" width="4.25" style="107" customWidth="1"/>
    <col min="12558" max="12558" width="2.25" style="107" customWidth="1"/>
    <col min="12559" max="12559" width="6.5" style="107" customWidth="1"/>
    <col min="12560" max="12561" width="4.375" style="107" customWidth="1"/>
    <col min="12562" max="12562" width="7.125" style="107" customWidth="1"/>
    <col min="12563" max="12563" width="7.375" style="107" customWidth="1"/>
    <col min="12564" max="12564" width="1.75" style="107" customWidth="1"/>
    <col min="12565" max="12565" width="5" style="107" customWidth="1"/>
    <col min="12566" max="12566" width="2.25" style="107" customWidth="1"/>
    <col min="12567" max="12567" width="4.875" style="107" customWidth="1"/>
    <col min="12568" max="12568" width="2.375" style="107" customWidth="1"/>
    <col min="12569" max="12569" width="4.875" style="107" customWidth="1"/>
    <col min="12570" max="12570" width="2.375" style="107" customWidth="1"/>
    <col min="12571" max="12571" width="4.625" style="107" customWidth="1"/>
    <col min="12572" max="12572" width="3" style="107" customWidth="1"/>
    <col min="12573" max="12573" width="4.375" style="107" customWidth="1"/>
    <col min="12574" max="12574" width="4.125" style="107" customWidth="1"/>
    <col min="12575" max="12575" width="6" style="107" customWidth="1"/>
    <col min="12576" max="12576" width="4" style="107" customWidth="1"/>
    <col min="12577" max="12577" width="1" style="107" customWidth="1"/>
    <col min="12578" max="12800" width="9" style="107"/>
    <col min="12801" max="12801" width="1" style="107" customWidth="1"/>
    <col min="12802" max="12802" width="8.5" style="107" customWidth="1"/>
    <col min="12803" max="12803" width="2.5" style="107" customWidth="1"/>
    <col min="12804" max="12804" width="4.875" style="107" customWidth="1"/>
    <col min="12805" max="12805" width="4.5" style="107" customWidth="1"/>
    <col min="12806" max="12806" width="2.25" style="107" customWidth="1"/>
    <col min="12807" max="12807" width="5" style="107" customWidth="1"/>
    <col min="12808" max="12808" width="2" style="107" customWidth="1"/>
    <col min="12809" max="12809" width="5" style="107" customWidth="1"/>
    <col min="12810" max="12810" width="2.25" style="107" customWidth="1"/>
    <col min="12811" max="12811" width="3.75" style="107" customWidth="1"/>
    <col min="12812" max="12812" width="1.625" style="107" customWidth="1"/>
    <col min="12813" max="12813" width="4.25" style="107" customWidth="1"/>
    <col min="12814" max="12814" width="2.25" style="107" customWidth="1"/>
    <col min="12815" max="12815" width="6.5" style="107" customWidth="1"/>
    <col min="12816" max="12817" width="4.375" style="107" customWidth="1"/>
    <col min="12818" max="12818" width="7.125" style="107" customWidth="1"/>
    <col min="12819" max="12819" width="7.375" style="107" customWidth="1"/>
    <col min="12820" max="12820" width="1.75" style="107" customWidth="1"/>
    <col min="12821" max="12821" width="5" style="107" customWidth="1"/>
    <col min="12822" max="12822" width="2.25" style="107" customWidth="1"/>
    <col min="12823" max="12823" width="4.875" style="107" customWidth="1"/>
    <col min="12824" max="12824" width="2.375" style="107" customWidth="1"/>
    <col min="12825" max="12825" width="4.875" style="107" customWidth="1"/>
    <col min="12826" max="12826" width="2.375" style="107" customWidth="1"/>
    <col min="12827" max="12827" width="4.625" style="107" customWidth="1"/>
    <col min="12828" max="12828" width="3" style="107" customWidth="1"/>
    <col min="12829" max="12829" width="4.375" style="107" customWidth="1"/>
    <col min="12830" max="12830" width="4.125" style="107" customWidth="1"/>
    <col min="12831" max="12831" width="6" style="107" customWidth="1"/>
    <col min="12832" max="12832" width="4" style="107" customWidth="1"/>
    <col min="12833" max="12833" width="1" style="107" customWidth="1"/>
    <col min="12834" max="13056" width="9" style="107"/>
    <col min="13057" max="13057" width="1" style="107" customWidth="1"/>
    <col min="13058" max="13058" width="8.5" style="107" customWidth="1"/>
    <col min="13059" max="13059" width="2.5" style="107" customWidth="1"/>
    <col min="13060" max="13060" width="4.875" style="107" customWidth="1"/>
    <col min="13061" max="13061" width="4.5" style="107" customWidth="1"/>
    <col min="13062" max="13062" width="2.25" style="107" customWidth="1"/>
    <col min="13063" max="13063" width="5" style="107" customWidth="1"/>
    <col min="13064" max="13064" width="2" style="107" customWidth="1"/>
    <col min="13065" max="13065" width="5" style="107" customWidth="1"/>
    <col min="13066" max="13066" width="2.25" style="107" customWidth="1"/>
    <col min="13067" max="13067" width="3.75" style="107" customWidth="1"/>
    <col min="13068" max="13068" width="1.625" style="107" customWidth="1"/>
    <col min="13069" max="13069" width="4.25" style="107" customWidth="1"/>
    <col min="13070" max="13070" width="2.25" style="107" customWidth="1"/>
    <col min="13071" max="13071" width="6.5" style="107" customWidth="1"/>
    <col min="13072" max="13073" width="4.375" style="107" customWidth="1"/>
    <col min="13074" max="13074" width="7.125" style="107" customWidth="1"/>
    <col min="13075" max="13075" width="7.375" style="107" customWidth="1"/>
    <col min="13076" max="13076" width="1.75" style="107" customWidth="1"/>
    <col min="13077" max="13077" width="5" style="107" customWidth="1"/>
    <col min="13078" max="13078" width="2.25" style="107" customWidth="1"/>
    <col min="13079" max="13079" width="4.875" style="107" customWidth="1"/>
    <col min="13080" max="13080" width="2.375" style="107" customWidth="1"/>
    <col min="13081" max="13081" width="4.875" style="107" customWidth="1"/>
    <col min="13082" max="13082" width="2.375" style="107" customWidth="1"/>
    <col min="13083" max="13083" width="4.625" style="107" customWidth="1"/>
    <col min="13084" max="13084" width="3" style="107" customWidth="1"/>
    <col min="13085" max="13085" width="4.375" style="107" customWidth="1"/>
    <col min="13086" max="13086" width="4.125" style="107" customWidth="1"/>
    <col min="13087" max="13087" width="6" style="107" customWidth="1"/>
    <col min="13088" max="13088" width="4" style="107" customWidth="1"/>
    <col min="13089" max="13089" width="1" style="107" customWidth="1"/>
    <col min="13090" max="13312" width="9" style="107"/>
    <col min="13313" max="13313" width="1" style="107" customWidth="1"/>
    <col min="13314" max="13314" width="8.5" style="107" customWidth="1"/>
    <col min="13315" max="13315" width="2.5" style="107" customWidth="1"/>
    <col min="13316" max="13316" width="4.875" style="107" customWidth="1"/>
    <col min="13317" max="13317" width="4.5" style="107" customWidth="1"/>
    <col min="13318" max="13318" width="2.25" style="107" customWidth="1"/>
    <col min="13319" max="13319" width="5" style="107" customWidth="1"/>
    <col min="13320" max="13320" width="2" style="107" customWidth="1"/>
    <col min="13321" max="13321" width="5" style="107" customWidth="1"/>
    <col min="13322" max="13322" width="2.25" style="107" customWidth="1"/>
    <col min="13323" max="13323" width="3.75" style="107" customWidth="1"/>
    <col min="13324" max="13324" width="1.625" style="107" customWidth="1"/>
    <col min="13325" max="13325" width="4.25" style="107" customWidth="1"/>
    <col min="13326" max="13326" width="2.25" style="107" customWidth="1"/>
    <col min="13327" max="13327" width="6.5" style="107" customWidth="1"/>
    <col min="13328" max="13329" width="4.375" style="107" customWidth="1"/>
    <col min="13330" max="13330" width="7.125" style="107" customWidth="1"/>
    <col min="13331" max="13331" width="7.375" style="107" customWidth="1"/>
    <col min="13332" max="13332" width="1.75" style="107" customWidth="1"/>
    <col min="13333" max="13333" width="5" style="107" customWidth="1"/>
    <col min="13334" max="13334" width="2.25" style="107" customWidth="1"/>
    <col min="13335" max="13335" width="4.875" style="107" customWidth="1"/>
    <col min="13336" max="13336" width="2.375" style="107" customWidth="1"/>
    <col min="13337" max="13337" width="4.875" style="107" customWidth="1"/>
    <col min="13338" max="13338" width="2.375" style="107" customWidth="1"/>
    <col min="13339" max="13339" width="4.625" style="107" customWidth="1"/>
    <col min="13340" max="13340" width="3" style="107" customWidth="1"/>
    <col min="13341" max="13341" width="4.375" style="107" customWidth="1"/>
    <col min="13342" max="13342" width="4.125" style="107" customWidth="1"/>
    <col min="13343" max="13343" width="6" style="107" customWidth="1"/>
    <col min="13344" max="13344" width="4" style="107" customWidth="1"/>
    <col min="13345" max="13345" width="1" style="107" customWidth="1"/>
    <col min="13346" max="13568" width="9" style="107"/>
    <col min="13569" max="13569" width="1" style="107" customWidth="1"/>
    <col min="13570" max="13570" width="8.5" style="107" customWidth="1"/>
    <col min="13571" max="13571" width="2.5" style="107" customWidth="1"/>
    <col min="13572" max="13572" width="4.875" style="107" customWidth="1"/>
    <col min="13573" max="13573" width="4.5" style="107" customWidth="1"/>
    <col min="13574" max="13574" width="2.25" style="107" customWidth="1"/>
    <col min="13575" max="13575" width="5" style="107" customWidth="1"/>
    <col min="13576" max="13576" width="2" style="107" customWidth="1"/>
    <col min="13577" max="13577" width="5" style="107" customWidth="1"/>
    <col min="13578" max="13578" width="2.25" style="107" customWidth="1"/>
    <col min="13579" max="13579" width="3.75" style="107" customWidth="1"/>
    <col min="13580" max="13580" width="1.625" style="107" customWidth="1"/>
    <col min="13581" max="13581" width="4.25" style="107" customWidth="1"/>
    <col min="13582" max="13582" width="2.25" style="107" customWidth="1"/>
    <col min="13583" max="13583" width="6.5" style="107" customWidth="1"/>
    <col min="13584" max="13585" width="4.375" style="107" customWidth="1"/>
    <col min="13586" max="13586" width="7.125" style="107" customWidth="1"/>
    <col min="13587" max="13587" width="7.375" style="107" customWidth="1"/>
    <col min="13588" max="13588" width="1.75" style="107" customWidth="1"/>
    <col min="13589" max="13589" width="5" style="107" customWidth="1"/>
    <col min="13590" max="13590" width="2.25" style="107" customWidth="1"/>
    <col min="13591" max="13591" width="4.875" style="107" customWidth="1"/>
    <col min="13592" max="13592" width="2.375" style="107" customWidth="1"/>
    <col min="13593" max="13593" width="4.875" style="107" customWidth="1"/>
    <col min="13594" max="13594" width="2.375" style="107" customWidth="1"/>
    <col min="13595" max="13595" width="4.625" style="107" customWidth="1"/>
    <col min="13596" max="13596" width="3" style="107" customWidth="1"/>
    <col min="13597" max="13597" width="4.375" style="107" customWidth="1"/>
    <col min="13598" max="13598" width="4.125" style="107" customWidth="1"/>
    <col min="13599" max="13599" width="6" style="107" customWidth="1"/>
    <col min="13600" max="13600" width="4" style="107" customWidth="1"/>
    <col min="13601" max="13601" width="1" style="107" customWidth="1"/>
    <col min="13602" max="13824" width="9" style="107"/>
    <col min="13825" max="13825" width="1" style="107" customWidth="1"/>
    <col min="13826" max="13826" width="8.5" style="107" customWidth="1"/>
    <col min="13827" max="13827" width="2.5" style="107" customWidth="1"/>
    <col min="13828" max="13828" width="4.875" style="107" customWidth="1"/>
    <col min="13829" max="13829" width="4.5" style="107" customWidth="1"/>
    <col min="13830" max="13830" width="2.25" style="107" customWidth="1"/>
    <col min="13831" max="13831" width="5" style="107" customWidth="1"/>
    <col min="13832" max="13832" width="2" style="107" customWidth="1"/>
    <col min="13833" max="13833" width="5" style="107" customWidth="1"/>
    <col min="13834" max="13834" width="2.25" style="107" customWidth="1"/>
    <col min="13835" max="13835" width="3.75" style="107" customWidth="1"/>
    <col min="13836" max="13836" width="1.625" style="107" customWidth="1"/>
    <col min="13837" max="13837" width="4.25" style="107" customWidth="1"/>
    <col min="13838" max="13838" width="2.25" style="107" customWidth="1"/>
    <col min="13839" max="13839" width="6.5" style="107" customWidth="1"/>
    <col min="13840" max="13841" width="4.375" style="107" customWidth="1"/>
    <col min="13842" max="13842" width="7.125" style="107" customWidth="1"/>
    <col min="13843" max="13843" width="7.375" style="107" customWidth="1"/>
    <col min="13844" max="13844" width="1.75" style="107" customWidth="1"/>
    <col min="13845" max="13845" width="5" style="107" customWidth="1"/>
    <col min="13846" max="13846" width="2.25" style="107" customWidth="1"/>
    <col min="13847" max="13847" width="4.875" style="107" customWidth="1"/>
    <col min="13848" max="13848" width="2.375" style="107" customWidth="1"/>
    <col min="13849" max="13849" width="4.875" style="107" customWidth="1"/>
    <col min="13850" max="13850" width="2.375" style="107" customWidth="1"/>
    <col min="13851" max="13851" width="4.625" style="107" customWidth="1"/>
    <col min="13852" max="13852" width="3" style="107" customWidth="1"/>
    <col min="13853" max="13853" width="4.375" style="107" customWidth="1"/>
    <col min="13854" max="13854" width="4.125" style="107" customWidth="1"/>
    <col min="13855" max="13855" width="6" style="107" customWidth="1"/>
    <col min="13856" max="13856" width="4" style="107" customWidth="1"/>
    <col min="13857" max="13857" width="1" style="107" customWidth="1"/>
    <col min="13858" max="14080" width="9" style="107"/>
    <col min="14081" max="14081" width="1" style="107" customWidth="1"/>
    <col min="14082" max="14082" width="8.5" style="107" customWidth="1"/>
    <col min="14083" max="14083" width="2.5" style="107" customWidth="1"/>
    <col min="14084" max="14084" width="4.875" style="107" customWidth="1"/>
    <col min="14085" max="14085" width="4.5" style="107" customWidth="1"/>
    <col min="14086" max="14086" width="2.25" style="107" customWidth="1"/>
    <col min="14087" max="14087" width="5" style="107" customWidth="1"/>
    <col min="14088" max="14088" width="2" style="107" customWidth="1"/>
    <col min="14089" max="14089" width="5" style="107" customWidth="1"/>
    <col min="14090" max="14090" width="2.25" style="107" customWidth="1"/>
    <col min="14091" max="14091" width="3.75" style="107" customWidth="1"/>
    <col min="14092" max="14092" width="1.625" style="107" customWidth="1"/>
    <col min="14093" max="14093" width="4.25" style="107" customWidth="1"/>
    <col min="14094" max="14094" width="2.25" style="107" customWidth="1"/>
    <col min="14095" max="14095" width="6.5" style="107" customWidth="1"/>
    <col min="14096" max="14097" width="4.375" style="107" customWidth="1"/>
    <col min="14098" max="14098" width="7.125" style="107" customWidth="1"/>
    <col min="14099" max="14099" width="7.375" style="107" customWidth="1"/>
    <col min="14100" max="14100" width="1.75" style="107" customWidth="1"/>
    <col min="14101" max="14101" width="5" style="107" customWidth="1"/>
    <col min="14102" max="14102" width="2.25" style="107" customWidth="1"/>
    <col min="14103" max="14103" width="4.875" style="107" customWidth="1"/>
    <col min="14104" max="14104" width="2.375" style="107" customWidth="1"/>
    <col min="14105" max="14105" width="4.875" style="107" customWidth="1"/>
    <col min="14106" max="14106" width="2.375" style="107" customWidth="1"/>
    <col min="14107" max="14107" width="4.625" style="107" customWidth="1"/>
    <col min="14108" max="14108" width="3" style="107" customWidth="1"/>
    <col min="14109" max="14109" width="4.375" style="107" customWidth="1"/>
    <col min="14110" max="14110" width="4.125" style="107" customWidth="1"/>
    <col min="14111" max="14111" width="6" style="107" customWidth="1"/>
    <col min="14112" max="14112" width="4" style="107" customWidth="1"/>
    <col min="14113" max="14113" width="1" style="107" customWidth="1"/>
    <col min="14114" max="14336" width="9" style="107"/>
    <col min="14337" max="14337" width="1" style="107" customWidth="1"/>
    <col min="14338" max="14338" width="8.5" style="107" customWidth="1"/>
    <col min="14339" max="14339" width="2.5" style="107" customWidth="1"/>
    <col min="14340" max="14340" width="4.875" style="107" customWidth="1"/>
    <col min="14341" max="14341" width="4.5" style="107" customWidth="1"/>
    <col min="14342" max="14342" width="2.25" style="107" customWidth="1"/>
    <col min="14343" max="14343" width="5" style="107" customWidth="1"/>
    <col min="14344" max="14344" width="2" style="107" customWidth="1"/>
    <col min="14345" max="14345" width="5" style="107" customWidth="1"/>
    <col min="14346" max="14346" width="2.25" style="107" customWidth="1"/>
    <col min="14347" max="14347" width="3.75" style="107" customWidth="1"/>
    <col min="14348" max="14348" width="1.625" style="107" customWidth="1"/>
    <col min="14349" max="14349" width="4.25" style="107" customWidth="1"/>
    <col min="14350" max="14350" width="2.25" style="107" customWidth="1"/>
    <col min="14351" max="14351" width="6.5" style="107" customWidth="1"/>
    <col min="14352" max="14353" width="4.375" style="107" customWidth="1"/>
    <col min="14354" max="14354" width="7.125" style="107" customWidth="1"/>
    <col min="14355" max="14355" width="7.375" style="107" customWidth="1"/>
    <col min="14356" max="14356" width="1.75" style="107" customWidth="1"/>
    <col min="14357" max="14357" width="5" style="107" customWidth="1"/>
    <col min="14358" max="14358" width="2.25" style="107" customWidth="1"/>
    <col min="14359" max="14359" width="4.875" style="107" customWidth="1"/>
    <col min="14360" max="14360" width="2.375" style="107" customWidth="1"/>
    <col min="14361" max="14361" width="4.875" style="107" customWidth="1"/>
    <col min="14362" max="14362" width="2.375" style="107" customWidth="1"/>
    <col min="14363" max="14363" width="4.625" style="107" customWidth="1"/>
    <col min="14364" max="14364" width="3" style="107" customWidth="1"/>
    <col min="14365" max="14365" width="4.375" style="107" customWidth="1"/>
    <col min="14366" max="14366" width="4.125" style="107" customWidth="1"/>
    <col min="14367" max="14367" width="6" style="107" customWidth="1"/>
    <col min="14368" max="14368" width="4" style="107" customWidth="1"/>
    <col min="14369" max="14369" width="1" style="107" customWidth="1"/>
    <col min="14370" max="14592" width="9" style="107"/>
    <col min="14593" max="14593" width="1" style="107" customWidth="1"/>
    <col min="14594" max="14594" width="8.5" style="107" customWidth="1"/>
    <col min="14595" max="14595" width="2.5" style="107" customWidth="1"/>
    <col min="14596" max="14596" width="4.875" style="107" customWidth="1"/>
    <col min="14597" max="14597" width="4.5" style="107" customWidth="1"/>
    <col min="14598" max="14598" width="2.25" style="107" customWidth="1"/>
    <col min="14599" max="14599" width="5" style="107" customWidth="1"/>
    <col min="14600" max="14600" width="2" style="107" customWidth="1"/>
    <col min="14601" max="14601" width="5" style="107" customWidth="1"/>
    <col min="14602" max="14602" width="2.25" style="107" customWidth="1"/>
    <col min="14603" max="14603" width="3.75" style="107" customWidth="1"/>
    <col min="14604" max="14604" width="1.625" style="107" customWidth="1"/>
    <col min="14605" max="14605" width="4.25" style="107" customWidth="1"/>
    <col min="14606" max="14606" width="2.25" style="107" customWidth="1"/>
    <col min="14607" max="14607" width="6.5" style="107" customWidth="1"/>
    <col min="14608" max="14609" width="4.375" style="107" customWidth="1"/>
    <col min="14610" max="14610" width="7.125" style="107" customWidth="1"/>
    <col min="14611" max="14611" width="7.375" style="107" customWidth="1"/>
    <col min="14612" max="14612" width="1.75" style="107" customWidth="1"/>
    <col min="14613" max="14613" width="5" style="107" customWidth="1"/>
    <col min="14614" max="14614" width="2.25" style="107" customWidth="1"/>
    <col min="14615" max="14615" width="4.875" style="107" customWidth="1"/>
    <col min="14616" max="14616" width="2.375" style="107" customWidth="1"/>
    <col min="14617" max="14617" width="4.875" style="107" customWidth="1"/>
    <col min="14618" max="14618" width="2.375" style="107" customWidth="1"/>
    <col min="14619" max="14619" width="4.625" style="107" customWidth="1"/>
    <col min="14620" max="14620" width="3" style="107" customWidth="1"/>
    <col min="14621" max="14621" width="4.375" style="107" customWidth="1"/>
    <col min="14622" max="14622" width="4.125" style="107" customWidth="1"/>
    <col min="14623" max="14623" width="6" style="107" customWidth="1"/>
    <col min="14624" max="14624" width="4" style="107" customWidth="1"/>
    <col min="14625" max="14625" width="1" style="107" customWidth="1"/>
    <col min="14626" max="14848" width="9" style="107"/>
    <col min="14849" max="14849" width="1" style="107" customWidth="1"/>
    <col min="14850" max="14850" width="8.5" style="107" customWidth="1"/>
    <col min="14851" max="14851" width="2.5" style="107" customWidth="1"/>
    <col min="14852" max="14852" width="4.875" style="107" customWidth="1"/>
    <col min="14853" max="14853" width="4.5" style="107" customWidth="1"/>
    <col min="14854" max="14854" width="2.25" style="107" customWidth="1"/>
    <col min="14855" max="14855" width="5" style="107" customWidth="1"/>
    <col min="14856" max="14856" width="2" style="107" customWidth="1"/>
    <col min="14857" max="14857" width="5" style="107" customWidth="1"/>
    <col min="14858" max="14858" width="2.25" style="107" customWidth="1"/>
    <col min="14859" max="14859" width="3.75" style="107" customWidth="1"/>
    <col min="14860" max="14860" width="1.625" style="107" customWidth="1"/>
    <col min="14861" max="14861" width="4.25" style="107" customWidth="1"/>
    <col min="14862" max="14862" width="2.25" style="107" customWidth="1"/>
    <col min="14863" max="14863" width="6.5" style="107" customWidth="1"/>
    <col min="14864" max="14865" width="4.375" style="107" customWidth="1"/>
    <col min="14866" max="14866" width="7.125" style="107" customWidth="1"/>
    <col min="14867" max="14867" width="7.375" style="107" customWidth="1"/>
    <col min="14868" max="14868" width="1.75" style="107" customWidth="1"/>
    <col min="14869" max="14869" width="5" style="107" customWidth="1"/>
    <col min="14870" max="14870" width="2.25" style="107" customWidth="1"/>
    <col min="14871" max="14871" width="4.875" style="107" customWidth="1"/>
    <col min="14872" max="14872" width="2.375" style="107" customWidth="1"/>
    <col min="14873" max="14873" width="4.875" style="107" customWidth="1"/>
    <col min="14874" max="14874" width="2.375" style="107" customWidth="1"/>
    <col min="14875" max="14875" width="4.625" style="107" customWidth="1"/>
    <col min="14876" max="14876" width="3" style="107" customWidth="1"/>
    <col min="14877" max="14877" width="4.375" style="107" customWidth="1"/>
    <col min="14878" max="14878" width="4.125" style="107" customWidth="1"/>
    <col min="14879" max="14879" width="6" style="107" customWidth="1"/>
    <col min="14880" max="14880" width="4" style="107" customWidth="1"/>
    <col min="14881" max="14881" width="1" style="107" customWidth="1"/>
    <col min="14882" max="15104" width="9" style="107"/>
    <col min="15105" max="15105" width="1" style="107" customWidth="1"/>
    <col min="15106" max="15106" width="8.5" style="107" customWidth="1"/>
    <col min="15107" max="15107" width="2.5" style="107" customWidth="1"/>
    <col min="15108" max="15108" width="4.875" style="107" customWidth="1"/>
    <col min="15109" max="15109" width="4.5" style="107" customWidth="1"/>
    <col min="15110" max="15110" width="2.25" style="107" customWidth="1"/>
    <col min="15111" max="15111" width="5" style="107" customWidth="1"/>
    <col min="15112" max="15112" width="2" style="107" customWidth="1"/>
    <col min="15113" max="15113" width="5" style="107" customWidth="1"/>
    <col min="15114" max="15114" width="2.25" style="107" customWidth="1"/>
    <col min="15115" max="15115" width="3.75" style="107" customWidth="1"/>
    <col min="15116" max="15116" width="1.625" style="107" customWidth="1"/>
    <col min="15117" max="15117" width="4.25" style="107" customWidth="1"/>
    <col min="15118" max="15118" width="2.25" style="107" customWidth="1"/>
    <col min="15119" max="15119" width="6.5" style="107" customWidth="1"/>
    <col min="15120" max="15121" width="4.375" style="107" customWidth="1"/>
    <col min="15122" max="15122" width="7.125" style="107" customWidth="1"/>
    <col min="15123" max="15123" width="7.375" style="107" customWidth="1"/>
    <col min="15124" max="15124" width="1.75" style="107" customWidth="1"/>
    <col min="15125" max="15125" width="5" style="107" customWidth="1"/>
    <col min="15126" max="15126" width="2.25" style="107" customWidth="1"/>
    <col min="15127" max="15127" width="4.875" style="107" customWidth="1"/>
    <col min="15128" max="15128" width="2.375" style="107" customWidth="1"/>
    <col min="15129" max="15129" width="4.875" style="107" customWidth="1"/>
    <col min="15130" max="15130" width="2.375" style="107" customWidth="1"/>
    <col min="15131" max="15131" width="4.625" style="107" customWidth="1"/>
    <col min="15132" max="15132" width="3" style="107" customWidth="1"/>
    <col min="15133" max="15133" width="4.375" style="107" customWidth="1"/>
    <col min="15134" max="15134" width="4.125" style="107" customWidth="1"/>
    <col min="15135" max="15135" width="6" style="107" customWidth="1"/>
    <col min="15136" max="15136" width="4" style="107" customWidth="1"/>
    <col min="15137" max="15137" width="1" style="107" customWidth="1"/>
    <col min="15138" max="15360" width="9" style="107"/>
    <col min="15361" max="15361" width="1" style="107" customWidth="1"/>
    <col min="15362" max="15362" width="8.5" style="107" customWidth="1"/>
    <col min="15363" max="15363" width="2.5" style="107" customWidth="1"/>
    <col min="15364" max="15364" width="4.875" style="107" customWidth="1"/>
    <col min="15365" max="15365" width="4.5" style="107" customWidth="1"/>
    <col min="15366" max="15366" width="2.25" style="107" customWidth="1"/>
    <col min="15367" max="15367" width="5" style="107" customWidth="1"/>
    <col min="15368" max="15368" width="2" style="107" customWidth="1"/>
    <col min="15369" max="15369" width="5" style="107" customWidth="1"/>
    <col min="15370" max="15370" width="2.25" style="107" customWidth="1"/>
    <col min="15371" max="15371" width="3.75" style="107" customWidth="1"/>
    <col min="15372" max="15372" width="1.625" style="107" customWidth="1"/>
    <col min="15373" max="15373" width="4.25" style="107" customWidth="1"/>
    <col min="15374" max="15374" width="2.25" style="107" customWidth="1"/>
    <col min="15375" max="15375" width="6.5" style="107" customWidth="1"/>
    <col min="15376" max="15377" width="4.375" style="107" customWidth="1"/>
    <col min="15378" max="15378" width="7.125" style="107" customWidth="1"/>
    <col min="15379" max="15379" width="7.375" style="107" customWidth="1"/>
    <col min="15380" max="15380" width="1.75" style="107" customWidth="1"/>
    <col min="15381" max="15381" width="5" style="107" customWidth="1"/>
    <col min="15382" max="15382" width="2.25" style="107" customWidth="1"/>
    <col min="15383" max="15383" width="4.875" style="107" customWidth="1"/>
    <col min="15384" max="15384" width="2.375" style="107" customWidth="1"/>
    <col min="15385" max="15385" width="4.875" style="107" customWidth="1"/>
    <col min="15386" max="15386" width="2.375" style="107" customWidth="1"/>
    <col min="15387" max="15387" width="4.625" style="107" customWidth="1"/>
    <col min="15388" max="15388" width="3" style="107" customWidth="1"/>
    <col min="15389" max="15389" width="4.375" style="107" customWidth="1"/>
    <col min="15390" max="15390" width="4.125" style="107" customWidth="1"/>
    <col min="15391" max="15391" width="6" style="107" customWidth="1"/>
    <col min="15392" max="15392" width="4" style="107" customWidth="1"/>
    <col min="15393" max="15393" width="1" style="107" customWidth="1"/>
    <col min="15394" max="15616" width="9" style="107"/>
    <col min="15617" max="15617" width="1" style="107" customWidth="1"/>
    <col min="15618" max="15618" width="8.5" style="107" customWidth="1"/>
    <col min="15619" max="15619" width="2.5" style="107" customWidth="1"/>
    <col min="15620" max="15620" width="4.875" style="107" customWidth="1"/>
    <col min="15621" max="15621" width="4.5" style="107" customWidth="1"/>
    <col min="15622" max="15622" width="2.25" style="107" customWidth="1"/>
    <col min="15623" max="15623" width="5" style="107" customWidth="1"/>
    <col min="15624" max="15624" width="2" style="107" customWidth="1"/>
    <col min="15625" max="15625" width="5" style="107" customWidth="1"/>
    <col min="15626" max="15626" width="2.25" style="107" customWidth="1"/>
    <col min="15627" max="15627" width="3.75" style="107" customWidth="1"/>
    <col min="15628" max="15628" width="1.625" style="107" customWidth="1"/>
    <col min="15629" max="15629" width="4.25" style="107" customWidth="1"/>
    <col min="15630" max="15630" width="2.25" style="107" customWidth="1"/>
    <col min="15631" max="15631" width="6.5" style="107" customWidth="1"/>
    <col min="15632" max="15633" width="4.375" style="107" customWidth="1"/>
    <col min="15634" max="15634" width="7.125" style="107" customWidth="1"/>
    <col min="15635" max="15635" width="7.375" style="107" customWidth="1"/>
    <col min="15636" max="15636" width="1.75" style="107" customWidth="1"/>
    <col min="15637" max="15637" width="5" style="107" customWidth="1"/>
    <col min="15638" max="15638" width="2.25" style="107" customWidth="1"/>
    <col min="15639" max="15639" width="4.875" style="107" customWidth="1"/>
    <col min="15640" max="15640" width="2.375" style="107" customWidth="1"/>
    <col min="15641" max="15641" width="4.875" style="107" customWidth="1"/>
    <col min="15642" max="15642" width="2.375" style="107" customWidth="1"/>
    <col min="15643" max="15643" width="4.625" style="107" customWidth="1"/>
    <col min="15644" max="15644" width="3" style="107" customWidth="1"/>
    <col min="15645" max="15645" width="4.375" style="107" customWidth="1"/>
    <col min="15646" max="15646" width="4.125" style="107" customWidth="1"/>
    <col min="15647" max="15647" width="6" style="107" customWidth="1"/>
    <col min="15648" max="15648" width="4" style="107" customWidth="1"/>
    <col min="15649" max="15649" width="1" style="107" customWidth="1"/>
    <col min="15650" max="15872" width="9" style="107"/>
    <col min="15873" max="15873" width="1" style="107" customWidth="1"/>
    <col min="15874" max="15874" width="8.5" style="107" customWidth="1"/>
    <col min="15875" max="15875" width="2.5" style="107" customWidth="1"/>
    <col min="15876" max="15876" width="4.875" style="107" customWidth="1"/>
    <col min="15877" max="15877" width="4.5" style="107" customWidth="1"/>
    <col min="15878" max="15878" width="2.25" style="107" customWidth="1"/>
    <col min="15879" max="15879" width="5" style="107" customWidth="1"/>
    <col min="15880" max="15880" width="2" style="107" customWidth="1"/>
    <col min="15881" max="15881" width="5" style="107" customWidth="1"/>
    <col min="15882" max="15882" width="2.25" style="107" customWidth="1"/>
    <col min="15883" max="15883" width="3.75" style="107" customWidth="1"/>
    <col min="15884" max="15884" width="1.625" style="107" customWidth="1"/>
    <col min="15885" max="15885" width="4.25" style="107" customWidth="1"/>
    <col min="15886" max="15886" width="2.25" style="107" customWidth="1"/>
    <col min="15887" max="15887" width="6.5" style="107" customWidth="1"/>
    <col min="15888" max="15889" width="4.375" style="107" customWidth="1"/>
    <col min="15890" max="15890" width="7.125" style="107" customWidth="1"/>
    <col min="15891" max="15891" width="7.375" style="107" customWidth="1"/>
    <col min="15892" max="15892" width="1.75" style="107" customWidth="1"/>
    <col min="15893" max="15893" width="5" style="107" customWidth="1"/>
    <col min="15894" max="15894" width="2.25" style="107" customWidth="1"/>
    <col min="15895" max="15895" width="4.875" style="107" customWidth="1"/>
    <col min="15896" max="15896" width="2.375" style="107" customWidth="1"/>
    <col min="15897" max="15897" width="4.875" style="107" customWidth="1"/>
    <col min="15898" max="15898" width="2.375" style="107" customWidth="1"/>
    <col min="15899" max="15899" width="4.625" style="107" customWidth="1"/>
    <col min="15900" max="15900" width="3" style="107" customWidth="1"/>
    <col min="15901" max="15901" width="4.375" style="107" customWidth="1"/>
    <col min="15902" max="15902" width="4.125" style="107" customWidth="1"/>
    <col min="15903" max="15903" width="6" style="107" customWidth="1"/>
    <col min="15904" max="15904" width="4" style="107" customWidth="1"/>
    <col min="15905" max="15905" width="1" style="107" customWidth="1"/>
    <col min="15906" max="16128" width="9" style="107"/>
    <col min="16129" max="16129" width="1" style="107" customWidth="1"/>
    <col min="16130" max="16130" width="8.5" style="107" customWidth="1"/>
    <col min="16131" max="16131" width="2.5" style="107" customWidth="1"/>
    <col min="16132" max="16132" width="4.875" style="107" customWidth="1"/>
    <col min="16133" max="16133" width="4.5" style="107" customWidth="1"/>
    <col min="16134" max="16134" width="2.25" style="107" customWidth="1"/>
    <col min="16135" max="16135" width="5" style="107" customWidth="1"/>
    <col min="16136" max="16136" width="2" style="107" customWidth="1"/>
    <col min="16137" max="16137" width="5" style="107" customWidth="1"/>
    <col min="16138" max="16138" width="2.25" style="107" customWidth="1"/>
    <col min="16139" max="16139" width="3.75" style="107" customWidth="1"/>
    <col min="16140" max="16140" width="1.625" style="107" customWidth="1"/>
    <col min="16141" max="16141" width="4.25" style="107" customWidth="1"/>
    <col min="16142" max="16142" width="2.25" style="107" customWidth="1"/>
    <col min="16143" max="16143" width="6.5" style="107" customWidth="1"/>
    <col min="16144" max="16145" width="4.375" style="107" customWidth="1"/>
    <col min="16146" max="16146" width="7.125" style="107" customWidth="1"/>
    <col min="16147" max="16147" width="7.375" style="107" customWidth="1"/>
    <col min="16148" max="16148" width="1.75" style="107" customWidth="1"/>
    <col min="16149" max="16149" width="5" style="107" customWidth="1"/>
    <col min="16150" max="16150" width="2.25" style="107" customWidth="1"/>
    <col min="16151" max="16151" width="4.875" style="107" customWidth="1"/>
    <col min="16152" max="16152" width="2.375" style="107" customWidth="1"/>
    <col min="16153" max="16153" width="4.875" style="107" customWidth="1"/>
    <col min="16154" max="16154" width="2.375" style="107" customWidth="1"/>
    <col min="16155" max="16155" width="4.625" style="107" customWidth="1"/>
    <col min="16156" max="16156" width="3" style="107" customWidth="1"/>
    <col min="16157" max="16157" width="4.375" style="107" customWidth="1"/>
    <col min="16158" max="16158" width="4.125" style="107" customWidth="1"/>
    <col min="16159" max="16159" width="6" style="107" customWidth="1"/>
    <col min="16160" max="16160" width="4" style="107" customWidth="1"/>
    <col min="16161" max="16161" width="1" style="107" customWidth="1"/>
    <col min="16162" max="16384" width="9" style="107"/>
  </cols>
  <sheetData>
    <row r="1" spans="1:33" ht="12" customHeight="1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6"/>
    </row>
    <row r="2" spans="1:33" ht="22.5">
      <c r="A2" s="108"/>
      <c r="B2" s="109" t="s">
        <v>237</v>
      </c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3"/>
    </row>
    <row r="3" spans="1:33" s="117" customFormat="1" ht="12" customHeight="1">
      <c r="A3" s="114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6"/>
      <c r="AA3" s="115"/>
      <c r="AB3" s="115"/>
      <c r="AC3" s="115"/>
      <c r="AD3" s="115"/>
      <c r="AE3" s="115"/>
      <c r="AF3" s="115"/>
      <c r="AG3" s="113"/>
    </row>
    <row r="4" spans="1:33" s="117" customFormat="1" ht="12" customHeight="1">
      <c r="A4" s="114"/>
      <c r="B4" s="115"/>
      <c r="C4" s="115"/>
      <c r="D4" s="118"/>
      <c r="E4" s="115"/>
      <c r="F4" s="115"/>
      <c r="G4" s="118"/>
      <c r="H4" s="115"/>
      <c r="I4" s="118" t="s">
        <v>146</v>
      </c>
      <c r="J4" s="115"/>
      <c r="K4" s="115"/>
      <c r="L4" s="115"/>
      <c r="M4" s="115"/>
      <c r="N4" s="115"/>
      <c r="O4" s="115"/>
      <c r="P4" s="115"/>
      <c r="Q4" s="115"/>
      <c r="R4" s="118"/>
      <c r="S4" s="115"/>
      <c r="T4" s="115"/>
      <c r="U4" s="115"/>
      <c r="V4" s="118" t="s">
        <v>147</v>
      </c>
      <c r="W4" s="115"/>
      <c r="X4" s="398"/>
      <c r="Y4" s="398"/>
      <c r="Z4" s="116"/>
      <c r="AA4" s="115"/>
      <c r="AB4" s="115"/>
      <c r="AC4" s="115"/>
      <c r="AD4" s="115"/>
      <c r="AE4" s="115"/>
      <c r="AF4" s="115"/>
      <c r="AG4" s="113"/>
    </row>
    <row r="5" spans="1:33" s="123" customFormat="1" ht="12" customHeight="1">
      <c r="A5" s="119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399" t="s">
        <v>148</v>
      </c>
      <c r="T5" s="399"/>
      <c r="U5" s="121">
        <v>0.45</v>
      </c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2"/>
    </row>
    <row r="6" spans="1:33" s="123" customFormat="1" ht="12" customHeight="1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2"/>
    </row>
    <row r="7" spans="1:33" s="123" customFormat="1" ht="12" customHeight="1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2"/>
    </row>
    <row r="8" spans="1:33" s="123" customFormat="1" ht="12" customHeight="1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4"/>
      <c r="U8" s="125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2"/>
    </row>
    <row r="9" spans="1:33" s="123" customFormat="1" ht="12" customHeight="1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400"/>
      <c r="U9" s="400"/>
      <c r="V9" s="126"/>
      <c r="W9" s="127"/>
      <c r="X9" s="120"/>
      <c r="Y9" s="120"/>
      <c r="Z9" s="120"/>
      <c r="AA9" s="120"/>
      <c r="AB9" s="120"/>
      <c r="AC9" s="120"/>
      <c r="AD9" s="120"/>
      <c r="AE9" s="120"/>
      <c r="AF9" s="120"/>
      <c r="AG9" s="122"/>
    </row>
    <row r="10" spans="1:33" s="123" customFormat="1" ht="12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7"/>
      <c r="W10" s="127"/>
      <c r="X10" s="120"/>
      <c r="Y10" s="120"/>
      <c r="Z10" s="400"/>
      <c r="AA10" s="400"/>
      <c r="AB10" s="400"/>
      <c r="AC10" s="120"/>
      <c r="AD10" s="120"/>
      <c r="AE10" s="120"/>
      <c r="AF10" s="120"/>
      <c r="AG10" s="122"/>
    </row>
    <row r="11" spans="1:33" s="123" customFormat="1" ht="12" customHeight="1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401"/>
      <c r="U11" s="401"/>
      <c r="V11" s="127"/>
      <c r="W11" s="127"/>
      <c r="X11" s="120"/>
      <c r="Y11" s="120"/>
      <c r="Z11" s="120"/>
      <c r="AA11" s="120"/>
      <c r="AB11" s="120"/>
      <c r="AC11" s="128"/>
      <c r="AD11" s="116"/>
      <c r="AE11" s="120"/>
      <c r="AF11" s="120"/>
      <c r="AG11" s="122"/>
    </row>
    <row r="12" spans="1:33" s="123" customFormat="1" ht="12" customHeight="1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2"/>
    </row>
    <row r="13" spans="1:33" s="123" customFormat="1" ht="12" customHeight="1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2"/>
    </row>
    <row r="14" spans="1:33" s="123" customFormat="1" ht="12" customHeight="1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2"/>
    </row>
    <row r="15" spans="1:33" s="123" customFormat="1" ht="12" customHeight="1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2"/>
    </row>
    <row r="16" spans="1:33" s="123" customFormat="1" ht="12" customHeight="1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15"/>
      <c r="R16" s="120"/>
      <c r="S16" s="120"/>
      <c r="T16" s="120"/>
      <c r="U16" s="120"/>
      <c r="V16" s="120"/>
      <c r="W16" s="120"/>
      <c r="X16" s="120"/>
      <c r="Y16" s="120"/>
      <c r="Z16" s="120"/>
      <c r="AA16" s="115"/>
      <c r="AB16" s="120"/>
      <c r="AC16" s="129"/>
      <c r="AD16" s="130"/>
      <c r="AE16" s="120"/>
      <c r="AF16" s="120"/>
      <c r="AG16" s="122"/>
    </row>
    <row r="17" spans="1:35" s="123" customFormat="1" ht="12" customHeight="1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2"/>
    </row>
    <row r="18" spans="1:35" s="123" customFormat="1" ht="12" customHeight="1">
      <c r="A18" s="119"/>
      <c r="B18" s="120"/>
      <c r="C18" s="120"/>
      <c r="D18" s="120"/>
      <c r="E18" s="120"/>
      <c r="F18" s="120"/>
      <c r="G18" s="398"/>
      <c r="H18" s="398"/>
      <c r="I18" s="398"/>
      <c r="J18" s="120"/>
      <c r="K18" s="120"/>
      <c r="L18" s="120"/>
      <c r="M18" s="120"/>
      <c r="N18" s="120"/>
      <c r="O18" s="120"/>
      <c r="P18" s="120"/>
      <c r="Q18" s="120"/>
      <c r="R18" s="120"/>
      <c r="S18" s="131"/>
      <c r="T18" s="116"/>
      <c r="U18" s="402"/>
      <c r="V18" s="402"/>
      <c r="W18" s="132"/>
      <c r="X18" s="120"/>
      <c r="Y18" s="120"/>
      <c r="Z18" s="120"/>
      <c r="AA18" s="120"/>
      <c r="AB18" s="120"/>
      <c r="AC18" s="120"/>
      <c r="AD18" s="120"/>
      <c r="AE18" s="120"/>
      <c r="AF18" s="120"/>
      <c r="AG18" s="122"/>
    </row>
    <row r="19" spans="1:35" s="123" customFormat="1" ht="12" customHeight="1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395"/>
      <c r="T19" s="395"/>
      <c r="U19" s="133"/>
      <c r="V19" s="131"/>
      <c r="W19" s="131"/>
      <c r="X19" s="120"/>
      <c r="Y19" s="120"/>
      <c r="Z19" s="120"/>
      <c r="AA19" s="120"/>
      <c r="AB19" s="120"/>
      <c r="AC19" s="120"/>
      <c r="AD19" s="120"/>
      <c r="AE19" s="120"/>
      <c r="AF19" s="120"/>
      <c r="AG19" s="122"/>
    </row>
    <row r="20" spans="1:35" s="123" customFormat="1" ht="9.9499999999999993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34"/>
      <c r="T20" s="134"/>
      <c r="U20" s="120"/>
      <c r="V20" s="134"/>
      <c r="W20" s="134"/>
      <c r="X20" s="120"/>
      <c r="Y20" s="120"/>
      <c r="Z20" s="120"/>
      <c r="AA20" s="120"/>
      <c r="AB20" s="120"/>
      <c r="AC20" s="120"/>
      <c r="AD20" s="120"/>
      <c r="AE20" s="120"/>
      <c r="AF20" s="120"/>
      <c r="AG20" s="122"/>
    </row>
    <row r="21" spans="1:35" s="123" customFormat="1" ht="9.9499999999999993" customHeight="1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34"/>
      <c r="T21" s="134"/>
      <c r="U21" s="120"/>
      <c r="V21" s="134"/>
      <c r="W21" s="134"/>
      <c r="X21" s="120"/>
      <c r="Y21" s="120"/>
      <c r="Z21" s="120"/>
      <c r="AA21" s="120"/>
      <c r="AB21" s="120"/>
      <c r="AC21" s="120"/>
      <c r="AD21" s="120"/>
      <c r="AE21" s="120"/>
      <c r="AF21" s="120"/>
      <c r="AG21" s="122"/>
    </row>
    <row r="22" spans="1:35" ht="13.5" customHeight="1">
      <c r="A22" s="108"/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113"/>
    </row>
    <row r="23" spans="1:35" ht="6.75" customHeight="1">
      <c r="A23" s="108"/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113"/>
    </row>
    <row r="24" spans="1:35" ht="15.75" customHeight="1">
      <c r="A24" s="108"/>
      <c r="B24" s="397" t="s">
        <v>149</v>
      </c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113"/>
    </row>
    <row r="25" spans="1:35" s="138" customFormat="1" ht="20.100000000000001" customHeight="1">
      <c r="A25" s="135"/>
      <c r="B25" s="136" t="s">
        <v>5</v>
      </c>
      <c r="C25" s="377" t="s">
        <v>6</v>
      </c>
      <c r="D25" s="378"/>
      <c r="E25" s="377" t="s">
        <v>150</v>
      </c>
      <c r="F25" s="385"/>
      <c r="G25" s="385"/>
      <c r="H25" s="385"/>
      <c r="I25" s="385"/>
      <c r="J25" s="385"/>
      <c r="K25" s="385"/>
      <c r="L25" s="385"/>
      <c r="M25" s="385"/>
      <c r="N25" s="378"/>
      <c r="O25" s="136" t="s">
        <v>4</v>
      </c>
      <c r="P25" s="136" t="s">
        <v>7</v>
      </c>
      <c r="Q25" s="378" t="s">
        <v>151</v>
      </c>
      <c r="R25" s="379"/>
      <c r="S25" s="136" t="s">
        <v>152</v>
      </c>
      <c r="T25" s="377" t="s">
        <v>153</v>
      </c>
      <c r="U25" s="385"/>
      <c r="V25" s="385"/>
      <c r="W25" s="385"/>
      <c r="X25" s="385"/>
      <c r="Y25" s="385"/>
      <c r="Z25" s="385"/>
      <c r="AA25" s="385"/>
      <c r="AB25" s="385"/>
      <c r="AC25" s="385"/>
      <c r="AD25" s="378"/>
      <c r="AE25" s="136" t="s">
        <v>4</v>
      </c>
      <c r="AF25" s="136" t="s">
        <v>204</v>
      </c>
      <c r="AG25" s="137"/>
    </row>
    <row r="26" spans="1:35" s="138" customFormat="1" ht="21" customHeight="1">
      <c r="A26" s="135"/>
      <c r="B26" s="136" t="s">
        <v>8</v>
      </c>
      <c r="C26" s="377"/>
      <c r="D26" s="378"/>
      <c r="E26" s="139">
        <v>1</v>
      </c>
      <c r="F26" s="140" t="s">
        <v>0</v>
      </c>
      <c r="G26" s="141">
        <v>2</v>
      </c>
      <c r="H26" s="142"/>
      <c r="I26" s="142"/>
      <c r="J26" s="142"/>
      <c r="K26" s="142"/>
      <c r="L26" s="142"/>
      <c r="M26" s="142"/>
      <c r="N26" s="143"/>
      <c r="O26" s="144">
        <f>ROUND(E26*G26,2)</f>
        <v>2</v>
      </c>
      <c r="P26" s="136" t="s">
        <v>3</v>
      </c>
      <c r="Q26" s="386" t="s">
        <v>155</v>
      </c>
      <c r="R26" s="136" t="s">
        <v>156</v>
      </c>
      <c r="S26" s="145" t="s">
        <v>205</v>
      </c>
      <c r="T26" s="146"/>
      <c r="U26" s="388"/>
      <c r="V26" s="388"/>
      <c r="W26" s="388"/>
      <c r="X26" s="388"/>
      <c r="Y26" s="388"/>
      <c r="Z26" s="388"/>
      <c r="AA26" s="388"/>
      <c r="AB26" s="142" t="s">
        <v>57</v>
      </c>
      <c r="AC26" s="147">
        <f>(0.5*0.7-0.5*0.15*0.5)*0</f>
        <v>0</v>
      </c>
      <c r="AD26" s="143"/>
      <c r="AE26" s="389">
        <f>AC26+AC27</f>
        <v>0</v>
      </c>
      <c r="AF26" s="390" t="s">
        <v>2</v>
      </c>
      <c r="AG26" s="137"/>
      <c r="AI26" s="138" t="s">
        <v>238</v>
      </c>
    </row>
    <row r="27" spans="1:35" s="138" customFormat="1" ht="21" customHeight="1">
      <c r="A27" s="135"/>
      <c r="B27" s="136" t="s">
        <v>9</v>
      </c>
      <c r="C27" s="148" t="s">
        <v>158</v>
      </c>
      <c r="D27" s="149">
        <v>0.3</v>
      </c>
      <c r="E27" s="139">
        <f>E26</f>
        <v>1</v>
      </c>
      <c r="F27" s="140" t="s">
        <v>206</v>
      </c>
      <c r="G27" s="141">
        <f>ROUND(SQRT(1+D27^2)*G26,2)</f>
        <v>2.09</v>
      </c>
      <c r="H27" s="142"/>
      <c r="I27" s="142"/>
      <c r="J27" s="150"/>
      <c r="K27" s="142"/>
      <c r="L27" s="142"/>
      <c r="M27" s="142"/>
      <c r="N27" s="143"/>
      <c r="O27" s="144">
        <f>ROUND(E27*G27,2)</f>
        <v>2.09</v>
      </c>
      <c r="P27" s="136" t="s">
        <v>3</v>
      </c>
      <c r="Q27" s="387"/>
      <c r="R27" s="136" t="s">
        <v>161</v>
      </c>
      <c r="S27" s="145" t="s">
        <v>207</v>
      </c>
      <c r="T27" s="146"/>
      <c r="U27" s="140">
        <f>O27</f>
        <v>2.09</v>
      </c>
      <c r="V27" s="142" t="s">
        <v>0</v>
      </c>
      <c r="W27" s="151">
        <f>0.2*0</f>
        <v>0</v>
      </c>
      <c r="X27" s="152" t="s">
        <v>163</v>
      </c>
      <c r="Y27" s="142"/>
      <c r="Z27" s="142"/>
      <c r="AA27" s="153"/>
      <c r="AB27" s="142" t="s">
        <v>57</v>
      </c>
      <c r="AC27" s="140">
        <f>ROUND(U27*W27,2)</f>
        <v>0</v>
      </c>
      <c r="AD27" s="143"/>
      <c r="AE27" s="373"/>
      <c r="AF27" s="373"/>
      <c r="AG27" s="137"/>
    </row>
    <row r="28" spans="1:35" s="138" customFormat="1" ht="18" customHeight="1">
      <c r="A28" s="135"/>
      <c r="B28" s="136" t="s">
        <v>10</v>
      </c>
      <c r="C28" s="391" t="s">
        <v>1</v>
      </c>
      <c r="D28" s="392"/>
      <c r="E28" s="139">
        <f>U5+G26*0.1</f>
        <v>0.65</v>
      </c>
      <c r="F28" s="142" t="s">
        <v>164</v>
      </c>
      <c r="G28" s="140">
        <f>U5+G26*0.4</f>
        <v>1.25</v>
      </c>
      <c r="H28" s="142" t="s">
        <v>165</v>
      </c>
      <c r="I28" s="154">
        <v>2</v>
      </c>
      <c r="J28" s="152"/>
      <c r="K28" s="142"/>
      <c r="L28" s="142"/>
      <c r="M28" s="142"/>
      <c r="N28" s="143"/>
      <c r="O28" s="144">
        <f>ROUND((E28+G28)/I28,2)</f>
        <v>0.95</v>
      </c>
      <c r="P28" s="136" t="s">
        <v>11</v>
      </c>
      <c r="Q28" s="386" t="s">
        <v>166</v>
      </c>
      <c r="R28" s="155" t="s">
        <v>167</v>
      </c>
      <c r="S28" s="136" t="s">
        <v>168</v>
      </c>
      <c r="T28" s="146"/>
      <c r="U28" s="140">
        <f>O27</f>
        <v>2.09</v>
      </c>
      <c r="V28" s="142" t="s">
        <v>0</v>
      </c>
      <c r="W28" s="156">
        <f>0.009*0</f>
        <v>0</v>
      </c>
      <c r="X28" s="152" t="s">
        <v>163</v>
      </c>
      <c r="Y28" s="142"/>
      <c r="Z28" s="142" t="s">
        <v>57</v>
      </c>
      <c r="AA28" s="384">
        <f>ROUND(U28*W28,3)</f>
        <v>0</v>
      </c>
      <c r="AB28" s="384"/>
      <c r="AC28" s="142"/>
      <c r="AD28" s="143"/>
      <c r="AE28" s="393">
        <f>+AA28+AA29</f>
        <v>0</v>
      </c>
      <c r="AF28" s="390" t="s">
        <v>2</v>
      </c>
      <c r="AG28" s="137"/>
    </row>
    <row r="29" spans="1:35" s="138" customFormat="1" ht="18" customHeight="1">
      <c r="A29" s="135"/>
      <c r="B29" s="136" t="s">
        <v>12</v>
      </c>
      <c r="C29" s="377"/>
      <c r="D29" s="378"/>
      <c r="E29" s="139">
        <f>O26</f>
        <v>2</v>
      </c>
      <c r="F29" s="142" t="s">
        <v>0</v>
      </c>
      <c r="G29" s="140">
        <f>O28</f>
        <v>0.95</v>
      </c>
      <c r="H29" s="142"/>
      <c r="I29" s="142"/>
      <c r="J29" s="152"/>
      <c r="K29" s="142"/>
      <c r="L29" s="142"/>
      <c r="M29" s="142"/>
      <c r="N29" s="143"/>
      <c r="O29" s="144">
        <f>ROUND(E29*G29,2)</f>
        <v>1.9</v>
      </c>
      <c r="P29" s="136" t="s">
        <v>2</v>
      </c>
      <c r="Q29" s="387"/>
      <c r="R29" s="136" t="s">
        <v>169</v>
      </c>
      <c r="S29" s="136" t="s">
        <v>170</v>
      </c>
      <c r="T29" s="146"/>
      <c r="U29" s="140">
        <v>0</v>
      </c>
      <c r="V29" s="142" t="s">
        <v>0</v>
      </c>
      <c r="W29" s="140"/>
      <c r="X29" s="142" t="s">
        <v>0</v>
      </c>
      <c r="Y29" s="140">
        <v>1</v>
      </c>
      <c r="Z29" s="142" t="s">
        <v>57</v>
      </c>
      <c r="AA29" s="384">
        <f>ROUND(U29*W29*Y29,3)</f>
        <v>0</v>
      </c>
      <c r="AB29" s="384"/>
      <c r="AC29" s="142"/>
      <c r="AD29" s="143"/>
      <c r="AE29" s="394"/>
      <c r="AF29" s="373"/>
      <c r="AG29" s="137"/>
    </row>
    <row r="30" spans="1:35" s="138" customFormat="1" ht="18" customHeight="1">
      <c r="A30" s="135"/>
      <c r="B30" s="136" t="s">
        <v>171</v>
      </c>
      <c r="C30" s="377" t="s">
        <v>208</v>
      </c>
      <c r="D30" s="378"/>
      <c r="E30" s="139">
        <f>O27</f>
        <v>2.09</v>
      </c>
      <c r="F30" s="142" t="s">
        <v>0</v>
      </c>
      <c r="G30" s="151">
        <v>0.45</v>
      </c>
      <c r="H30" s="152" t="s">
        <v>209</v>
      </c>
      <c r="I30" s="142">
        <v>0.77</v>
      </c>
      <c r="J30" s="152" t="s">
        <v>210</v>
      </c>
      <c r="K30" s="142">
        <v>2.65</v>
      </c>
      <c r="L30" s="385" t="s">
        <v>211</v>
      </c>
      <c r="M30" s="385"/>
      <c r="N30" s="143"/>
      <c r="O30" s="144">
        <f>E30*G30*I30*K30</f>
        <v>1.9190902499999998</v>
      </c>
      <c r="P30" s="136" t="s">
        <v>212</v>
      </c>
      <c r="Q30" s="378" t="s">
        <v>213</v>
      </c>
      <c r="R30" s="379"/>
      <c r="S30" s="136"/>
      <c r="T30" s="157"/>
      <c r="U30" s="140">
        <f>AC27</f>
        <v>0</v>
      </c>
      <c r="V30" s="142" t="s">
        <v>0</v>
      </c>
      <c r="W30" s="158">
        <v>0.48</v>
      </c>
      <c r="X30" s="159" t="s">
        <v>214</v>
      </c>
      <c r="Y30" s="158"/>
      <c r="Z30" s="160"/>
      <c r="AA30" s="161">
        <f>AE28</f>
        <v>0</v>
      </c>
      <c r="AB30" s="142" t="s">
        <v>0</v>
      </c>
      <c r="AC30" s="162">
        <v>1.1000000000000001</v>
      </c>
      <c r="AD30" s="159" t="s">
        <v>215</v>
      </c>
      <c r="AE30" s="144">
        <f>ROUND(U30*W30+AA30*AC30,2)</f>
        <v>0</v>
      </c>
      <c r="AF30" s="136" t="s">
        <v>2</v>
      </c>
      <c r="AG30" s="163"/>
    </row>
    <row r="31" spans="1:35" s="138" customFormat="1" ht="18" customHeight="1">
      <c r="A31" s="135"/>
      <c r="B31" s="136" t="s">
        <v>13</v>
      </c>
      <c r="C31" s="377"/>
      <c r="D31" s="378"/>
      <c r="E31" s="139">
        <f>O29</f>
        <v>1.9</v>
      </c>
      <c r="F31" s="164" t="s">
        <v>180</v>
      </c>
      <c r="G31" s="140">
        <f>+O27</f>
        <v>2.09</v>
      </c>
      <c r="H31" s="142" t="s">
        <v>0</v>
      </c>
      <c r="I31" s="142">
        <f>U5</f>
        <v>0.45</v>
      </c>
      <c r="J31" s="152" t="s">
        <v>0</v>
      </c>
      <c r="K31" s="164" t="s">
        <v>181</v>
      </c>
      <c r="L31" s="142" t="s">
        <v>61</v>
      </c>
      <c r="M31" s="165">
        <f>O32+AC27</f>
        <v>0.31</v>
      </c>
      <c r="N31" s="166" t="s">
        <v>19</v>
      </c>
      <c r="O31" s="144">
        <f>ROUND((E31-(G31*I31*(2/3)+M31)),2)</f>
        <v>0.96</v>
      </c>
      <c r="P31" s="136" t="s">
        <v>2</v>
      </c>
      <c r="Q31" s="378" t="s">
        <v>216</v>
      </c>
      <c r="R31" s="379"/>
      <c r="S31" s="136"/>
      <c r="T31" s="157"/>
      <c r="U31" s="140">
        <f>U30</f>
        <v>0</v>
      </c>
      <c r="V31" s="142" t="s">
        <v>0</v>
      </c>
      <c r="W31" s="158">
        <v>0.65</v>
      </c>
      <c r="X31" s="152" t="s">
        <v>163</v>
      </c>
      <c r="Y31" s="142"/>
      <c r="Z31" s="142"/>
      <c r="AA31" s="158"/>
      <c r="AB31" s="160"/>
      <c r="AC31" s="142"/>
      <c r="AD31" s="143"/>
      <c r="AE31" s="144">
        <f>ROUND((U31)*W31,2)</f>
        <v>0</v>
      </c>
      <c r="AF31" s="136" t="s">
        <v>2</v>
      </c>
      <c r="AG31" s="163"/>
    </row>
    <row r="32" spans="1:35" s="138" customFormat="1" ht="18" customHeight="1">
      <c r="A32" s="135"/>
      <c r="B32" s="136" t="s">
        <v>14</v>
      </c>
      <c r="C32" s="377"/>
      <c r="D32" s="378"/>
      <c r="E32" s="139">
        <f>O27</f>
        <v>2.09</v>
      </c>
      <c r="F32" s="142" t="s">
        <v>0</v>
      </c>
      <c r="G32" s="151">
        <v>0.15</v>
      </c>
      <c r="H32" s="152" t="s">
        <v>163</v>
      </c>
      <c r="I32" s="142"/>
      <c r="J32" s="152"/>
      <c r="K32" s="142"/>
      <c r="L32" s="142"/>
      <c r="M32" s="142"/>
      <c r="N32" s="143"/>
      <c r="O32" s="136">
        <f>ROUND(E32*G32,2)</f>
        <v>0.31</v>
      </c>
      <c r="P32" s="136" t="s">
        <v>2</v>
      </c>
      <c r="Q32" s="378" t="s">
        <v>183</v>
      </c>
      <c r="R32" s="379"/>
      <c r="S32" s="136" t="s">
        <v>217</v>
      </c>
      <c r="T32" s="146"/>
      <c r="U32" s="140">
        <f>O27</f>
        <v>2.09</v>
      </c>
      <c r="V32" s="160" t="s">
        <v>218</v>
      </c>
      <c r="W32" s="158">
        <v>1</v>
      </c>
      <c r="X32" s="152" t="s">
        <v>186</v>
      </c>
      <c r="Y32" s="142"/>
      <c r="Z32" s="142" t="s">
        <v>0</v>
      </c>
      <c r="AA32" s="167">
        <f>O28*0</f>
        <v>0</v>
      </c>
      <c r="AB32" s="168" t="s">
        <v>187</v>
      </c>
      <c r="AC32" s="153"/>
      <c r="AD32" s="153"/>
      <c r="AE32" s="144">
        <f>ROUND(U32/W32/2*AA32,2)</f>
        <v>0</v>
      </c>
      <c r="AF32" s="136" t="s">
        <v>11</v>
      </c>
      <c r="AG32" s="137"/>
    </row>
    <row r="33" spans="1:33" s="138" customFormat="1" ht="18" customHeight="1">
      <c r="A33" s="135"/>
      <c r="B33" s="374" t="s">
        <v>219</v>
      </c>
      <c r="C33" s="380" t="s">
        <v>220</v>
      </c>
      <c r="D33" s="381"/>
      <c r="E33" s="169">
        <v>0.5</v>
      </c>
      <c r="F33" s="170" t="s">
        <v>221</v>
      </c>
      <c r="G33" s="162">
        <v>0.2</v>
      </c>
      <c r="H33" s="153" t="s">
        <v>222</v>
      </c>
      <c r="I33" s="162">
        <v>0.7</v>
      </c>
      <c r="J33" s="171" t="s">
        <v>223</v>
      </c>
      <c r="K33" s="172">
        <v>1</v>
      </c>
      <c r="L33" s="173" t="s">
        <v>224</v>
      </c>
      <c r="M33" s="153">
        <v>0.45</v>
      </c>
      <c r="N33" s="174"/>
      <c r="O33" s="382">
        <f>M33+M34</f>
        <v>2.95</v>
      </c>
      <c r="P33" s="374" t="s">
        <v>2</v>
      </c>
      <c r="Q33" s="378" t="s">
        <v>189</v>
      </c>
      <c r="R33" s="379"/>
      <c r="S33" s="175" t="s">
        <v>155</v>
      </c>
      <c r="T33" s="176"/>
      <c r="U33" s="162">
        <f>U30</f>
        <v>0</v>
      </c>
      <c r="V33" s="153" t="s">
        <v>0</v>
      </c>
      <c r="W33" s="177">
        <v>323</v>
      </c>
      <c r="X33" s="178" t="s">
        <v>225</v>
      </c>
      <c r="Y33" s="153"/>
      <c r="Z33" s="177">
        <v>40</v>
      </c>
      <c r="AA33" s="178" t="s">
        <v>191</v>
      </c>
      <c r="AB33" s="179" t="s">
        <v>192</v>
      </c>
      <c r="AC33" s="179">
        <f>ROUND(U33*W33/Z33,2)</f>
        <v>0</v>
      </c>
      <c r="AD33" s="180"/>
      <c r="AE33" s="372">
        <f>AC33+AC34</f>
        <v>0</v>
      </c>
      <c r="AF33" s="374" t="s">
        <v>193</v>
      </c>
      <c r="AG33" s="137"/>
    </row>
    <row r="34" spans="1:33" s="138" customFormat="1" ht="18" customHeight="1">
      <c r="A34" s="135"/>
      <c r="B34" s="373"/>
      <c r="C34" s="375" t="s">
        <v>194</v>
      </c>
      <c r="D34" s="376"/>
      <c r="E34" s="181">
        <f>G26</f>
        <v>2</v>
      </c>
      <c r="F34" s="182" t="s">
        <v>226</v>
      </c>
      <c r="G34" s="182">
        <f>O28</f>
        <v>0.95</v>
      </c>
      <c r="H34" s="183" t="s">
        <v>164</v>
      </c>
      <c r="I34" s="182">
        <v>0.3</v>
      </c>
      <c r="J34" s="184" t="s">
        <v>227</v>
      </c>
      <c r="K34" s="185">
        <v>1</v>
      </c>
      <c r="L34" s="186" t="s">
        <v>228</v>
      </c>
      <c r="M34" s="153">
        <f>ROUND(E34*(G34+I34)*K34,2)</f>
        <v>2.5</v>
      </c>
      <c r="N34" s="174"/>
      <c r="O34" s="383"/>
      <c r="P34" s="373"/>
      <c r="Q34" s="378"/>
      <c r="R34" s="379"/>
      <c r="S34" s="187" t="s">
        <v>137</v>
      </c>
      <c r="T34" s="188"/>
      <c r="U34" s="189">
        <f>AA28+AA29</f>
        <v>0</v>
      </c>
      <c r="V34" s="183" t="s">
        <v>0</v>
      </c>
      <c r="W34" s="190">
        <v>510</v>
      </c>
      <c r="X34" s="184" t="s">
        <v>229</v>
      </c>
      <c r="Y34" s="183"/>
      <c r="Z34" s="190">
        <v>40</v>
      </c>
      <c r="AA34" s="184" t="s">
        <v>191</v>
      </c>
      <c r="AB34" s="183" t="s">
        <v>192</v>
      </c>
      <c r="AC34" s="182">
        <f>ROUND(U34*W34/Z34,2)</f>
        <v>0</v>
      </c>
      <c r="AD34" s="191"/>
      <c r="AE34" s="373"/>
      <c r="AF34" s="373"/>
      <c r="AG34" s="137"/>
    </row>
    <row r="35" spans="1:33" s="138" customFormat="1" ht="18" customHeight="1">
      <c r="A35" s="135"/>
      <c r="B35" s="136" t="s">
        <v>199</v>
      </c>
      <c r="C35" s="377"/>
      <c r="D35" s="378"/>
      <c r="E35" s="139">
        <f>O33</f>
        <v>2.95</v>
      </c>
      <c r="F35" s="164" t="s">
        <v>200</v>
      </c>
      <c r="G35" s="140">
        <f>AE26</f>
        <v>0</v>
      </c>
      <c r="H35" s="142" t="s">
        <v>230</v>
      </c>
      <c r="I35" s="140">
        <f>O31</f>
        <v>0.96</v>
      </c>
      <c r="J35" s="152"/>
      <c r="K35" s="142"/>
      <c r="L35" s="192"/>
      <c r="M35" s="142"/>
      <c r="N35" s="143"/>
      <c r="O35" s="144">
        <f>E35-G35-I35</f>
        <v>1.9900000000000002</v>
      </c>
      <c r="P35" s="136" t="s">
        <v>2</v>
      </c>
      <c r="Q35" s="378" t="s">
        <v>231</v>
      </c>
      <c r="R35" s="379"/>
      <c r="S35" s="136" t="s">
        <v>232</v>
      </c>
      <c r="T35" s="146"/>
      <c r="U35" s="193">
        <f>0.5*0</f>
        <v>0</v>
      </c>
      <c r="V35" s="193" t="s">
        <v>233</v>
      </c>
      <c r="W35" s="193">
        <f>0.35*0</f>
        <v>0</v>
      </c>
      <c r="X35" s="140"/>
      <c r="Y35" s="194"/>
      <c r="Z35" s="142"/>
      <c r="AA35" s="142"/>
      <c r="AB35" s="142"/>
      <c r="AC35" s="142"/>
      <c r="AD35" s="143"/>
      <c r="AE35" s="144">
        <f>0.85*0</f>
        <v>0</v>
      </c>
      <c r="AF35" s="136" t="s">
        <v>3</v>
      </c>
      <c r="AG35" s="137"/>
    </row>
    <row r="36" spans="1:33" s="138" customFormat="1" ht="18" customHeight="1">
      <c r="A36" s="135"/>
      <c r="B36" s="136" t="s">
        <v>234</v>
      </c>
      <c r="C36" s="377"/>
      <c r="D36" s="378"/>
      <c r="E36" s="139">
        <f>O33</f>
        <v>2.95</v>
      </c>
      <c r="F36" s="164" t="s">
        <v>200</v>
      </c>
      <c r="G36" s="140">
        <f>O35</f>
        <v>1.9900000000000002</v>
      </c>
      <c r="H36" s="183"/>
      <c r="I36" s="142"/>
      <c r="J36" s="150"/>
      <c r="K36" s="142"/>
      <c r="L36" s="192"/>
      <c r="M36" s="142"/>
      <c r="N36" s="143"/>
      <c r="O36" s="144">
        <f>E36-G36</f>
        <v>0.96</v>
      </c>
      <c r="P36" s="136" t="s">
        <v>2</v>
      </c>
      <c r="Q36" s="378" t="s">
        <v>235</v>
      </c>
      <c r="R36" s="379"/>
      <c r="S36" s="136"/>
      <c r="T36" s="146"/>
      <c r="U36" s="140"/>
      <c r="V36" s="140"/>
      <c r="W36" s="140"/>
      <c r="X36" s="140"/>
      <c r="Y36" s="194"/>
      <c r="Z36" s="142"/>
      <c r="AA36" s="142"/>
      <c r="AB36" s="142"/>
      <c r="AC36" s="142"/>
      <c r="AD36" s="143"/>
      <c r="AE36" s="144">
        <f>1*0</f>
        <v>0</v>
      </c>
      <c r="AF36" s="136" t="s">
        <v>236</v>
      </c>
      <c r="AG36" s="137"/>
    </row>
    <row r="37" spans="1:33" ht="6" customHeight="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7"/>
    </row>
  </sheetData>
  <mergeCells count="46">
    <mergeCell ref="G18:I18"/>
    <mergeCell ref="U18:V18"/>
    <mergeCell ref="X4:Y4"/>
    <mergeCell ref="S5:T5"/>
    <mergeCell ref="T9:U9"/>
    <mergeCell ref="Z10:AB10"/>
    <mergeCell ref="T11:U11"/>
    <mergeCell ref="S19:T19"/>
    <mergeCell ref="B22:AF22"/>
    <mergeCell ref="B23:AF23"/>
    <mergeCell ref="B24:AF24"/>
    <mergeCell ref="C25:D25"/>
    <mergeCell ref="E25:N25"/>
    <mergeCell ref="Q25:R25"/>
    <mergeCell ref="T25:AD25"/>
    <mergeCell ref="AE26:AE27"/>
    <mergeCell ref="AF26:AF27"/>
    <mergeCell ref="C28:D28"/>
    <mergeCell ref="Q28:Q29"/>
    <mergeCell ref="AA28:AB28"/>
    <mergeCell ref="AE28:AE29"/>
    <mergeCell ref="AF28:AF29"/>
    <mergeCell ref="C31:D31"/>
    <mergeCell ref="Q31:R31"/>
    <mergeCell ref="C26:D26"/>
    <mergeCell ref="Q26:Q27"/>
    <mergeCell ref="U26:AA26"/>
    <mergeCell ref="C29:D29"/>
    <mergeCell ref="AA29:AB29"/>
    <mergeCell ref="C30:D30"/>
    <mergeCell ref="L30:M30"/>
    <mergeCell ref="Q30:R30"/>
    <mergeCell ref="C36:D36"/>
    <mergeCell ref="Q36:R36"/>
    <mergeCell ref="C32:D32"/>
    <mergeCell ref="Q32:R32"/>
    <mergeCell ref="B33:B34"/>
    <mergeCell ref="C33:D33"/>
    <mergeCell ref="O33:O34"/>
    <mergeCell ref="P33:P34"/>
    <mergeCell ref="Q33:R34"/>
    <mergeCell ref="AE33:AE34"/>
    <mergeCell ref="AF33:AF34"/>
    <mergeCell ref="C34:D34"/>
    <mergeCell ref="C35:D35"/>
    <mergeCell ref="Q35:R35"/>
  </mergeCells>
  <phoneticPr fontId="3" type="noConversion"/>
  <printOptions horizontalCentered="1" verticalCentered="1"/>
  <pageMargins left="0.55118110236220474" right="0.70866141732283472" top="0.47244094488188981" bottom="0.39370078740157483" header="0.27559055118110237" footer="0.31496062992125984"/>
  <pageSetup paperSize="9" scale="90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Y36"/>
  <sheetViews>
    <sheetView showGridLines="0" view="pageBreakPreview" zoomScaleNormal="100" workbookViewId="0">
      <selection activeCell="B4963" sqref="B4963"/>
    </sheetView>
  </sheetViews>
  <sheetFormatPr defaultColWidth="10" defaultRowHeight="12"/>
  <cols>
    <col min="1" max="1" width="2" style="261" customWidth="1"/>
    <col min="2" max="2" width="9.375" style="261" customWidth="1"/>
    <col min="3" max="4" width="5.5" style="261" customWidth="1"/>
    <col min="5" max="5" width="3.5" style="261" customWidth="1"/>
    <col min="6" max="6" width="6.75" style="261" customWidth="1"/>
    <col min="7" max="7" width="3.5" style="261" customWidth="1"/>
    <col min="8" max="13" width="5.375" style="261" customWidth="1"/>
    <col min="14" max="14" width="5.25" style="261" customWidth="1"/>
    <col min="15" max="18" width="5.375" style="261" customWidth="1"/>
    <col min="19" max="19" width="3.375" style="261" customWidth="1"/>
    <col min="20" max="20" width="2.625" style="261" customWidth="1"/>
    <col min="21" max="21" width="1" style="261" customWidth="1"/>
    <col min="22" max="22" width="7.875" style="261" customWidth="1"/>
    <col min="23" max="23" width="6.25" style="261" customWidth="1"/>
    <col min="24" max="24" width="7" style="261" customWidth="1"/>
    <col min="25" max="25" width="1" style="261" customWidth="1"/>
    <col min="26" max="256" width="10" style="261"/>
    <col min="257" max="257" width="2" style="261" customWidth="1"/>
    <col min="258" max="258" width="9.375" style="261" customWidth="1"/>
    <col min="259" max="260" width="5.5" style="261" customWidth="1"/>
    <col min="261" max="261" width="3.5" style="261" customWidth="1"/>
    <col min="262" max="262" width="6.75" style="261" customWidth="1"/>
    <col min="263" max="263" width="3.5" style="261" customWidth="1"/>
    <col min="264" max="269" width="5.375" style="261" customWidth="1"/>
    <col min="270" max="270" width="5.25" style="261" customWidth="1"/>
    <col min="271" max="274" width="5.375" style="261" customWidth="1"/>
    <col min="275" max="275" width="3.375" style="261" customWidth="1"/>
    <col min="276" max="276" width="2.625" style="261" customWidth="1"/>
    <col min="277" max="277" width="1" style="261" customWidth="1"/>
    <col min="278" max="278" width="7.875" style="261" customWidth="1"/>
    <col min="279" max="279" width="6.25" style="261" customWidth="1"/>
    <col min="280" max="280" width="7" style="261" customWidth="1"/>
    <col min="281" max="281" width="1" style="261" customWidth="1"/>
    <col min="282" max="512" width="10" style="261"/>
    <col min="513" max="513" width="2" style="261" customWidth="1"/>
    <col min="514" max="514" width="9.375" style="261" customWidth="1"/>
    <col min="515" max="516" width="5.5" style="261" customWidth="1"/>
    <col min="517" max="517" width="3.5" style="261" customWidth="1"/>
    <col min="518" max="518" width="6.75" style="261" customWidth="1"/>
    <col min="519" max="519" width="3.5" style="261" customWidth="1"/>
    <col min="520" max="525" width="5.375" style="261" customWidth="1"/>
    <col min="526" max="526" width="5.25" style="261" customWidth="1"/>
    <col min="527" max="530" width="5.375" style="261" customWidth="1"/>
    <col min="531" max="531" width="3.375" style="261" customWidth="1"/>
    <col min="532" max="532" width="2.625" style="261" customWidth="1"/>
    <col min="533" max="533" width="1" style="261" customWidth="1"/>
    <col min="534" max="534" width="7.875" style="261" customWidth="1"/>
    <col min="535" max="535" width="6.25" style="261" customWidth="1"/>
    <col min="536" max="536" width="7" style="261" customWidth="1"/>
    <col min="537" max="537" width="1" style="261" customWidth="1"/>
    <col min="538" max="768" width="10" style="261"/>
    <col min="769" max="769" width="2" style="261" customWidth="1"/>
    <col min="770" max="770" width="9.375" style="261" customWidth="1"/>
    <col min="771" max="772" width="5.5" style="261" customWidth="1"/>
    <col min="773" max="773" width="3.5" style="261" customWidth="1"/>
    <col min="774" max="774" width="6.75" style="261" customWidth="1"/>
    <col min="775" max="775" width="3.5" style="261" customWidth="1"/>
    <col min="776" max="781" width="5.375" style="261" customWidth="1"/>
    <col min="782" max="782" width="5.25" style="261" customWidth="1"/>
    <col min="783" max="786" width="5.375" style="261" customWidth="1"/>
    <col min="787" max="787" width="3.375" style="261" customWidth="1"/>
    <col min="788" max="788" width="2.625" style="261" customWidth="1"/>
    <col min="789" max="789" width="1" style="261" customWidth="1"/>
    <col min="790" max="790" width="7.875" style="261" customWidth="1"/>
    <col min="791" max="791" width="6.25" style="261" customWidth="1"/>
    <col min="792" max="792" width="7" style="261" customWidth="1"/>
    <col min="793" max="793" width="1" style="261" customWidth="1"/>
    <col min="794" max="1024" width="10" style="261"/>
    <col min="1025" max="1025" width="2" style="261" customWidth="1"/>
    <col min="1026" max="1026" width="9.375" style="261" customWidth="1"/>
    <col min="1027" max="1028" width="5.5" style="261" customWidth="1"/>
    <col min="1029" max="1029" width="3.5" style="261" customWidth="1"/>
    <col min="1030" max="1030" width="6.75" style="261" customWidth="1"/>
    <col min="1031" max="1031" width="3.5" style="261" customWidth="1"/>
    <col min="1032" max="1037" width="5.375" style="261" customWidth="1"/>
    <col min="1038" max="1038" width="5.25" style="261" customWidth="1"/>
    <col min="1039" max="1042" width="5.375" style="261" customWidth="1"/>
    <col min="1043" max="1043" width="3.375" style="261" customWidth="1"/>
    <col min="1044" max="1044" width="2.625" style="261" customWidth="1"/>
    <col min="1045" max="1045" width="1" style="261" customWidth="1"/>
    <col min="1046" max="1046" width="7.875" style="261" customWidth="1"/>
    <col min="1047" max="1047" width="6.25" style="261" customWidth="1"/>
    <col min="1048" max="1048" width="7" style="261" customWidth="1"/>
    <col min="1049" max="1049" width="1" style="261" customWidth="1"/>
    <col min="1050" max="1280" width="10" style="261"/>
    <col min="1281" max="1281" width="2" style="261" customWidth="1"/>
    <col min="1282" max="1282" width="9.375" style="261" customWidth="1"/>
    <col min="1283" max="1284" width="5.5" style="261" customWidth="1"/>
    <col min="1285" max="1285" width="3.5" style="261" customWidth="1"/>
    <col min="1286" max="1286" width="6.75" style="261" customWidth="1"/>
    <col min="1287" max="1287" width="3.5" style="261" customWidth="1"/>
    <col min="1288" max="1293" width="5.375" style="261" customWidth="1"/>
    <col min="1294" max="1294" width="5.25" style="261" customWidth="1"/>
    <col min="1295" max="1298" width="5.375" style="261" customWidth="1"/>
    <col min="1299" max="1299" width="3.375" style="261" customWidth="1"/>
    <col min="1300" max="1300" width="2.625" style="261" customWidth="1"/>
    <col min="1301" max="1301" width="1" style="261" customWidth="1"/>
    <col min="1302" max="1302" width="7.875" style="261" customWidth="1"/>
    <col min="1303" max="1303" width="6.25" style="261" customWidth="1"/>
    <col min="1304" max="1304" width="7" style="261" customWidth="1"/>
    <col min="1305" max="1305" width="1" style="261" customWidth="1"/>
    <col min="1306" max="1536" width="10" style="261"/>
    <col min="1537" max="1537" width="2" style="261" customWidth="1"/>
    <col min="1538" max="1538" width="9.375" style="261" customWidth="1"/>
    <col min="1539" max="1540" width="5.5" style="261" customWidth="1"/>
    <col min="1541" max="1541" width="3.5" style="261" customWidth="1"/>
    <col min="1542" max="1542" width="6.75" style="261" customWidth="1"/>
    <col min="1543" max="1543" width="3.5" style="261" customWidth="1"/>
    <col min="1544" max="1549" width="5.375" style="261" customWidth="1"/>
    <col min="1550" max="1550" width="5.25" style="261" customWidth="1"/>
    <col min="1551" max="1554" width="5.375" style="261" customWidth="1"/>
    <col min="1555" max="1555" width="3.375" style="261" customWidth="1"/>
    <col min="1556" max="1556" width="2.625" style="261" customWidth="1"/>
    <col min="1557" max="1557" width="1" style="261" customWidth="1"/>
    <col min="1558" max="1558" width="7.875" style="261" customWidth="1"/>
    <col min="1559" max="1559" width="6.25" style="261" customWidth="1"/>
    <col min="1560" max="1560" width="7" style="261" customWidth="1"/>
    <col min="1561" max="1561" width="1" style="261" customWidth="1"/>
    <col min="1562" max="1792" width="10" style="261"/>
    <col min="1793" max="1793" width="2" style="261" customWidth="1"/>
    <col min="1794" max="1794" width="9.375" style="261" customWidth="1"/>
    <col min="1795" max="1796" width="5.5" style="261" customWidth="1"/>
    <col min="1797" max="1797" width="3.5" style="261" customWidth="1"/>
    <col min="1798" max="1798" width="6.75" style="261" customWidth="1"/>
    <col min="1799" max="1799" width="3.5" style="261" customWidth="1"/>
    <col min="1800" max="1805" width="5.375" style="261" customWidth="1"/>
    <col min="1806" max="1806" width="5.25" style="261" customWidth="1"/>
    <col min="1807" max="1810" width="5.375" style="261" customWidth="1"/>
    <col min="1811" max="1811" width="3.375" style="261" customWidth="1"/>
    <col min="1812" max="1812" width="2.625" style="261" customWidth="1"/>
    <col min="1813" max="1813" width="1" style="261" customWidth="1"/>
    <col min="1814" max="1814" width="7.875" style="261" customWidth="1"/>
    <col min="1815" max="1815" width="6.25" style="261" customWidth="1"/>
    <col min="1816" max="1816" width="7" style="261" customWidth="1"/>
    <col min="1817" max="1817" width="1" style="261" customWidth="1"/>
    <col min="1818" max="2048" width="10" style="261"/>
    <col min="2049" max="2049" width="2" style="261" customWidth="1"/>
    <col min="2050" max="2050" width="9.375" style="261" customWidth="1"/>
    <col min="2051" max="2052" width="5.5" style="261" customWidth="1"/>
    <col min="2053" max="2053" width="3.5" style="261" customWidth="1"/>
    <col min="2054" max="2054" width="6.75" style="261" customWidth="1"/>
    <col min="2055" max="2055" width="3.5" style="261" customWidth="1"/>
    <col min="2056" max="2061" width="5.375" style="261" customWidth="1"/>
    <col min="2062" max="2062" width="5.25" style="261" customWidth="1"/>
    <col min="2063" max="2066" width="5.375" style="261" customWidth="1"/>
    <col min="2067" max="2067" width="3.375" style="261" customWidth="1"/>
    <col min="2068" max="2068" width="2.625" style="261" customWidth="1"/>
    <col min="2069" max="2069" width="1" style="261" customWidth="1"/>
    <col min="2070" max="2070" width="7.875" style="261" customWidth="1"/>
    <col min="2071" max="2071" width="6.25" style="261" customWidth="1"/>
    <col min="2072" max="2072" width="7" style="261" customWidth="1"/>
    <col min="2073" max="2073" width="1" style="261" customWidth="1"/>
    <col min="2074" max="2304" width="10" style="261"/>
    <col min="2305" max="2305" width="2" style="261" customWidth="1"/>
    <col min="2306" max="2306" width="9.375" style="261" customWidth="1"/>
    <col min="2307" max="2308" width="5.5" style="261" customWidth="1"/>
    <col min="2309" max="2309" width="3.5" style="261" customWidth="1"/>
    <col min="2310" max="2310" width="6.75" style="261" customWidth="1"/>
    <col min="2311" max="2311" width="3.5" style="261" customWidth="1"/>
    <col min="2312" max="2317" width="5.375" style="261" customWidth="1"/>
    <col min="2318" max="2318" width="5.25" style="261" customWidth="1"/>
    <col min="2319" max="2322" width="5.375" style="261" customWidth="1"/>
    <col min="2323" max="2323" width="3.375" style="261" customWidth="1"/>
    <col min="2324" max="2324" width="2.625" style="261" customWidth="1"/>
    <col min="2325" max="2325" width="1" style="261" customWidth="1"/>
    <col min="2326" max="2326" width="7.875" style="261" customWidth="1"/>
    <col min="2327" max="2327" width="6.25" style="261" customWidth="1"/>
    <col min="2328" max="2328" width="7" style="261" customWidth="1"/>
    <col min="2329" max="2329" width="1" style="261" customWidth="1"/>
    <col min="2330" max="2560" width="10" style="261"/>
    <col min="2561" max="2561" width="2" style="261" customWidth="1"/>
    <col min="2562" max="2562" width="9.375" style="261" customWidth="1"/>
    <col min="2563" max="2564" width="5.5" style="261" customWidth="1"/>
    <col min="2565" max="2565" width="3.5" style="261" customWidth="1"/>
    <col min="2566" max="2566" width="6.75" style="261" customWidth="1"/>
    <col min="2567" max="2567" width="3.5" style="261" customWidth="1"/>
    <col min="2568" max="2573" width="5.375" style="261" customWidth="1"/>
    <col min="2574" max="2574" width="5.25" style="261" customWidth="1"/>
    <col min="2575" max="2578" width="5.375" style="261" customWidth="1"/>
    <col min="2579" max="2579" width="3.375" style="261" customWidth="1"/>
    <col min="2580" max="2580" width="2.625" style="261" customWidth="1"/>
    <col min="2581" max="2581" width="1" style="261" customWidth="1"/>
    <col min="2582" max="2582" width="7.875" style="261" customWidth="1"/>
    <col min="2583" max="2583" width="6.25" style="261" customWidth="1"/>
    <col min="2584" max="2584" width="7" style="261" customWidth="1"/>
    <col min="2585" max="2585" width="1" style="261" customWidth="1"/>
    <col min="2586" max="2816" width="10" style="261"/>
    <col min="2817" max="2817" width="2" style="261" customWidth="1"/>
    <col min="2818" max="2818" width="9.375" style="261" customWidth="1"/>
    <col min="2819" max="2820" width="5.5" style="261" customWidth="1"/>
    <col min="2821" max="2821" width="3.5" style="261" customWidth="1"/>
    <col min="2822" max="2822" width="6.75" style="261" customWidth="1"/>
    <col min="2823" max="2823" width="3.5" style="261" customWidth="1"/>
    <col min="2824" max="2829" width="5.375" style="261" customWidth="1"/>
    <col min="2830" max="2830" width="5.25" style="261" customWidth="1"/>
    <col min="2831" max="2834" width="5.375" style="261" customWidth="1"/>
    <col min="2835" max="2835" width="3.375" style="261" customWidth="1"/>
    <col min="2836" max="2836" width="2.625" style="261" customWidth="1"/>
    <col min="2837" max="2837" width="1" style="261" customWidth="1"/>
    <col min="2838" max="2838" width="7.875" style="261" customWidth="1"/>
    <col min="2839" max="2839" width="6.25" style="261" customWidth="1"/>
    <col min="2840" max="2840" width="7" style="261" customWidth="1"/>
    <col min="2841" max="2841" width="1" style="261" customWidth="1"/>
    <col min="2842" max="3072" width="10" style="261"/>
    <col min="3073" max="3073" width="2" style="261" customWidth="1"/>
    <col min="3074" max="3074" width="9.375" style="261" customWidth="1"/>
    <col min="3075" max="3076" width="5.5" style="261" customWidth="1"/>
    <col min="3077" max="3077" width="3.5" style="261" customWidth="1"/>
    <col min="3078" max="3078" width="6.75" style="261" customWidth="1"/>
    <col min="3079" max="3079" width="3.5" style="261" customWidth="1"/>
    <col min="3080" max="3085" width="5.375" style="261" customWidth="1"/>
    <col min="3086" max="3086" width="5.25" style="261" customWidth="1"/>
    <col min="3087" max="3090" width="5.375" style="261" customWidth="1"/>
    <col min="3091" max="3091" width="3.375" style="261" customWidth="1"/>
    <col min="3092" max="3092" width="2.625" style="261" customWidth="1"/>
    <col min="3093" max="3093" width="1" style="261" customWidth="1"/>
    <col min="3094" max="3094" width="7.875" style="261" customWidth="1"/>
    <col min="3095" max="3095" width="6.25" style="261" customWidth="1"/>
    <col min="3096" max="3096" width="7" style="261" customWidth="1"/>
    <col min="3097" max="3097" width="1" style="261" customWidth="1"/>
    <col min="3098" max="3328" width="10" style="261"/>
    <col min="3329" max="3329" width="2" style="261" customWidth="1"/>
    <col min="3330" max="3330" width="9.375" style="261" customWidth="1"/>
    <col min="3331" max="3332" width="5.5" style="261" customWidth="1"/>
    <col min="3333" max="3333" width="3.5" style="261" customWidth="1"/>
    <col min="3334" max="3334" width="6.75" style="261" customWidth="1"/>
    <col min="3335" max="3335" width="3.5" style="261" customWidth="1"/>
    <col min="3336" max="3341" width="5.375" style="261" customWidth="1"/>
    <col min="3342" max="3342" width="5.25" style="261" customWidth="1"/>
    <col min="3343" max="3346" width="5.375" style="261" customWidth="1"/>
    <col min="3347" max="3347" width="3.375" style="261" customWidth="1"/>
    <col min="3348" max="3348" width="2.625" style="261" customWidth="1"/>
    <col min="3349" max="3349" width="1" style="261" customWidth="1"/>
    <col min="3350" max="3350" width="7.875" style="261" customWidth="1"/>
    <col min="3351" max="3351" width="6.25" style="261" customWidth="1"/>
    <col min="3352" max="3352" width="7" style="261" customWidth="1"/>
    <col min="3353" max="3353" width="1" style="261" customWidth="1"/>
    <col min="3354" max="3584" width="10" style="261"/>
    <col min="3585" max="3585" width="2" style="261" customWidth="1"/>
    <col min="3586" max="3586" width="9.375" style="261" customWidth="1"/>
    <col min="3587" max="3588" width="5.5" style="261" customWidth="1"/>
    <col min="3589" max="3589" width="3.5" style="261" customWidth="1"/>
    <col min="3590" max="3590" width="6.75" style="261" customWidth="1"/>
    <col min="3591" max="3591" width="3.5" style="261" customWidth="1"/>
    <col min="3592" max="3597" width="5.375" style="261" customWidth="1"/>
    <col min="3598" max="3598" width="5.25" style="261" customWidth="1"/>
    <col min="3599" max="3602" width="5.375" style="261" customWidth="1"/>
    <col min="3603" max="3603" width="3.375" style="261" customWidth="1"/>
    <col min="3604" max="3604" width="2.625" style="261" customWidth="1"/>
    <col min="3605" max="3605" width="1" style="261" customWidth="1"/>
    <col min="3606" max="3606" width="7.875" style="261" customWidth="1"/>
    <col min="3607" max="3607" width="6.25" style="261" customWidth="1"/>
    <col min="3608" max="3608" width="7" style="261" customWidth="1"/>
    <col min="3609" max="3609" width="1" style="261" customWidth="1"/>
    <col min="3610" max="3840" width="10" style="261"/>
    <col min="3841" max="3841" width="2" style="261" customWidth="1"/>
    <col min="3842" max="3842" width="9.375" style="261" customWidth="1"/>
    <col min="3843" max="3844" width="5.5" style="261" customWidth="1"/>
    <col min="3845" max="3845" width="3.5" style="261" customWidth="1"/>
    <col min="3846" max="3846" width="6.75" style="261" customWidth="1"/>
    <col min="3847" max="3847" width="3.5" style="261" customWidth="1"/>
    <col min="3848" max="3853" width="5.375" style="261" customWidth="1"/>
    <col min="3854" max="3854" width="5.25" style="261" customWidth="1"/>
    <col min="3855" max="3858" width="5.375" style="261" customWidth="1"/>
    <col min="3859" max="3859" width="3.375" style="261" customWidth="1"/>
    <col min="3860" max="3860" width="2.625" style="261" customWidth="1"/>
    <col min="3861" max="3861" width="1" style="261" customWidth="1"/>
    <col min="3862" max="3862" width="7.875" style="261" customWidth="1"/>
    <col min="3863" max="3863" width="6.25" style="261" customWidth="1"/>
    <col min="3864" max="3864" width="7" style="261" customWidth="1"/>
    <col min="3865" max="3865" width="1" style="261" customWidth="1"/>
    <col min="3866" max="4096" width="10" style="261"/>
    <col min="4097" max="4097" width="2" style="261" customWidth="1"/>
    <col min="4098" max="4098" width="9.375" style="261" customWidth="1"/>
    <col min="4099" max="4100" width="5.5" style="261" customWidth="1"/>
    <col min="4101" max="4101" width="3.5" style="261" customWidth="1"/>
    <col min="4102" max="4102" width="6.75" style="261" customWidth="1"/>
    <col min="4103" max="4103" width="3.5" style="261" customWidth="1"/>
    <col min="4104" max="4109" width="5.375" style="261" customWidth="1"/>
    <col min="4110" max="4110" width="5.25" style="261" customWidth="1"/>
    <col min="4111" max="4114" width="5.375" style="261" customWidth="1"/>
    <col min="4115" max="4115" width="3.375" style="261" customWidth="1"/>
    <col min="4116" max="4116" width="2.625" style="261" customWidth="1"/>
    <col min="4117" max="4117" width="1" style="261" customWidth="1"/>
    <col min="4118" max="4118" width="7.875" style="261" customWidth="1"/>
    <col min="4119" max="4119" width="6.25" style="261" customWidth="1"/>
    <col min="4120" max="4120" width="7" style="261" customWidth="1"/>
    <col min="4121" max="4121" width="1" style="261" customWidth="1"/>
    <col min="4122" max="4352" width="10" style="261"/>
    <col min="4353" max="4353" width="2" style="261" customWidth="1"/>
    <col min="4354" max="4354" width="9.375" style="261" customWidth="1"/>
    <col min="4355" max="4356" width="5.5" style="261" customWidth="1"/>
    <col min="4357" max="4357" width="3.5" style="261" customWidth="1"/>
    <col min="4358" max="4358" width="6.75" style="261" customWidth="1"/>
    <col min="4359" max="4359" width="3.5" style="261" customWidth="1"/>
    <col min="4360" max="4365" width="5.375" style="261" customWidth="1"/>
    <col min="4366" max="4366" width="5.25" style="261" customWidth="1"/>
    <col min="4367" max="4370" width="5.375" style="261" customWidth="1"/>
    <col min="4371" max="4371" width="3.375" style="261" customWidth="1"/>
    <col min="4372" max="4372" width="2.625" style="261" customWidth="1"/>
    <col min="4373" max="4373" width="1" style="261" customWidth="1"/>
    <col min="4374" max="4374" width="7.875" style="261" customWidth="1"/>
    <col min="4375" max="4375" width="6.25" style="261" customWidth="1"/>
    <col min="4376" max="4376" width="7" style="261" customWidth="1"/>
    <col min="4377" max="4377" width="1" style="261" customWidth="1"/>
    <col min="4378" max="4608" width="10" style="261"/>
    <col min="4609" max="4609" width="2" style="261" customWidth="1"/>
    <col min="4610" max="4610" width="9.375" style="261" customWidth="1"/>
    <col min="4611" max="4612" width="5.5" style="261" customWidth="1"/>
    <col min="4613" max="4613" width="3.5" style="261" customWidth="1"/>
    <col min="4614" max="4614" width="6.75" style="261" customWidth="1"/>
    <col min="4615" max="4615" width="3.5" style="261" customWidth="1"/>
    <col min="4616" max="4621" width="5.375" style="261" customWidth="1"/>
    <col min="4622" max="4622" width="5.25" style="261" customWidth="1"/>
    <col min="4623" max="4626" width="5.375" style="261" customWidth="1"/>
    <col min="4627" max="4627" width="3.375" style="261" customWidth="1"/>
    <col min="4628" max="4628" width="2.625" style="261" customWidth="1"/>
    <col min="4629" max="4629" width="1" style="261" customWidth="1"/>
    <col min="4630" max="4630" width="7.875" style="261" customWidth="1"/>
    <col min="4631" max="4631" width="6.25" style="261" customWidth="1"/>
    <col min="4632" max="4632" width="7" style="261" customWidth="1"/>
    <col min="4633" max="4633" width="1" style="261" customWidth="1"/>
    <col min="4634" max="4864" width="10" style="261"/>
    <col min="4865" max="4865" width="2" style="261" customWidth="1"/>
    <col min="4866" max="4866" width="9.375" style="261" customWidth="1"/>
    <col min="4867" max="4868" width="5.5" style="261" customWidth="1"/>
    <col min="4869" max="4869" width="3.5" style="261" customWidth="1"/>
    <col min="4870" max="4870" width="6.75" style="261" customWidth="1"/>
    <col min="4871" max="4871" width="3.5" style="261" customWidth="1"/>
    <col min="4872" max="4877" width="5.375" style="261" customWidth="1"/>
    <col min="4878" max="4878" width="5.25" style="261" customWidth="1"/>
    <col min="4879" max="4882" width="5.375" style="261" customWidth="1"/>
    <col min="4883" max="4883" width="3.375" style="261" customWidth="1"/>
    <col min="4884" max="4884" width="2.625" style="261" customWidth="1"/>
    <col min="4885" max="4885" width="1" style="261" customWidth="1"/>
    <col min="4886" max="4886" width="7.875" style="261" customWidth="1"/>
    <col min="4887" max="4887" width="6.25" style="261" customWidth="1"/>
    <col min="4888" max="4888" width="7" style="261" customWidth="1"/>
    <col min="4889" max="4889" width="1" style="261" customWidth="1"/>
    <col min="4890" max="5120" width="10" style="261"/>
    <col min="5121" max="5121" width="2" style="261" customWidth="1"/>
    <col min="5122" max="5122" width="9.375" style="261" customWidth="1"/>
    <col min="5123" max="5124" width="5.5" style="261" customWidth="1"/>
    <col min="5125" max="5125" width="3.5" style="261" customWidth="1"/>
    <col min="5126" max="5126" width="6.75" style="261" customWidth="1"/>
    <col min="5127" max="5127" width="3.5" style="261" customWidth="1"/>
    <col min="5128" max="5133" width="5.375" style="261" customWidth="1"/>
    <col min="5134" max="5134" width="5.25" style="261" customWidth="1"/>
    <col min="5135" max="5138" width="5.375" style="261" customWidth="1"/>
    <col min="5139" max="5139" width="3.375" style="261" customWidth="1"/>
    <col min="5140" max="5140" width="2.625" style="261" customWidth="1"/>
    <col min="5141" max="5141" width="1" style="261" customWidth="1"/>
    <col min="5142" max="5142" width="7.875" style="261" customWidth="1"/>
    <col min="5143" max="5143" width="6.25" style="261" customWidth="1"/>
    <col min="5144" max="5144" width="7" style="261" customWidth="1"/>
    <col min="5145" max="5145" width="1" style="261" customWidth="1"/>
    <col min="5146" max="5376" width="10" style="261"/>
    <col min="5377" max="5377" width="2" style="261" customWidth="1"/>
    <col min="5378" max="5378" width="9.375" style="261" customWidth="1"/>
    <col min="5379" max="5380" width="5.5" style="261" customWidth="1"/>
    <col min="5381" max="5381" width="3.5" style="261" customWidth="1"/>
    <col min="5382" max="5382" width="6.75" style="261" customWidth="1"/>
    <col min="5383" max="5383" width="3.5" style="261" customWidth="1"/>
    <col min="5384" max="5389" width="5.375" style="261" customWidth="1"/>
    <col min="5390" max="5390" width="5.25" style="261" customWidth="1"/>
    <col min="5391" max="5394" width="5.375" style="261" customWidth="1"/>
    <col min="5395" max="5395" width="3.375" style="261" customWidth="1"/>
    <col min="5396" max="5396" width="2.625" style="261" customWidth="1"/>
    <col min="5397" max="5397" width="1" style="261" customWidth="1"/>
    <col min="5398" max="5398" width="7.875" style="261" customWidth="1"/>
    <col min="5399" max="5399" width="6.25" style="261" customWidth="1"/>
    <col min="5400" max="5400" width="7" style="261" customWidth="1"/>
    <col min="5401" max="5401" width="1" style="261" customWidth="1"/>
    <col min="5402" max="5632" width="10" style="261"/>
    <col min="5633" max="5633" width="2" style="261" customWidth="1"/>
    <col min="5634" max="5634" width="9.375" style="261" customWidth="1"/>
    <col min="5635" max="5636" width="5.5" style="261" customWidth="1"/>
    <col min="5637" max="5637" width="3.5" style="261" customWidth="1"/>
    <col min="5638" max="5638" width="6.75" style="261" customWidth="1"/>
    <col min="5639" max="5639" width="3.5" style="261" customWidth="1"/>
    <col min="5640" max="5645" width="5.375" style="261" customWidth="1"/>
    <col min="5646" max="5646" width="5.25" style="261" customWidth="1"/>
    <col min="5647" max="5650" width="5.375" style="261" customWidth="1"/>
    <col min="5651" max="5651" width="3.375" style="261" customWidth="1"/>
    <col min="5652" max="5652" width="2.625" style="261" customWidth="1"/>
    <col min="5653" max="5653" width="1" style="261" customWidth="1"/>
    <col min="5654" max="5654" width="7.875" style="261" customWidth="1"/>
    <col min="5655" max="5655" width="6.25" style="261" customWidth="1"/>
    <col min="5656" max="5656" width="7" style="261" customWidth="1"/>
    <col min="5657" max="5657" width="1" style="261" customWidth="1"/>
    <col min="5658" max="5888" width="10" style="261"/>
    <col min="5889" max="5889" width="2" style="261" customWidth="1"/>
    <col min="5890" max="5890" width="9.375" style="261" customWidth="1"/>
    <col min="5891" max="5892" width="5.5" style="261" customWidth="1"/>
    <col min="5893" max="5893" width="3.5" style="261" customWidth="1"/>
    <col min="5894" max="5894" width="6.75" style="261" customWidth="1"/>
    <col min="5895" max="5895" width="3.5" style="261" customWidth="1"/>
    <col min="5896" max="5901" width="5.375" style="261" customWidth="1"/>
    <col min="5902" max="5902" width="5.25" style="261" customWidth="1"/>
    <col min="5903" max="5906" width="5.375" style="261" customWidth="1"/>
    <col min="5907" max="5907" width="3.375" style="261" customWidth="1"/>
    <col min="5908" max="5908" width="2.625" style="261" customWidth="1"/>
    <col min="5909" max="5909" width="1" style="261" customWidth="1"/>
    <col min="5910" max="5910" width="7.875" style="261" customWidth="1"/>
    <col min="5911" max="5911" width="6.25" style="261" customWidth="1"/>
    <col min="5912" max="5912" width="7" style="261" customWidth="1"/>
    <col min="5913" max="5913" width="1" style="261" customWidth="1"/>
    <col min="5914" max="6144" width="10" style="261"/>
    <col min="6145" max="6145" width="2" style="261" customWidth="1"/>
    <col min="6146" max="6146" width="9.375" style="261" customWidth="1"/>
    <col min="6147" max="6148" width="5.5" style="261" customWidth="1"/>
    <col min="6149" max="6149" width="3.5" style="261" customWidth="1"/>
    <col min="6150" max="6150" width="6.75" style="261" customWidth="1"/>
    <col min="6151" max="6151" width="3.5" style="261" customWidth="1"/>
    <col min="6152" max="6157" width="5.375" style="261" customWidth="1"/>
    <col min="6158" max="6158" width="5.25" style="261" customWidth="1"/>
    <col min="6159" max="6162" width="5.375" style="261" customWidth="1"/>
    <col min="6163" max="6163" width="3.375" style="261" customWidth="1"/>
    <col min="6164" max="6164" width="2.625" style="261" customWidth="1"/>
    <col min="6165" max="6165" width="1" style="261" customWidth="1"/>
    <col min="6166" max="6166" width="7.875" style="261" customWidth="1"/>
    <col min="6167" max="6167" width="6.25" style="261" customWidth="1"/>
    <col min="6168" max="6168" width="7" style="261" customWidth="1"/>
    <col min="6169" max="6169" width="1" style="261" customWidth="1"/>
    <col min="6170" max="6400" width="10" style="261"/>
    <col min="6401" max="6401" width="2" style="261" customWidth="1"/>
    <col min="6402" max="6402" width="9.375" style="261" customWidth="1"/>
    <col min="6403" max="6404" width="5.5" style="261" customWidth="1"/>
    <col min="6405" max="6405" width="3.5" style="261" customWidth="1"/>
    <col min="6406" max="6406" width="6.75" style="261" customWidth="1"/>
    <col min="6407" max="6407" width="3.5" style="261" customWidth="1"/>
    <col min="6408" max="6413" width="5.375" style="261" customWidth="1"/>
    <col min="6414" max="6414" width="5.25" style="261" customWidth="1"/>
    <col min="6415" max="6418" width="5.375" style="261" customWidth="1"/>
    <col min="6419" max="6419" width="3.375" style="261" customWidth="1"/>
    <col min="6420" max="6420" width="2.625" style="261" customWidth="1"/>
    <col min="6421" max="6421" width="1" style="261" customWidth="1"/>
    <col min="6422" max="6422" width="7.875" style="261" customWidth="1"/>
    <col min="6423" max="6423" width="6.25" style="261" customWidth="1"/>
    <col min="6424" max="6424" width="7" style="261" customWidth="1"/>
    <col min="6425" max="6425" width="1" style="261" customWidth="1"/>
    <col min="6426" max="6656" width="10" style="261"/>
    <col min="6657" max="6657" width="2" style="261" customWidth="1"/>
    <col min="6658" max="6658" width="9.375" style="261" customWidth="1"/>
    <col min="6659" max="6660" width="5.5" style="261" customWidth="1"/>
    <col min="6661" max="6661" width="3.5" style="261" customWidth="1"/>
    <col min="6662" max="6662" width="6.75" style="261" customWidth="1"/>
    <col min="6663" max="6663" width="3.5" style="261" customWidth="1"/>
    <col min="6664" max="6669" width="5.375" style="261" customWidth="1"/>
    <col min="6670" max="6670" width="5.25" style="261" customWidth="1"/>
    <col min="6671" max="6674" width="5.375" style="261" customWidth="1"/>
    <col min="6675" max="6675" width="3.375" style="261" customWidth="1"/>
    <col min="6676" max="6676" width="2.625" style="261" customWidth="1"/>
    <col min="6677" max="6677" width="1" style="261" customWidth="1"/>
    <col min="6678" max="6678" width="7.875" style="261" customWidth="1"/>
    <col min="6679" max="6679" width="6.25" style="261" customWidth="1"/>
    <col min="6680" max="6680" width="7" style="261" customWidth="1"/>
    <col min="6681" max="6681" width="1" style="261" customWidth="1"/>
    <col min="6682" max="6912" width="10" style="261"/>
    <col min="6913" max="6913" width="2" style="261" customWidth="1"/>
    <col min="6914" max="6914" width="9.375" style="261" customWidth="1"/>
    <col min="6915" max="6916" width="5.5" style="261" customWidth="1"/>
    <col min="6917" max="6917" width="3.5" style="261" customWidth="1"/>
    <col min="6918" max="6918" width="6.75" style="261" customWidth="1"/>
    <col min="6919" max="6919" width="3.5" style="261" customWidth="1"/>
    <col min="6920" max="6925" width="5.375" style="261" customWidth="1"/>
    <col min="6926" max="6926" width="5.25" style="261" customWidth="1"/>
    <col min="6927" max="6930" width="5.375" style="261" customWidth="1"/>
    <col min="6931" max="6931" width="3.375" style="261" customWidth="1"/>
    <col min="6932" max="6932" width="2.625" style="261" customWidth="1"/>
    <col min="6933" max="6933" width="1" style="261" customWidth="1"/>
    <col min="6934" max="6934" width="7.875" style="261" customWidth="1"/>
    <col min="6935" max="6935" width="6.25" style="261" customWidth="1"/>
    <col min="6936" max="6936" width="7" style="261" customWidth="1"/>
    <col min="6937" max="6937" width="1" style="261" customWidth="1"/>
    <col min="6938" max="7168" width="10" style="261"/>
    <col min="7169" max="7169" width="2" style="261" customWidth="1"/>
    <col min="7170" max="7170" width="9.375" style="261" customWidth="1"/>
    <col min="7171" max="7172" width="5.5" style="261" customWidth="1"/>
    <col min="7173" max="7173" width="3.5" style="261" customWidth="1"/>
    <col min="7174" max="7174" width="6.75" style="261" customWidth="1"/>
    <col min="7175" max="7175" width="3.5" style="261" customWidth="1"/>
    <col min="7176" max="7181" width="5.375" style="261" customWidth="1"/>
    <col min="7182" max="7182" width="5.25" style="261" customWidth="1"/>
    <col min="7183" max="7186" width="5.375" style="261" customWidth="1"/>
    <col min="7187" max="7187" width="3.375" style="261" customWidth="1"/>
    <col min="7188" max="7188" width="2.625" style="261" customWidth="1"/>
    <col min="7189" max="7189" width="1" style="261" customWidth="1"/>
    <col min="7190" max="7190" width="7.875" style="261" customWidth="1"/>
    <col min="7191" max="7191" width="6.25" style="261" customWidth="1"/>
    <col min="7192" max="7192" width="7" style="261" customWidth="1"/>
    <col min="7193" max="7193" width="1" style="261" customWidth="1"/>
    <col min="7194" max="7424" width="10" style="261"/>
    <col min="7425" max="7425" width="2" style="261" customWidth="1"/>
    <col min="7426" max="7426" width="9.375" style="261" customWidth="1"/>
    <col min="7427" max="7428" width="5.5" style="261" customWidth="1"/>
    <col min="7429" max="7429" width="3.5" style="261" customWidth="1"/>
    <col min="7430" max="7430" width="6.75" style="261" customWidth="1"/>
    <col min="7431" max="7431" width="3.5" style="261" customWidth="1"/>
    <col min="7432" max="7437" width="5.375" style="261" customWidth="1"/>
    <col min="7438" max="7438" width="5.25" style="261" customWidth="1"/>
    <col min="7439" max="7442" width="5.375" style="261" customWidth="1"/>
    <col min="7443" max="7443" width="3.375" style="261" customWidth="1"/>
    <col min="7444" max="7444" width="2.625" style="261" customWidth="1"/>
    <col min="7445" max="7445" width="1" style="261" customWidth="1"/>
    <col min="7446" max="7446" width="7.875" style="261" customWidth="1"/>
    <col min="7447" max="7447" width="6.25" style="261" customWidth="1"/>
    <col min="7448" max="7448" width="7" style="261" customWidth="1"/>
    <col min="7449" max="7449" width="1" style="261" customWidth="1"/>
    <col min="7450" max="7680" width="10" style="261"/>
    <col min="7681" max="7681" width="2" style="261" customWidth="1"/>
    <col min="7682" max="7682" width="9.375" style="261" customWidth="1"/>
    <col min="7683" max="7684" width="5.5" style="261" customWidth="1"/>
    <col min="7685" max="7685" width="3.5" style="261" customWidth="1"/>
    <col min="7686" max="7686" width="6.75" style="261" customWidth="1"/>
    <col min="7687" max="7687" width="3.5" style="261" customWidth="1"/>
    <col min="7688" max="7693" width="5.375" style="261" customWidth="1"/>
    <col min="7694" max="7694" width="5.25" style="261" customWidth="1"/>
    <col min="7695" max="7698" width="5.375" style="261" customWidth="1"/>
    <col min="7699" max="7699" width="3.375" style="261" customWidth="1"/>
    <col min="7700" max="7700" width="2.625" style="261" customWidth="1"/>
    <col min="7701" max="7701" width="1" style="261" customWidth="1"/>
    <col min="7702" max="7702" width="7.875" style="261" customWidth="1"/>
    <col min="7703" max="7703" width="6.25" style="261" customWidth="1"/>
    <col min="7704" max="7704" width="7" style="261" customWidth="1"/>
    <col min="7705" max="7705" width="1" style="261" customWidth="1"/>
    <col min="7706" max="7936" width="10" style="261"/>
    <col min="7937" max="7937" width="2" style="261" customWidth="1"/>
    <col min="7938" max="7938" width="9.375" style="261" customWidth="1"/>
    <col min="7939" max="7940" width="5.5" style="261" customWidth="1"/>
    <col min="7941" max="7941" width="3.5" style="261" customWidth="1"/>
    <col min="7942" max="7942" width="6.75" style="261" customWidth="1"/>
    <col min="7943" max="7943" width="3.5" style="261" customWidth="1"/>
    <col min="7944" max="7949" width="5.375" style="261" customWidth="1"/>
    <col min="7950" max="7950" width="5.25" style="261" customWidth="1"/>
    <col min="7951" max="7954" width="5.375" style="261" customWidth="1"/>
    <col min="7955" max="7955" width="3.375" style="261" customWidth="1"/>
    <col min="7956" max="7956" width="2.625" style="261" customWidth="1"/>
    <col min="7957" max="7957" width="1" style="261" customWidth="1"/>
    <col min="7958" max="7958" width="7.875" style="261" customWidth="1"/>
    <col min="7959" max="7959" width="6.25" style="261" customWidth="1"/>
    <col min="7960" max="7960" width="7" style="261" customWidth="1"/>
    <col min="7961" max="7961" width="1" style="261" customWidth="1"/>
    <col min="7962" max="8192" width="10" style="261"/>
    <col min="8193" max="8193" width="2" style="261" customWidth="1"/>
    <col min="8194" max="8194" width="9.375" style="261" customWidth="1"/>
    <col min="8195" max="8196" width="5.5" style="261" customWidth="1"/>
    <col min="8197" max="8197" width="3.5" style="261" customWidth="1"/>
    <col min="8198" max="8198" width="6.75" style="261" customWidth="1"/>
    <col min="8199" max="8199" width="3.5" style="261" customWidth="1"/>
    <col min="8200" max="8205" width="5.375" style="261" customWidth="1"/>
    <col min="8206" max="8206" width="5.25" style="261" customWidth="1"/>
    <col min="8207" max="8210" width="5.375" style="261" customWidth="1"/>
    <col min="8211" max="8211" width="3.375" style="261" customWidth="1"/>
    <col min="8212" max="8212" width="2.625" style="261" customWidth="1"/>
    <col min="8213" max="8213" width="1" style="261" customWidth="1"/>
    <col min="8214" max="8214" width="7.875" style="261" customWidth="1"/>
    <col min="8215" max="8215" width="6.25" style="261" customWidth="1"/>
    <col min="8216" max="8216" width="7" style="261" customWidth="1"/>
    <col min="8217" max="8217" width="1" style="261" customWidth="1"/>
    <col min="8218" max="8448" width="10" style="261"/>
    <col min="8449" max="8449" width="2" style="261" customWidth="1"/>
    <col min="8450" max="8450" width="9.375" style="261" customWidth="1"/>
    <col min="8451" max="8452" width="5.5" style="261" customWidth="1"/>
    <col min="8453" max="8453" width="3.5" style="261" customWidth="1"/>
    <col min="8454" max="8454" width="6.75" style="261" customWidth="1"/>
    <col min="8455" max="8455" width="3.5" style="261" customWidth="1"/>
    <col min="8456" max="8461" width="5.375" style="261" customWidth="1"/>
    <col min="8462" max="8462" width="5.25" style="261" customWidth="1"/>
    <col min="8463" max="8466" width="5.375" style="261" customWidth="1"/>
    <col min="8467" max="8467" width="3.375" style="261" customWidth="1"/>
    <col min="8468" max="8468" width="2.625" style="261" customWidth="1"/>
    <col min="8469" max="8469" width="1" style="261" customWidth="1"/>
    <col min="8470" max="8470" width="7.875" style="261" customWidth="1"/>
    <col min="8471" max="8471" width="6.25" style="261" customWidth="1"/>
    <col min="8472" max="8472" width="7" style="261" customWidth="1"/>
    <col min="8473" max="8473" width="1" style="261" customWidth="1"/>
    <col min="8474" max="8704" width="10" style="261"/>
    <col min="8705" max="8705" width="2" style="261" customWidth="1"/>
    <col min="8706" max="8706" width="9.375" style="261" customWidth="1"/>
    <col min="8707" max="8708" width="5.5" style="261" customWidth="1"/>
    <col min="8709" max="8709" width="3.5" style="261" customWidth="1"/>
    <col min="8710" max="8710" width="6.75" style="261" customWidth="1"/>
    <col min="8711" max="8711" width="3.5" style="261" customWidth="1"/>
    <col min="8712" max="8717" width="5.375" style="261" customWidth="1"/>
    <col min="8718" max="8718" width="5.25" style="261" customWidth="1"/>
    <col min="8719" max="8722" width="5.375" style="261" customWidth="1"/>
    <col min="8723" max="8723" width="3.375" style="261" customWidth="1"/>
    <col min="8724" max="8724" width="2.625" style="261" customWidth="1"/>
    <col min="8725" max="8725" width="1" style="261" customWidth="1"/>
    <col min="8726" max="8726" width="7.875" style="261" customWidth="1"/>
    <col min="8727" max="8727" width="6.25" style="261" customWidth="1"/>
    <col min="8728" max="8728" width="7" style="261" customWidth="1"/>
    <col min="8729" max="8729" width="1" style="261" customWidth="1"/>
    <col min="8730" max="8960" width="10" style="261"/>
    <col min="8961" max="8961" width="2" style="261" customWidth="1"/>
    <col min="8962" max="8962" width="9.375" style="261" customWidth="1"/>
    <col min="8963" max="8964" width="5.5" style="261" customWidth="1"/>
    <col min="8965" max="8965" width="3.5" style="261" customWidth="1"/>
    <col min="8966" max="8966" width="6.75" style="261" customWidth="1"/>
    <col min="8967" max="8967" width="3.5" style="261" customWidth="1"/>
    <col min="8968" max="8973" width="5.375" style="261" customWidth="1"/>
    <col min="8974" max="8974" width="5.25" style="261" customWidth="1"/>
    <col min="8975" max="8978" width="5.375" style="261" customWidth="1"/>
    <col min="8979" max="8979" width="3.375" style="261" customWidth="1"/>
    <col min="8980" max="8980" width="2.625" style="261" customWidth="1"/>
    <col min="8981" max="8981" width="1" style="261" customWidth="1"/>
    <col min="8982" max="8982" width="7.875" style="261" customWidth="1"/>
    <col min="8983" max="8983" width="6.25" style="261" customWidth="1"/>
    <col min="8984" max="8984" width="7" style="261" customWidth="1"/>
    <col min="8985" max="8985" width="1" style="261" customWidth="1"/>
    <col min="8986" max="9216" width="10" style="261"/>
    <col min="9217" max="9217" width="2" style="261" customWidth="1"/>
    <col min="9218" max="9218" width="9.375" style="261" customWidth="1"/>
    <col min="9219" max="9220" width="5.5" style="261" customWidth="1"/>
    <col min="9221" max="9221" width="3.5" style="261" customWidth="1"/>
    <col min="9222" max="9222" width="6.75" style="261" customWidth="1"/>
    <col min="9223" max="9223" width="3.5" style="261" customWidth="1"/>
    <col min="9224" max="9229" width="5.375" style="261" customWidth="1"/>
    <col min="9230" max="9230" width="5.25" style="261" customWidth="1"/>
    <col min="9231" max="9234" width="5.375" style="261" customWidth="1"/>
    <col min="9235" max="9235" width="3.375" style="261" customWidth="1"/>
    <col min="9236" max="9236" width="2.625" style="261" customWidth="1"/>
    <col min="9237" max="9237" width="1" style="261" customWidth="1"/>
    <col min="9238" max="9238" width="7.875" style="261" customWidth="1"/>
    <col min="9239" max="9239" width="6.25" style="261" customWidth="1"/>
    <col min="9240" max="9240" width="7" style="261" customWidth="1"/>
    <col min="9241" max="9241" width="1" style="261" customWidth="1"/>
    <col min="9242" max="9472" width="10" style="261"/>
    <col min="9473" max="9473" width="2" style="261" customWidth="1"/>
    <col min="9474" max="9474" width="9.375" style="261" customWidth="1"/>
    <col min="9475" max="9476" width="5.5" style="261" customWidth="1"/>
    <col min="9477" max="9477" width="3.5" style="261" customWidth="1"/>
    <col min="9478" max="9478" width="6.75" style="261" customWidth="1"/>
    <col min="9479" max="9479" width="3.5" style="261" customWidth="1"/>
    <col min="9480" max="9485" width="5.375" style="261" customWidth="1"/>
    <col min="9486" max="9486" width="5.25" style="261" customWidth="1"/>
    <col min="9487" max="9490" width="5.375" style="261" customWidth="1"/>
    <col min="9491" max="9491" width="3.375" style="261" customWidth="1"/>
    <col min="9492" max="9492" width="2.625" style="261" customWidth="1"/>
    <col min="9493" max="9493" width="1" style="261" customWidth="1"/>
    <col min="9494" max="9494" width="7.875" style="261" customWidth="1"/>
    <col min="9495" max="9495" width="6.25" style="261" customWidth="1"/>
    <col min="9496" max="9496" width="7" style="261" customWidth="1"/>
    <col min="9497" max="9497" width="1" style="261" customWidth="1"/>
    <col min="9498" max="9728" width="10" style="261"/>
    <col min="9729" max="9729" width="2" style="261" customWidth="1"/>
    <col min="9730" max="9730" width="9.375" style="261" customWidth="1"/>
    <col min="9731" max="9732" width="5.5" style="261" customWidth="1"/>
    <col min="9733" max="9733" width="3.5" style="261" customWidth="1"/>
    <col min="9734" max="9734" width="6.75" style="261" customWidth="1"/>
    <col min="9735" max="9735" width="3.5" style="261" customWidth="1"/>
    <col min="9736" max="9741" width="5.375" style="261" customWidth="1"/>
    <col min="9742" max="9742" width="5.25" style="261" customWidth="1"/>
    <col min="9743" max="9746" width="5.375" style="261" customWidth="1"/>
    <col min="9747" max="9747" width="3.375" style="261" customWidth="1"/>
    <col min="9748" max="9748" width="2.625" style="261" customWidth="1"/>
    <col min="9749" max="9749" width="1" style="261" customWidth="1"/>
    <col min="9750" max="9750" width="7.875" style="261" customWidth="1"/>
    <col min="9751" max="9751" width="6.25" style="261" customWidth="1"/>
    <col min="9752" max="9752" width="7" style="261" customWidth="1"/>
    <col min="9753" max="9753" width="1" style="261" customWidth="1"/>
    <col min="9754" max="9984" width="10" style="261"/>
    <col min="9985" max="9985" width="2" style="261" customWidth="1"/>
    <col min="9986" max="9986" width="9.375" style="261" customWidth="1"/>
    <col min="9987" max="9988" width="5.5" style="261" customWidth="1"/>
    <col min="9989" max="9989" width="3.5" style="261" customWidth="1"/>
    <col min="9990" max="9990" width="6.75" style="261" customWidth="1"/>
    <col min="9991" max="9991" width="3.5" style="261" customWidth="1"/>
    <col min="9992" max="9997" width="5.375" style="261" customWidth="1"/>
    <col min="9998" max="9998" width="5.25" style="261" customWidth="1"/>
    <col min="9999" max="10002" width="5.375" style="261" customWidth="1"/>
    <col min="10003" max="10003" width="3.375" style="261" customWidth="1"/>
    <col min="10004" max="10004" width="2.625" style="261" customWidth="1"/>
    <col min="10005" max="10005" width="1" style="261" customWidth="1"/>
    <col min="10006" max="10006" width="7.875" style="261" customWidth="1"/>
    <col min="10007" max="10007" width="6.25" style="261" customWidth="1"/>
    <col min="10008" max="10008" width="7" style="261" customWidth="1"/>
    <col min="10009" max="10009" width="1" style="261" customWidth="1"/>
    <col min="10010" max="10240" width="10" style="261"/>
    <col min="10241" max="10241" width="2" style="261" customWidth="1"/>
    <col min="10242" max="10242" width="9.375" style="261" customWidth="1"/>
    <col min="10243" max="10244" width="5.5" style="261" customWidth="1"/>
    <col min="10245" max="10245" width="3.5" style="261" customWidth="1"/>
    <col min="10246" max="10246" width="6.75" style="261" customWidth="1"/>
    <col min="10247" max="10247" width="3.5" style="261" customWidth="1"/>
    <col min="10248" max="10253" width="5.375" style="261" customWidth="1"/>
    <col min="10254" max="10254" width="5.25" style="261" customWidth="1"/>
    <col min="10255" max="10258" width="5.375" style="261" customWidth="1"/>
    <col min="10259" max="10259" width="3.375" style="261" customWidth="1"/>
    <col min="10260" max="10260" width="2.625" style="261" customWidth="1"/>
    <col min="10261" max="10261" width="1" style="261" customWidth="1"/>
    <col min="10262" max="10262" width="7.875" style="261" customWidth="1"/>
    <col min="10263" max="10263" width="6.25" style="261" customWidth="1"/>
    <col min="10264" max="10264" width="7" style="261" customWidth="1"/>
    <col min="10265" max="10265" width="1" style="261" customWidth="1"/>
    <col min="10266" max="10496" width="10" style="261"/>
    <col min="10497" max="10497" width="2" style="261" customWidth="1"/>
    <col min="10498" max="10498" width="9.375" style="261" customWidth="1"/>
    <col min="10499" max="10500" width="5.5" style="261" customWidth="1"/>
    <col min="10501" max="10501" width="3.5" style="261" customWidth="1"/>
    <col min="10502" max="10502" width="6.75" style="261" customWidth="1"/>
    <col min="10503" max="10503" width="3.5" style="261" customWidth="1"/>
    <col min="10504" max="10509" width="5.375" style="261" customWidth="1"/>
    <col min="10510" max="10510" width="5.25" style="261" customWidth="1"/>
    <col min="10511" max="10514" width="5.375" style="261" customWidth="1"/>
    <col min="10515" max="10515" width="3.375" style="261" customWidth="1"/>
    <col min="10516" max="10516" width="2.625" style="261" customWidth="1"/>
    <col min="10517" max="10517" width="1" style="261" customWidth="1"/>
    <col min="10518" max="10518" width="7.875" style="261" customWidth="1"/>
    <col min="10519" max="10519" width="6.25" style="261" customWidth="1"/>
    <col min="10520" max="10520" width="7" style="261" customWidth="1"/>
    <col min="10521" max="10521" width="1" style="261" customWidth="1"/>
    <col min="10522" max="10752" width="10" style="261"/>
    <col min="10753" max="10753" width="2" style="261" customWidth="1"/>
    <col min="10754" max="10754" width="9.375" style="261" customWidth="1"/>
    <col min="10755" max="10756" width="5.5" style="261" customWidth="1"/>
    <col min="10757" max="10757" width="3.5" style="261" customWidth="1"/>
    <col min="10758" max="10758" width="6.75" style="261" customWidth="1"/>
    <col min="10759" max="10759" width="3.5" style="261" customWidth="1"/>
    <col min="10760" max="10765" width="5.375" style="261" customWidth="1"/>
    <col min="10766" max="10766" width="5.25" style="261" customWidth="1"/>
    <col min="10767" max="10770" width="5.375" style="261" customWidth="1"/>
    <col min="10771" max="10771" width="3.375" style="261" customWidth="1"/>
    <col min="10772" max="10772" width="2.625" style="261" customWidth="1"/>
    <col min="10773" max="10773" width="1" style="261" customWidth="1"/>
    <col min="10774" max="10774" width="7.875" style="261" customWidth="1"/>
    <col min="10775" max="10775" width="6.25" style="261" customWidth="1"/>
    <col min="10776" max="10776" width="7" style="261" customWidth="1"/>
    <col min="10777" max="10777" width="1" style="261" customWidth="1"/>
    <col min="10778" max="11008" width="10" style="261"/>
    <col min="11009" max="11009" width="2" style="261" customWidth="1"/>
    <col min="11010" max="11010" width="9.375" style="261" customWidth="1"/>
    <col min="11011" max="11012" width="5.5" style="261" customWidth="1"/>
    <col min="11013" max="11013" width="3.5" style="261" customWidth="1"/>
    <col min="11014" max="11014" width="6.75" style="261" customWidth="1"/>
    <col min="11015" max="11015" width="3.5" style="261" customWidth="1"/>
    <col min="11016" max="11021" width="5.375" style="261" customWidth="1"/>
    <col min="11022" max="11022" width="5.25" style="261" customWidth="1"/>
    <col min="11023" max="11026" width="5.375" style="261" customWidth="1"/>
    <col min="11027" max="11027" width="3.375" style="261" customWidth="1"/>
    <col min="11028" max="11028" width="2.625" style="261" customWidth="1"/>
    <col min="11029" max="11029" width="1" style="261" customWidth="1"/>
    <col min="11030" max="11030" width="7.875" style="261" customWidth="1"/>
    <col min="11031" max="11031" width="6.25" style="261" customWidth="1"/>
    <col min="11032" max="11032" width="7" style="261" customWidth="1"/>
    <col min="11033" max="11033" width="1" style="261" customWidth="1"/>
    <col min="11034" max="11264" width="10" style="261"/>
    <col min="11265" max="11265" width="2" style="261" customWidth="1"/>
    <col min="11266" max="11266" width="9.375" style="261" customWidth="1"/>
    <col min="11267" max="11268" width="5.5" style="261" customWidth="1"/>
    <col min="11269" max="11269" width="3.5" style="261" customWidth="1"/>
    <col min="11270" max="11270" width="6.75" style="261" customWidth="1"/>
    <col min="11271" max="11271" width="3.5" style="261" customWidth="1"/>
    <col min="11272" max="11277" width="5.375" style="261" customWidth="1"/>
    <col min="11278" max="11278" width="5.25" style="261" customWidth="1"/>
    <col min="11279" max="11282" width="5.375" style="261" customWidth="1"/>
    <col min="11283" max="11283" width="3.375" style="261" customWidth="1"/>
    <col min="11284" max="11284" width="2.625" style="261" customWidth="1"/>
    <col min="11285" max="11285" width="1" style="261" customWidth="1"/>
    <col min="11286" max="11286" width="7.875" style="261" customWidth="1"/>
    <col min="11287" max="11287" width="6.25" style="261" customWidth="1"/>
    <col min="11288" max="11288" width="7" style="261" customWidth="1"/>
    <col min="11289" max="11289" width="1" style="261" customWidth="1"/>
    <col min="11290" max="11520" width="10" style="261"/>
    <col min="11521" max="11521" width="2" style="261" customWidth="1"/>
    <col min="11522" max="11522" width="9.375" style="261" customWidth="1"/>
    <col min="11523" max="11524" width="5.5" style="261" customWidth="1"/>
    <col min="11525" max="11525" width="3.5" style="261" customWidth="1"/>
    <col min="11526" max="11526" width="6.75" style="261" customWidth="1"/>
    <col min="11527" max="11527" width="3.5" style="261" customWidth="1"/>
    <col min="11528" max="11533" width="5.375" style="261" customWidth="1"/>
    <col min="11534" max="11534" width="5.25" style="261" customWidth="1"/>
    <col min="11535" max="11538" width="5.375" style="261" customWidth="1"/>
    <col min="11539" max="11539" width="3.375" style="261" customWidth="1"/>
    <col min="11540" max="11540" width="2.625" style="261" customWidth="1"/>
    <col min="11541" max="11541" width="1" style="261" customWidth="1"/>
    <col min="11542" max="11542" width="7.875" style="261" customWidth="1"/>
    <col min="11543" max="11543" width="6.25" style="261" customWidth="1"/>
    <col min="11544" max="11544" width="7" style="261" customWidth="1"/>
    <col min="11545" max="11545" width="1" style="261" customWidth="1"/>
    <col min="11546" max="11776" width="10" style="261"/>
    <col min="11777" max="11777" width="2" style="261" customWidth="1"/>
    <col min="11778" max="11778" width="9.375" style="261" customWidth="1"/>
    <col min="11779" max="11780" width="5.5" style="261" customWidth="1"/>
    <col min="11781" max="11781" width="3.5" style="261" customWidth="1"/>
    <col min="11782" max="11782" width="6.75" style="261" customWidth="1"/>
    <col min="11783" max="11783" width="3.5" style="261" customWidth="1"/>
    <col min="11784" max="11789" width="5.375" style="261" customWidth="1"/>
    <col min="11790" max="11790" width="5.25" style="261" customWidth="1"/>
    <col min="11791" max="11794" width="5.375" style="261" customWidth="1"/>
    <col min="11795" max="11795" width="3.375" style="261" customWidth="1"/>
    <col min="11796" max="11796" width="2.625" style="261" customWidth="1"/>
    <col min="11797" max="11797" width="1" style="261" customWidth="1"/>
    <col min="11798" max="11798" width="7.875" style="261" customWidth="1"/>
    <col min="11799" max="11799" width="6.25" style="261" customWidth="1"/>
    <col min="11800" max="11800" width="7" style="261" customWidth="1"/>
    <col min="11801" max="11801" width="1" style="261" customWidth="1"/>
    <col min="11802" max="12032" width="10" style="261"/>
    <col min="12033" max="12033" width="2" style="261" customWidth="1"/>
    <col min="12034" max="12034" width="9.375" style="261" customWidth="1"/>
    <col min="12035" max="12036" width="5.5" style="261" customWidth="1"/>
    <col min="12037" max="12037" width="3.5" style="261" customWidth="1"/>
    <col min="12038" max="12038" width="6.75" style="261" customWidth="1"/>
    <col min="12039" max="12039" width="3.5" style="261" customWidth="1"/>
    <col min="12040" max="12045" width="5.375" style="261" customWidth="1"/>
    <col min="12046" max="12046" width="5.25" style="261" customWidth="1"/>
    <col min="12047" max="12050" width="5.375" style="261" customWidth="1"/>
    <col min="12051" max="12051" width="3.375" style="261" customWidth="1"/>
    <col min="12052" max="12052" width="2.625" style="261" customWidth="1"/>
    <col min="12053" max="12053" width="1" style="261" customWidth="1"/>
    <col min="12054" max="12054" width="7.875" style="261" customWidth="1"/>
    <col min="12055" max="12055" width="6.25" style="261" customWidth="1"/>
    <col min="12056" max="12056" width="7" style="261" customWidth="1"/>
    <col min="12057" max="12057" width="1" style="261" customWidth="1"/>
    <col min="12058" max="12288" width="10" style="261"/>
    <col min="12289" max="12289" width="2" style="261" customWidth="1"/>
    <col min="12290" max="12290" width="9.375" style="261" customWidth="1"/>
    <col min="12291" max="12292" width="5.5" style="261" customWidth="1"/>
    <col min="12293" max="12293" width="3.5" style="261" customWidth="1"/>
    <col min="12294" max="12294" width="6.75" style="261" customWidth="1"/>
    <col min="12295" max="12295" width="3.5" style="261" customWidth="1"/>
    <col min="12296" max="12301" width="5.375" style="261" customWidth="1"/>
    <col min="12302" max="12302" width="5.25" style="261" customWidth="1"/>
    <col min="12303" max="12306" width="5.375" style="261" customWidth="1"/>
    <col min="12307" max="12307" width="3.375" style="261" customWidth="1"/>
    <col min="12308" max="12308" width="2.625" style="261" customWidth="1"/>
    <col min="12309" max="12309" width="1" style="261" customWidth="1"/>
    <col min="12310" max="12310" width="7.875" style="261" customWidth="1"/>
    <col min="12311" max="12311" width="6.25" style="261" customWidth="1"/>
    <col min="12312" max="12312" width="7" style="261" customWidth="1"/>
    <col min="12313" max="12313" width="1" style="261" customWidth="1"/>
    <col min="12314" max="12544" width="10" style="261"/>
    <col min="12545" max="12545" width="2" style="261" customWidth="1"/>
    <col min="12546" max="12546" width="9.375" style="261" customWidth="1"/>
    <col min="12547" max="12548" width="5.5" style="261" customWidth="1"/>
    <col min="12549" max="12549" width="3.5" style="261" customWidth="1"/>
    <col min="12550" max="12550" width="6.75" style="261" customWidth="1"/>
    <col min="12551" max="12551" width="3.5" style="261" customWidth="1"/>
    <col min="12552" max="12557" width="5.375" style="261" customWidth="1"/>
    <col min="12558" max="12558" width="5.25" style="261" customWidth="1"/>
    <col min="12559" max="12562" width="5.375" style="261" customWidth="1"/>
    <col min="12563" max="12563" width="3.375" style="261" customWidth="1"/>
    <col min="12564" max="12564" width="2.625" style="261" customWidth="1"/>
    <col min="12565" max="12565" width="1" style="261" customWidth="1"/>
    <col min="12566" max="12566" width="7.875" style="261" customWidth="1"/>
    <col min="12567" max="12567" width="6.25" style="261" customWidth="1"/>
    <col min="12568" max="12568" width="7" style="261" customWidth="1"/>
    <col min="12569" max="12569" width="1" style="261" customWidth="1"/>
    <col min="12570" max="12800" width="10" style="261"/>
    <col min="12801" max="12801" width="2" style="261" customWidth="1"/>
    <col min="12802" max="12802" width="9.375" style="261" customWidth="1"/>
    <col min="12803" max="12804" width="5.5" style="261" customWidth="1"/>
    <col min="12805" max="12805" width="3.5" style="261" customWidth="1"/>
    <col min="12806" max="12806" width="6.75" style="261" customWidth="1"/>
    <col min="12807" max="12807" width="3.5" style="261" customWidth="1"/>
    <col min="12808" max="12813" width="5.375" style="261" customWidth="1"/>
    <col min="12814" max="12814" width="5.25" style="261" customWidth="1"/>
    <col min="12815" max="12818" width="5.375" style="261" customWidth="1"/>
    <col min="12819" max="12819" width="3.375" style="261" customWidth="1"/>
    <col min="12820" max="12820" width="2.625" style="261" customWidth="1"/>
    <col min="12821" max="12821" width="1" style="261" customWidth="1"/>
    <col min="12822" max="12822" width="7.875" style="261" customWidth="1"/>
    <col min="12823" max="12823" width="6.25" style="261" customWidth="1"/>
    <col min="12824" max="12824" width="7" style="261" customWidth="1"/>
    <col min="12825" max="12825" width="1" style="261" customWidth="1"/>
    <col min="12826" max="13056" width="10" style="261"/>
    <col min="13057" max="13057" width="2" style="261" customWidth="1"/>
    <col min="13058" max="13058" width="9.375" style="261" customWidth="1"/>
    <col min="13059" max="13060" width="5.5" style="261" customWidth="1"/>
    <col min="13061" max="13061" width="3.5" style="261" customWidth="1"/>
    <col min="13062" max="13062" width="6.75" style="261" customWidth="1"/>
    <col min="13063" max="13063" width="3.5" style="261" customWidth="1"/>
    <col min="13064" max="13069" width="5.375" style="261" customWidth="1"/>
    <col min="13070" max="13070" width="5.25" style="261" customWidth="1"/>
    <col min="13071" max="13074" width="5.375" style="261" customWidth="1"/>
    <col min="13075" max="13075" width="3.375" style="261" customWidth="1"/>
    <col min="13076" max="13076" width="2.625" style="261" customWidth="1"/>
    <col min="13077" max="13077" width="1" style="261" customWidth="1"/>
    <col min="13078" max="13078" width="7.875" style="261" customWidth="1"/>
    <col min="13079" max="13079" width="6.25" style="261" customWidth="1"/>
    <col min="13080" max="13080" width="7" style="261" customWidth="1"/>
    <col min="13081" max="13081" width="1" style="261" customWidth="1"/>
    <col min="13082" max="13312" width="10" style="261"/>
    <col min="13313" max="13313" width="2" style="261" customWidth="1"/>
    <col min="13314" max="13314" width="9.375" style="261" customWidth="1"/>
    <col min="13315" max="13316" width="5.5" style="261" customWidth="1"/>
    <col min="13317" max="13317" width="3.5" style="261" customWidth="1"/>
    <col min="13318" max="13318" width="6.75" style="261" customWidth="1"/>
    <col min="13319" max="13319" width="3.5" style="261" customWidth="1"/>
    <col min="13320" max="13325" width="5.375" style="261" customWidth="1"/>
    <col min="13326" max="13326" width="5.25" style="261" customWidth="1"/>
    <col min="13327" max="13330" width="5.375" style="261" customWidth="1"/>
    <col min="13331" max="13331" width="3.375" style="261" customWidth="1"/>
    <col min="13332" max="13332" width="2.625" style="261" customWidth="1"/>
    <col min="13333" max="13333" width="1" style="261" customWidth="1"/>
    <col min="13334" max="13334" width="7.875" style="261" customWidth="1"/>
    <col min="13335" max="13335" width="6.25" style="261" customWidth="1"/>
    <col min="13336" max="13336" width="7" style="261" customWidth="1"/>
    <col min="13337" max="13337" width="1" style="261" customWidth="1"/>
    <col min="13338" max="13568" width="10" style="261"/>
    <col min="13569" max="13569" width="2" style="261" customWidth="1"/>
    <col min="13570" max="13570" width="9.375" style="261" customWidth="1"/>
    <col min="13571" max="13572" width="5.5" style="261" customWidth="1"/>
    <col min="13573" max="13573" width="3.5" style="261" customWidth="1"/>
    <col min="13574" max="13574" width="6.75" style="261" customWidth="1"/>
    <col min="13575" max="13575" width="3.5" style="261" customWidth="1"/>
    <col min="13576" max="13581" width="5.375" style="261" customWidth="1"/>
    <col min="13582" max="13582" width="5.25" style="261" customWidth="1"/>
    <col min="13583" max="13586" width="5.375" style="261" customWidth="1"/>
    <col min="13587" max="13587" width="3.375" style="261" customWidth="1"/>
    <col min="13588" max="13588" width="2.625" style="261" customWidth="1"/>
    <col min="13589" max="13589" width="1" style="261" customWidth="1"/>
    <col min="13590" max="13590" width="7.875" style="261" customWidth="1"/>
    <col min="13591" max="13591" width="6.25" style="261" customWidth="1"/>
    <col min="13592" max="13592" width="7" style="261" customWidth="1"/>
    <col min="13593" max="13593" width="1" style="261" customWidth="1"/>
    <col min="13594" max="13824" width="10" style="261"/>
    <col min="13825" max="13825" width="2" style="261" customWidth="1"/>
    <col min="13826" max="13826" width="9.375" style="261" customWidth="1"/>
    <col min="13827" max="13828" width="5.5" style="261" customWidth="1"/>
    <col min="13829" max="13829" width="3.5" style="261" customWidth="1"/>
    <col min="13830" max="13830" width="6.75" style="261" customWidth="1"/>
    <col min="13831" max="13831" width="3.5" style="261" customWidth="1"/>
    <col min="13832" max="13837" width="5.375" style="261" customWidth="1"/>
    <col min="13838" max="13838" width="5.25" style="261" customWidth="1"/>
    <col min="13839" max="13842" width="5.375" style="261" customWidth="1"/>
    <col min="13843" max="13843" width="3.375" style="261" customWidth="1"/>
    <col min="13844" max="13844" width="2.625" style="261" customWidth="1"/>
    <col min="13845" max="13845" width="1" style="261" customWidth="1"/>
    <col min="13846" max="13846" width="7.875" style="261" customWidth="1"/>
    <col min="13847" max="13847" width="6.25" style="261" customWidth="1"/>
    <col min="13848" max="13848" width="7" style="261" customWidth="1"/>
    <col min="13849" max="13849" width="1" style="261" customWidth="1"/>
    <col min="13850" max="14080" width="10" style="261"/>
    <col min="14081" max="14081" width="2" style="261" customWidth="1"/>
    <col min="14082" max="14082" width="9.375" style="261" customWidth="1"/>
    <col min="14083" max="14084" width="5.5" style="261" customWidth="1"/>
    <col min="14085" max="14085" width="3.5" style="261" customWidth="1"/>
    <col min="14086" max="14086" width="6.75" style="261" customWidth="1"/>
    <col min="14087" max="14087" width="3.5" style="261" customWidth="1"/>
    <col min="14088" max="14093" width="5.375" style="261" customWidth="1"/>
    <col min="14094" max="14094" width="5.25" style="261" customWidth="1"/>
    <col min="14095" max="14098" width="5.375" style="261" customWidth="1"/>
    <col min="14099" max="14099" width="3.375" style="261" customWidth="1"/>
    <col min="14100" max="14100" width="2.625" style="261" customWidth="1"/>
    <col min="14101" max="14101" width="1" style="261" customWidth="1"/>
    <col min="14102" max="14102" width="7.875" style="261" customWidth="1"/>
    <col min="14103" max="14103" width="6.25" style="261" customWidth="1"/>
    <col min="14104" max="14104" width="7" style="261" customWidth="1"/>
    <col min="14105" max="14105" width="1" style="261" customWidth="1"/>
    <col min="14106" max="14336" width="10" style="261"/>
    <col min="14337" max="14337" width="2" style="261" customWidth="1"/>
    <col min="14338" max="14338" width="9.375" style="261" customWidth="1"/>
    <col min="14339" max="14340" width="5.5" style="261" customWidth="1"/>
    <col min="14341" max="14341" width="3.5" style="261" customWidth="1"/>
    <col min="14342" max="14342" width="6.75" style="261" customWidth="1"/>
    <col min="14343" max="14343" width="3.5" style="261" customWidth="1"/>
    <col min="14344" max="14349" width="5.375" style="261" customWidth="1"/>
    <col min="14350" max="14350" width="5.25" style="261" customWidth="1"/>
    <col min="14351" max="14354" width="5.375" style="261" customWidth="1"/>
    <col min="14355" max="14355" width="3.375" style="261" customWidth="1"/>
    <col min="14356" max="14356" width="2.625" style="261" customWidth="1"/>
    <col min="14357" max="14357" width="1" style="261" customWidth="1"/>
    <col min="14358" max="14358" width="7.875" style="261" customWidth="1"/>
    <col min="14359" max="14359" width="6.25" style="261" customWidth="1"/>
    <col min="14360" max="14360" width="7" style="261" customWidth="1"/>
    <col min="14361" max="14361" width="1" style="261" customWidth="1"/>
    <col min="14362" max="14592" width="10" style="261"/>
    <col min="14593" max="14593" width="2" style="261" customWidth="1"/>
    <col min="14594" max="14594" width="9.375" style="261" customWidth="1"/>
    <col min="14595" max="14596" width="5.5" style="261" customWidth="1"/>
    <col min="14597" max="14597" width="3.5" style="261" customWidth="1"/>
    <col min="14598" max="14598" width="6.75" style="261" customWidth="1"/>
    <col min="14599" max="14599" width="3.5" style="261" customWidth="1"/>
    <col min="14600" max="14605" width="5.375" style="261" customWidth="1"/>
    <col min="14606" max="14606" width="5.25" style="261" customWidth="1"/>
    <col min="14607" max="14610" width="5.375" style="261" customWidth="1"/>
    <col min="14611" max="14611" width="3.375" style="261" customWidth="1"/>
    <col min="14612" max="14612" width="2.625" style="261" customWidth="1"/>
    <col min="14613" max="14613" width="1" style="261" customWidth="1"/>
    <col min="14614" max="14614" width="7.875" style="261" customWidth="1"/>
    <col min="14615" max="14615" width="6.25" style="261" customWidth="1"/>
    <col min="14616" max="14616" width="7" style="261" customWidth="1"/>
    <col min="14617" max="14617" width="1" style="261" customWidth="1"/>
    <col min="14618" max="14848" width="10" style="261"/>
    <col min="14849" max="14849" width="2" style="261" customWidth="1"/>
    <col min="14850" max="14850" width="9.375" style="261" customWidth="1"/>
    <col min="14851" max="14852" width="5.5" style="261" customWidth="1"/>
    <col min="14853" max="14853" width="3.5" style="261" customWidth="1"/>
    <col min="14854" max="14854" width="6.75" style="261" customWidth="1"/>
    <col min="14855" max="14855" width="3.5" style="261" customWidth="1"/>
    <col min="14856" max="14861" width="5.375" style="261" customWidth="1"/>
    <col min="14862" max="14862" width="5.25" style="261" customWidth="1"/>
    <col min="14863" max="14866" width="5.375" style="261" customWidth="1"/>
    <col min="14867" max="14867" width="3.375" style="261" customWidth="1"/>
    <col min="14868" max="14868" width="2.625" style="261" customWidth="1"/>
    <col min="14869" max="14869" width="1" style="261" customWidth="1"/>
    <col min="14870" max="14870" width="7.875" style="261" customWidth="1"/>
    <col min="14871" max="14871" width="6.25" style="261" customWidth="1"/>
    <col min="14872" max="14872" width="7" style="261" customWidth="1"/>
    <col min="14873" max="14873" width="1" style="261" customWidth="1"/>
    <col min="14874" max="15104" width="10" style="261"/>
    <col min="15105" max="15105" width="2" style="261" customWidth="1"/>
    <col min="15106" max="15106" width="9.375" style="261" customWidth="1"/>
    <col min="15107" max="15108" width="5.5" style="261" customWidth="1"/>
    <col min="15109" max="15109" width="3.5" style="261" customWidth="1"/>
    <col min="15110" max="15110" width="6.75" style="261" customWidth="1"/>
    <col min="15111" max="15111" width="3.5" style="261" customWidth="1"/>
    <col min="15112" max="15117" width="5.375" style="261" customWidth="1"/>
    <col min="15118" max="15118" width="5.25" style="261" customWidth="1"/>
    <col min="15119" max="15122" width="5.375" style="261" customWidth="1"/>
    <col min="15123" max="15123" width="3.375" style="261" customWidth="1"/>
    <col min="15124" max="15124" width="2.625" style="261" customWidth="1"/>
    <col min="15125" max="15125" width="1" style="261" customWidth="1"/>
    <col min="15126" max="15126" width="7.875" style="261" customWidth="1"/>
    <col min="15127" max="15127" width="6.25" style="261" customWidth="1"/>
    <col min="15128" max="15128" width="7" style="261" customWidth="1"/>
    <col min="15129" max="15129" width="1" style="261" customWidth="1"/>
    <col min="15130" max="15360" width="10" style="261"/>
    <col min="15361" max="15361" width="2" style="261" customWidth="1"/>
    <col min="15362" max="15362" width="9.375" style="261" customWidth="1"/>
    <col min="15363" max="15364" width="5.5" style="261" customWidth="1"/>
    <col min="15365" max="15365" width="3.5" style="261" customWidth="1"/>
    <col min="15366" max="15366" width="6.75" style="261" customWidth="1"/>
    <col min="15367" max="15367" width="3.5" style="261" customWidth="1"/>
    <col min="15368" max="15373" width="5.375" style="261" customWidth="1"/>
    <col min="15374" max="15374" width="5.25" style="261" customWidth="1"/>
    <col min="15375" max="15378" width="5.375" style="261" customWidth="1"/>
    <col min="15379" max="15379" width="3.375" style="261" customWidth="1"/>
    <col min="15380" max="15380" width="2.625" style="261" customWidth="1"/>
    <col min="15381" max="15381" width="1" style="261" customWidth="1"/>
    <col min="15382" max="15382" width="7.875" style="261" customWidth="1"/>
    <col min="15383" max="15383" width="6.25" style="261" customWidth="1"/>
    <col min="15384" max="15384" width="7" style="261" customWidth="1"/>
    <col min="15385" max="15385" width="1" style="261" customWidth="1"/>
    <col min="15386" max="15616" width="10" style="261"/>
    <col min="15617" max="15617" width="2" style="261" customWidth="1"/>
    <col min="15618" max="15618" width="9.375" style="261" customWidth="1"/>
    <col min="15619" max="15620" width="5.5" style="261" customWidth="1"/>
    <col min="15621" max="15621" width="3.5" style="261" customWidth="1"/>
    <col min="15622" max="15622" width="6.75" style="261" customWidth="1"/>
    <col min="15623" max="15623" width="3.5" style="261" customWidth="1"/>
    <col min="15624" max="15629" width="5.375" style="261" customWidth="1"/>
    <col min="15630" max="15630" width="5.25" style="261" customWidth="1"/>
    <col min="15631" max="15634" width="5.375" style="261" customWidth="1"/>
    <col min="15635" max="15635" width="3.375" style="261" customWidth="1"/>
    <col min="15636" max="15636" width="2.625" style="261" customWidth="1"/>
    <col min="15637" max="15637" width="1" style="261" customWidth="1"/>
    <col min="15638" max="15638" width="7.875" style="261" customWidth="1"/>
    <col min="15639" max="15639" width="6.25" style="261" customWidth="1"/>
    <col min="15640" max="15640" width="7" style="261" customWidth="1"/>
    <col min="15641" max="15641" width="1" style="261" customWidth="1"/>
    <col min="15642" max="15872" width="10" style="261"/>
    <col min="15873" max="15873" width="2" style="261" customWidth="1"/>
    <col min="15874" max="15874" width="9.375" style="261" customWidth="1"/>
    <col min="15875" max="15876" width="5.5" style="261" customWidth="1"/>
    <col min="15877" max="15877" width="3.5" style="261" customWidth="1"/>
    <col min="15878" max="15878" width="6.75" style="261" customWidth="1"/>
    <col min="15879" max="15879" width="3.5" style="261" customWidth="1"/>
    <col min="15880" max="15885" width="5.375" style="261" customWidth="1"/>
    <col min="15886" max="15886" width="5.25" style="261" customWidth="1"/>
    <col min="15887" max="15890" width="5.375" style="261" customWidth="1"/>
    <col min="15891" max="15891" width="3.375" style="261" customWidth="1"/>
    <col min="15892" max="15892" width="2.625" style="261" customWidth="1"/>
    <col min="15893" max="15893" width="1" style="261" customWidth="1"/>
    <col min="15894" max="15894" width="7.875" style="261" customWidth="1"/>
    <col min="15895" max="15895" width="6.25" style="261" customWidth="1"/>
    <col min="15896" max="15896" width="7" style="261" customWidth="1"/>
    <col min="15897" max="15897" width="1" style="261" customWidth="1"/>
    <col min="15898" max="16128" width="10" style="261"/>
    <col min="16129" max="16129" width="2" style="261" customWidth="1"/>
    <col min="16130" max="16130" width="9.375" style="261" customWidth="1"/>
    <col min="16131" max="16132" width="5.5" style="261" customWidth="1"/>
    <col min="16133" max="16133" width="3.5" style="261" customWidth="1"/>
    <col min="16134" max="16134" width="6.75" style="261" customWidth="1"/>
    <col min="16135" max="16135" width="3.5" style="261" customWidth="1"/>
    <col min="16136" max="16141" width="5.375" style="261" customWidth="1"/>
    <col min="16142" max="16142" width="5.25" style="261" customWidth="1"/>
    <col min="16143" max="16146" width="5.375" style="261" customWidth="1"/>
    <col min="16147" max="16147" width="3.375" style="261" customWidth="1"/>
    <col min="16148" max="16148" width="2.625" style="261" customWidth="1"/>
    <col min="16149" max="16149" width="1" style="261" customWidth="1"/>
    <col min="16150" max="16150" width="7.875" style="261" customWidth="1"/>
    <col min="16151" max="16151" width="6.25" style="261" customWidth="1"/>
    <col min="16152" max="16152" width="7" style="261" customWidth="1"/>
    <col min="16153" max="16153" width="1" style="261" customWidth="1"/>
    <col min="16154" max="16384" width="10" style="261"/>
  </cols>
  <sheetData>
    <row r="1" spans="1:25" ht="12" customHeight="1">
      <c r="A1" s="258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60"/>
    </row>
    <row r="2" spans="1:25" ht="34.5" customHeight="1">
      <c r="A2" s="262"/>
      <c r="B2" s="408" t="s">
        <v>371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263"/>
    </row>
    <row r="3" spans="1:25" s="267" customFormat="1" ht="12" customHeight="1">
      <c r="A3" s="264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6"/>
    </row>
    <row r="4" spans="1:25" s="267" customFormat="1" ht="12" customHeight="1">
      <c r="A4" s="264"/>
      <c r="B4" s="265"/>
      <c r="C4" s="268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8"/>
      <c r="Q4" s="265"/>
      <c r="R4" s="265"/>
      <c r="S4" s="265"/>
      <c r="T4" s="265"/>
      <c r="U4" s="265"/>
      <c r="V4" s="265"/>
      <c r="W4" s="265"/>
      <c r="X4" s="265"/>
      <c r="Y4" s="266"/>
    </row>
    <row r="5" spans="1:25" s="267" customFormat="1" ht="12" customHeight="1">
      <c r="A5" s="264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9"/>
      <c r="M5" s="270"/>
      <c r="N5" s="409"/>
      <c r="O5" s="409"/>
      <c r="Q5" s="265"/>
      <c r="R5" s="265"/>
      <c r="S5" s="265"/>
      <c r="T5" s="265"/>
      <c r="U5" s="265"/>
      <c r="V5" s="265"/>
      <c r="W5" s="265"/>
      <c r="X5" s="265"/>
      <c r="Y5" s="266"/>
    </row>
    <row r="6" spans="1:25" s="267" customFormat="1" ht="12" customHeight="1">
      <c r="A6" s="264"/>
      <c r="B6" s="265"/>
      <c r="C6" s="265"/>
      <c r="D6" s="265"/>
      <c r="E6" s="265"/>
      <c r="F6" s="410"/>
      <c r="G6" s="410"/>
      <c r="H6" s="410"/>
      <c r="I6" s="265"/>
      <c r="J6" s="265"/>
      <c r="K6" s="265"/>
      <c r="L6" s="265"/>
      <c r="M6" s="265"/>
      <c r="Q6" s="265"/>
      <c r="R6" s="271"/>
      <c r="S6" s="265"/>
      <c r="T6" s="265"/>
      <c r="U6" s="265"/>
      <c r="V6" s="265"/>
      <c r="W6" s="265"/>
      <c r="X6" s="265"/>
      <c r="Y6" s="266"/>
    </row>
    <row r="7" spans="1:25" s="267" customFormat="1" ht="12" customHeight="1">
      <c r="A7" s="264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72"/>
      <c r="O7" s="273"/>
      <c r="P7" s="272"/>
      <c r="Q7" s="265"/>
      <c r="S7" s="265"/>
      <c r="T7" s="265"/>
      <c r="U7" s="265"/>
      <c r="V7" s="265"/>
      <c r="W7" s="265"/>
      <c r="X7" s="265"/>
      <c r="Y7" s="266"/>
    </row>
    <row r="8" spans="1:25" s="267" customFormat="1" ht="12" customHeight="1">
      <c r="A8" s="264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74"/>
      <c r="W8" s="265"/>
      <c r="X8" s="265"/>
      <c r="Y8" s="266"/>
    </row>
    <row r="9" spans="1:25" s="267" customFormat="1" ht="12" customHeight="1">
      <c r="A9" s="264"/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74"/>
      <c r="W9" s="265"/>
      <c r="X9" s="265"/>
      <c r="Y9" s="266"/>
    </row>
    <row r="10" spans="1:25" s="267" customFormat="1" ht="12" customHeight="1">
      <c r="A10" s="264"/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74"/>
      <c r="W10" s="265"/>
      <c r="X10" s="265"/>
      <c r="Y10" s="266"/>
    </row>
    <row r="11" spans="1:25" s="267" customFormat="1" ht="12" customHeight="1">
      <c r="A11" s="264"/>
      <c r="B11" s="265"/>
      <c r="C11" s="271"/>
      <c r="D11" s="275"/>
      <c r="E11" s="265"/>
      <c r="F11" s="265"/>
      <c r="G11" s="265"/>
      <c r="H11" s="265"/>
      <c r="I11" s="265"/>
      <c r="J11" s="265"/>
      <c r="K11" s="276"/>
      <c r="L11" s="265"/>
      <c r="M11" s="265"/>
      <c r="N11" s="271"/>
      <c r="P11" s="277"/>
      <c r="Q11" s="278"/>
      <c r="R11" s="265"/>
      <c r="S11" s="265"/>
      <c r="T11" s="265"/>
      <c r="U11" s="265"/>
      <c r="W11" s="265"/>
      <c r="X11" s="265"/>
      <c r="Y11" s="266"/>
    </row>
    <row r="12" spans="1:25" s="267" customFormat="1" ht="12" customHeight="1">
      <c r="A12" s="264"/>
      <c r="B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74"/>
      <c r="W12" s="265"/>
      <c r="X12" s="265"/>
      <c r="Y12" s="266"/>
    </row>
    <row r="13" spans="1:25" s="267" customFormat="1" ht="12" customHeight="1">
      <c r="A13" s="264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6"/>
    </row>
    <row r="14" spans="1:25" s="267" customFormat="1" ht="12" customHeight="1">
      <c r="A14" s="264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W14" s="265"/>
      <c r="X14" s="265"/>
      <c r="Y14" s="266"/>
    </row>
    <row r="15" spans="1:25" s="267" customFormat="1" ht="12" customHeight="1">
      <c r="A15" s="264"/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71"/>
      <c r="W15" s="265"/>
      <c r="X15" s="265"/>
      <c r="Y15" s="266"/>
    </row>
    <row r="16" spans="1:25" s="267" customFormat="1" ht="12" customHeight="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S16" s="265"/>
      <c r="T16" s="265"/>
      <c r="U16" s="265"/>
      <c r="V16" s="265"/>
      <c r="W16" s="265"/>
      <c r="X16" s="265"/>
      <c r="Y16" s="266"/>
    </row>
    <row r="17" spans="1:25" s="267" customFormat="1" ht="12" customHeight="1">
      <c r="A17" s="264"/>
      <c r="B17" s="265"/>
      <c r="C17" s="265"/>
      <c r="D17" s="265"/>
      <c r="E17" s="265"/>
      <c r="F17" s="411"/>
      <c r="G17" s="411"/>
      <c r="H17" s="411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6"/>
    </row>
    <row r="18" spans="1:25" s="267" customFormat="1" ht="12" customHeight="1">
      <c r="A18" s="264"/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6"/>
    </row>
    <row r="19" spans="1:25" ht="15.95" customHeight="1">
      <c r="A19" s="262"/>
      <c r="B19" s="412" t="s">
        <v>320</v>
      </c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263"/>
    </row>
    <row r="20" spans="1:25" s="282" customFormat="1" ht="15.95" customHeight="1">
      <c r="A20" s="279"/>
      <c r="B20" s="280" t="s">
        <v>321</v>
      </c>
      <c r="C20" s="403" t="s">
        <v>322</v>
      </c>
      <c r="D20" s="404"/>
      <c r="E20" s="403" t="s">
        <v>323</v>
      </c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  <c r="U20" s="404"/>
      <c r="V20" s="280" t="s">
        <v>324</v>
      </c>
      <c r="W20" s="280" t="s">
        <v>325</v>
      </c>
      <c r="X20" s="280" t="s">
        <v>326</v>
      </c>
      <c r="Y20" s="281"/>
    </row>
    <row r="21" spans="1:25" s="282" customFormat="1" ht="15.95" customHeight="1">
      <c r="A21" s="279"/>
      <c r="B21" s="280" t="s">
        <v>327</v>
      </c>
      <c r="C21" s="403"/>
      <c r="D21" s="404"/>
      <c r="E21" s="283" t="s">
        <v>328</v>
      </c>
      <c r="F21" s="284">
        <v>1</v>
      </c>
      <c r="G21" s="285" t="s">
        <v>329</v>
      </c>
      <c r="H21" s="286">
        <v>1</v>
      </c>
      <c r="I21" s="287" t="s">
        <v>330</v>
      </c>
      <c r="J21" s="288">
        <v>2</v>
      </c>
      <c r="K21" s="288" t="s">
        <v>159</v>
      </c>
      <c r="L21" s="285">
        <v>1</v>
      </c>
      <c r="M21" s="288"/>
      <c r="N21" s="287"/>
      <c r="O21" s="288"/>
      <c r="P21" s="288"/>
      <c r="Q21" s="288"/>
      <c r="R21" s="288"/>
      <c r="S21" s="288"/>
      <c r="T21" s="288"/>
      <c r="U21" s="289"/>
      <c r="V21" s="290">
        <f>ROUND((F21+H21)/J21*L21,2)</f>
        <v>1</v>
      </c>
      <c r="W21" s="280" t="s">
        <v>331</v>
      </c>
      <c r="X21" s="280"/>
      <c r="Y21" s="281"/>
    </row>
    <row r="22" spans="1:25" s="282" customFormat="1" ht="15.95" customHeight="1">
      <c r="A22" s="279"/>
      <c r="B22" s="280" t="s">
        <v>332</v>
      </c>
      <c r="C22" s="403"/>
      <c r="D22" s="404"/>
      <c r="E22" s="283"/>
      <c r="F22" s="291"/>
      <c r="G22" s="288"/>
      <c r="H22" s="285"/>
      <c r="I22" s="288"/>
      <c r="J22" s="285"/>
      <c r="K22" s="288"/>
      <c r="L22" s="288"/>
      <c r="M22" s="288"/>
      <c r="N22" s="292"/>
      <c r="O22" s="288"/>
      <c r="P22" s="285"/>
      <c r="Q22" s="287"/>
      <c r="R22" s="288"/>
      <c r="S22" s="288"/>
      <c r="T22" s="288"/>
      <c r="U22" s="289"/>
      <c r="V22" s="290">
        <v>0.45</v>
      </c>
      <c r="W22" s="280" t="s">
        <v>333</v>
      </c>
      <c r="X22" s="280"/>
      <c r="Y22" s="281"/>
    </row>
    <row r="23" spans="1:25" s="282" customFormat="1" ht="15.95" customHeight="1">
      <c r="A23" s="279"/>
      <c r="B23" s="280" t="s">
        <v>334</v>
      </c>
      <c r="C23" s="403"/>
      <c r="D23" s="404"/>
      <c r="E23" s="283"/>
      <c r="F23" s="291">
        <f>+V21</f>
        <v>1</v>
      </c>
      <c r="G23" s="288" t="s">
        <v>159</v>
      </c>
      <c r="H23" s="285">
        <v>0.45</v>
      </c>
      <c r="I23" s="288"/>
      <c r="J23" s="288"/>
      <c r="K23" s="288"/>
      <c r="L23" s="288"/>
      <c r="M23" s="288"/>
      <c r="N23" s="287"/>
      <c r="O23" s="288"/>
      <c r="P23" s="288"/>
      <c r="Q23" s="288"/>
      <c r="R23" s="288"/>
      <c r="S23" s="288"/>
      <c r="T23" s="288"/>
      <c r="U23" s="289"/>
      <c r="V23" s="290">
        <f>ROUND(F23*H23,2)</f>
        <v>0.45</v>
      </c>
      <c r="W23" s="280" t="s">
        <v>335</v>
      </c>
      <c r="X23" s="280"/>
      <c r="Y23" s="281"/>
    </row>
    <row r="24" spans="1:25" s="282" customFormat="1" ht="15.95" customHeight="1">
      <c r="A24" s="279"/>
      <c r="B24" s="280" t="s">
        <v>336</v>
      </c>
      <c r="C24" s="406" t="s">
        <v>337</v>
      </c>
      <c r="D24" s="407"/>
      <c r="E24" s="283"/>
      <c r="F24" s="291">
        <f>V21</f>
        <v>1</v>
      </c>
      <c r="G24" s="288" t="s">
        <v>338</v>
      </c>
      <c r="H24" s="293">
        <v>0.45</v>
      </c>
      <c r="I24" s="288" t="s">
        <v>339</v>
      </c>
      <c r="J24" s="288">
        <v>0.77</v>
      </c>
      <c r="K24" s="288" t="s">
        <v>340</v>
      </c>
      <c r="L24" s="288">
        <v>2.65</v>
      </c>
      <c r="M24" s="288" t="s">
        <v>341</v>
      </c>
      <c r="N24" s="287"/>
      <c r="O24" s="288"/>
      <c r="P24" s="288"/>
      <c r="Q24" s="288"/>
      <c r="R24" s="288"/>
      <c r="S24" s="288"/>
      <c r="T24" s="288"/>
      <c r="U24" s="289"/>
      <c r="V24" s="290">
        <f>F24*H24*J24*L24</f>
        <v>0.91822500000000007</v>
      </c>
      <c r="W24" s="280" t="s">
        <v>266</v>
      </c>
      <c r="X24" s="280"/>
      <c r="Y24" s="281"/>
    </row>
    <row r="25" spans="1:25" s="282" customFormat="1" ht="15.95" customHeight="1">
      <c r="A25" s="279"/>
      <c r="B25" s="280" t="s">
        <v>342</v>
      </c>
      <c r="C25" s="403"/>
      <c r="D25" s="404"/>
      <c r="E25" s="283"/>
      <c r="F25" s="291">
        <f>V21</f>
        <v>1</v>
      </c>
      <c r="G25" s="288" t="s">
        <v>159</v>
      </c>
      <c r="H25" s="293">
        <v>0.15</v>
      </c>
      <c r="I25" s="287" t="s">
        <v>343</v>
      </c>
      <c r="J25" s="288"/>
      <c r="K25" s="288"/>
      <c r="L25" s="288"/>
      <c r="M25" s="288"/>
      <c r="N25" s="287"/>
      <c r="O25" s="288"/>
      <c r="P25" s="288"/>
      <c r="Q25" s="288"/>
      <c r="R25" s="288"/>
      <c r="S25" s="288"/>
      <c r="T25" s="288"/>
      <c r="U25" s="289"/>
      <c r="V25" s="280">
        <f>ROUND(F25*H25,2)</f>
        <v>0.15</v>
      </c>
      <c r="W25" s="280" t="s">
        <v>344</v>
      </c>
      <c r="X25" s="280"/>
      <c r="Y25" s="281"/>
    </row>
    <row r="26" spans="1:25" s="282" customFormat="1" ht="15.95" customHeight="1">
      <c r="A26" s="279"/>
      <c r="B26" s="280" t="s">
        <v>345</v>
      </c>
      <c r="C26" s="403"/>
      <c r="D26" s="404"/>
      <c r="E26" s="283"/>
      <c r="F26" s="291">
        <f>V21</f>
        <v>1</v>
      </c>
      <c r="G26" s="288" t="s">
        <v>340</v>
      </c>
      <c r="H26" s="285">
        <v>0.2</v>
      </c>
      <c r="I26" s="287" t="s">
        <v>346</v>
      </c>
      <c r="J26" s="285"/>
      <c r="K26" s="288"/>
      <c r="L26" s="288"/>
      <c r="M26" s="288"/>
      <c r="N26" s="285"/>
      <c r="O26" s="288"/>
      <c r="P26" s="285"/>
      <c r="Q26" s="285"/>
      <c r="R26" s="285"/>
      <c r="S26" s="287"/>
      <c r="T26" s="288"/>
      <c r="U26" s="289"/>
      <c r="V26" s="290">
        <f>F26*H26</f>
        <v>0.2</v>
      </c>
      <c r="W26" s="280" t="s">
        <v>347</v>
      </c>
      <c r="X26" s="280"/>
      <c r="Y26" s="281"/>
    </row>
    <row r="27" spans="1:25" s="282" customFormat="1" ht="15.95" customHeight="1">
      <c r="A27" s="279"/>
      <c r="B27" s="280" t="s">
        <v>348</v>
      </c>
      <c r="C27" s="405" t="s">
        <v>349</v>
      </c>
      <c r="D27" s="404"/>
      <c r="E27" s="283"/>
      <c r="F27" s="291">
        <f>V21</f>
        <v>1</v>
      </c>
      <c r="G27" s="288" t="s">
        <v>339</v>
      </c>
      <c r="H27" s="294">
        <v>8.9999999999999993E-3</v>
      </c>
      <c r="I27" s="287" t="s">
        <v>350</v>
      </c>
      <c r="J27" s="285"/>
      <c r="K27" s="288"/>
      <c r="L27" s="288"/>
      <c r="M27" s="288"/>
      <c r="N27" s="285"/>
      <c r="O27" s="288"/>
      <c r="P27" s="285"/>
      <c r="Q27" s="285"/>
      <c r="R27" s="285"/>
      <c r="S27" s="287"/>
      <c r="T27" s="288"/>
      <c r="U27" s="289"/>
      <c r="V27" s="295">
        <f>F27*H27</f>
        <v>8.9999999999999993E-3</v>
      </c>
      <c r="W27" s="280" t="s">
        <v>347</v>
      </c>
      <c r="X27" s="280"/>
      <c r="Y27" s="281"/>
    </row>
    <row r="28" spans="1:25" s="282" customFormat="1" ht="15.95" customHeight="1">
      <c r="A28" s="279"/>
      <c r="B28" s="280" t="s">
        <v>351</v>
      </c>
      <c r="C28" s="405"/>
      <c r="D28" s="404"/>
      <c r="E28" s="283"/>
      <c r="F28" s="291">
        <v>0.45</v>
      </c>
      <c r="G28" s="285" t="s">
        <v>339</v>
      </c>
      <c r="H28" s="285">
        <v>1</v>
      </c>
      <c r="I28" s="288" t="s">
        <v>339</v>
      </c>
      <c r="J28" s="285">
        <v>1</v>
      </c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9"/>
      <c r="V28" s="290">
        <f>F28*H28*J28</f>
        <v>0.45</v>
      </c>
      <c r="W28" s="280" t="s">
        <v>352</v>
      </c>
      <c r="X28" s="280"/>
      <c r="Y28" s="281"/>
    </row>
    <row r="29" spans="1:25" s="282" customFormat="1" ht="15.95" customHeight="1">
      <c r="A29" s="279"/>
      <c r="B29" s="280" t="s">
        <v>353</v>
      </c>
      <c r="C29" s="405"/>
      <c r="D29" s="404"/>
      <c r="E29" s="283"/>
      <c r="F29" s="291"/>
      <c r="G29" s="288"/>
      <c r="H29" s="293"/>
      <c r="I29" s="287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9"/>
      <c r="V29" s="290">
        <f>V28</f>
        <v>0.45</v>
      </c>
      <c r="W29" s="280" t="s">
        <v>352</v>
      </c>
      <c r="X29" s="280"/>
      <c r="Y29" s="281"/>
    </row>
    <row r="30" spans="1:25" s="282" customFormat="1" ht="15.95" customHeight="1">
      <c r="A30" s="279"/>
      <c r="B30" s="280"/>
      <c r="C30" s="403"/>
      <c r="D30" s="404"/>
      <c r="E30" s="283"/>
      <c r="F30" s="291"/>
      <c r="G30" s="288"/>
      <c r="H30" s="293"/>
      <c r="I30" s="287"/>
      <c r="J30" s="285"/>
      <c r="K30" s="296"/>
      <c r="L30" s="288"/>
      <c r="M30" s="293"/>
      <c r="N30" s="287"/>
      <c r="O30" s="288"/>
      <c r="P30" s="293"/>
      <c r="Q30" s="288"/>
      <c r="R30" s="288"/>
      <c r="S30" s="288"/>
      <c r="T30" s="288"/>
      <c r="U30" s="289"/>
      <c r="V30" s="280"/>
      <c r="W30" s="280"/>
      <c r="X30" s="280"/>
      <c r="Y30" s="281"/>
    </row>
    <row r="31" spans="1:25" s="282" customFormat="1" ht="15.95" customHeight="1">
      <c r="A31" s="279"/>
      <c r="B31" s="280"/>
      <c r="C31" s="403"/>
      <c r="D31" s="404"/>
      <c r="E31" s="283"/>
      <c r="F31" s="291"/>
      <c r="G31" s="288"/>
      <c r="H31" s="293"/>
      <c r="I31" s="287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9"/>
      <c r="V31" s="290"/>
      <c r="W31" s="280"/>
      <c r="X31" s="280"/>
      <c r="Y31" s="281"/>
    </row>
    <row r="32" spans="1:25" s="282" customFormat="1" ht="15.95" customHeight="1">
      <c r="A32" s="279"/>
      <c r="B32" s="280"/>
      <c r="C32" s="403"/>
      <c r="D32" s="404"/>
      <c r="E32" s="283"/>
      <c r="F32" s="291"/>
      <c r="G32" s="288"/>
      <c r="H32" s="293"/>
      <c r="I32" s="287"/>
      <c r="J32" s="285"/>
      <c r="K32" s="285"/>
      <c r="L32" s="288"/>
      <c r="M32" s="296"/>
      <c r="N32" s="287"/>
      <c r="O32" s="288"/>
      <c r="P32" s="288"/>
      <c r="Q32" s="288"/>
      <c r="R32" s="288"/>
      <c r="S32" s="288"/>
      <c r="T32" s="288"/>
      <c r="U32" s="289"/>
      <c r="V32" s="290"/>
      <c r="W32" s="280"/>
      <c r="X32" s="280"/>
      <c r="Y32" s="281"/>
    </row>
    <row r="33" spans="1:25" s="282" customFormat="1" ht="15.95" customHeight="1">
      <c r="A33" s="279"/>
      <c r="B33" s="280"/>
      <c r="C33" s="403"/>
      <c r="D33" s="404"/>
      <c r="E33" s="283"/>
      <c r="F33" s="291"/>
      <c r="G33" s="285"/>
      <c r="H33" s="285"/>
      <c r="I33" s="288"/>
      <c r="J33" s="285"/>
      <c r="K33" s="288"/>
      <c r="L33" s="288"/>
      <c r="M33" s="288"/>
      <c r="N33" s="285"/>
      <c r="O33" s="288"/>
      <c r="P33" s="285"/>
      <c r="Q33" s="285"/>
      <c r="R33" s="285"/>
      <c r="S33" s="287"/>
      <c r="T33" s="288"/>
      <c r="U33" s="289"/>
      <c r="V33" s="290"/>
      <c r="W33" s="280"/>
      <c r="X33" s="280"/>
      <c r="Y33" s="281"/>
    </row>
    <row r="34" spans="1:25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9"/>
    </row>
    <row r="36" spans="1:25">
      <c r="Q36" s="300"/>
    </row>
  </sheetData>
  <mergeCells count="20">
    <mergeCell ref="C26:D26"/>
    <mergeCell ref="B2:X2"/>
    <mergeCell ref="N5:O5"/>
    <mergeCell ref="F6:H6"/>
    <mergeCell ref="F17:H17"/>
    <mergeCell ref="B19:X19"/>
    <mergeCell ref="C20:D20"/>
    <mergeCell ref="E20:U20"/>
    <mergeCell ref="C21:D21"/>
    <mergeCell ref="C22:D22"/>
    <mergeCell ref="C23:D23"/>
    <mergeCell ref="C24:D24"/>
    <mergeCell ref="C25:D25"/>
    <mergeCell ref="C33:D33"/>
    <mergeCell ref="C27:D27"/>
    <mergeCell ref="C28:D28"/>
    <mergeCell ref="C29:D29"/>
    <mergeCell ref="C30:D30"/>
    <mergeCell ref="C31:D31"/>
    <mergeCell ref="C32:D32"/>
  </mergeCells>
  <phoneticPr fontId="3" type="noConversion"/>
  <printOptions horizontalCentered="1" verticalCentered="1"/>
  <pageMargins left="0.87" right="0.4" top="0.78740157480314965" bottom="0.59055118110236227" header="0" footer="0"/>
  <pageSetup paperSize="9" scale="90" orientation="landscape" verticalDpi="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Y35"/>
  <sheetViews>
    <sheetView showGridLines="0" view="pageBreakPreview" zoomScaleNormal="100" workbookViewId="0">
      <selection activeCell="B4963" sqref="B4963"/>
    </sheetView>
  </sheetViews>
  <sheetFormatPr defaultColWidth="10" defaultRowHeight="12"/>
  <cols>
    <col min="1" max="1" width="2" style="261" customWidth="1"/>
    <col min="2" max="2" width="9.375" style="261" customWidth="1"/>
    <col min="3" max="4" width="5.5" style="261" customWidth="1"/>
    <col min="5" max="5" width="3.5" style="261" customWidth="1"/>
    <col min="6" max="6" width="6.75" style="261" customWidth="1"/>
    <col min="7" max="7" width="3.5" style="261" customWidth="1"/>
    <col min="8" max="13" width="5.375" style="261" customWidth="1"/>
    <col min="14" max="14" width="5.25" style="261" customWidth="1"/>
    <col min="15" max="18" width="5.375" style="261" customWidth="1"/>
    <col min="19" max="19" width="3.375" style="261" customWidth="1"/>
    <col min="20" max="20" width="2.625" style="261" customWidth="1"/>
    <col min="21" max="21" width="1" style="261" customWidth="1"/>
    <col min="22" max="22" width="7.875" style="261" customWidth="1"/>
    <col min="23" max="23" width="6.25" style="261" customWidth="1"/>
    <col min="24" max="24" width="7" style="261" customWidth="1"/>
    <col min="25" max="25" width="1" style="261" customWidth="1"/>
    <col min="26" max="256" width="10" style="261"/>
    <col min="257" max="257" width="2" style="261" customWidth="1"/>
    <col min="258" max="258" width="9.375" style="261" customWidth="1"/>
    <col min="259" max="260" width="5.5" style="261" customWidth="1"/>
    <col min="261" max="261" width="3.5" style="261" customWidth="1"/>
    <col min="262" max="262" width="6.75" style="261" customWidth="1"/>
    <col min="263" max="263" width="3.5" style="261" customWidth="1"/>
    <col min="264" max="269" width="5.375" style="261" customWidth="1"/>
    <col min="270" max="270" width="5.25" style="261" customWidth="1"/>
    <col min="271" max="274" width="5.375" style="261" customWidth="1"/>
    <col min="275" max="275" width="3.375" style="261" customWidth="1"/>
    <col min="276" max="276" width="2.625" style="261" customWidth="1"/>
    <col min="277" max="277" width="1" style="261" customWidth="1"/>
    <col min="278" max="278" width="7.875" style="261" customWidth="1"/>
    <col min="279" max="279" width="6.25" style="261" customWidth="1"/>
    <col min="280" max="280" width="7" style="261" customWidth="1"/>
    <col min="281" max="281" width="1" style="261" customWidth="1"/>
    <col min="282" max="512" width="10" style="261"/>
    <col min="513" max="513" width="2" style="261" customWidth="1"/>
    <col min="514" max="514" width="9.375" style="261" customWidth="1"/>
    <col min="515" max="516" width="5.5" style="261" customWidth="1"/>
    <col min="517" max="517" width="3.5" style="261" customWidth="1"/>
    <col min="518" max="518" width="6.75" style="261" customWidth="1"/>
    <col min="519" max="519" width="3.5" style="261" customWidth="1"/>
    <col min="520" max="525" width="5.375" style="261" customWidth="1"/>
    <col min="526" max="526" width="5.25" style="261" customWidth="1"/>
    <col min="527" max="530" width="5.375" style="261" customWidth="1"/>
    <col min="531" max="531" width="3.375" style="261" customWidth="1"/>
    <col min="532" max="532" width="2.625" style="261" customWidth="1"/>
    <col min="533" max="533" width="1" style="261" customWidth="1"/>
    <col min="534" max="534" width="7.875" style="261" customWidth="1"/>
    <col min="535" max="535" width="6.25" style="261" customWidth="1"/>
    <col min="536" max="536" width="7" style="261" customWidth="1"/>
    <col min="537" max="537" width="1" style="261" customWidth="1"/>
    <col min="538" max="768" width="10" style="261"/>
    <col min="769" max="769" width="2" style="261" customWidth="1"/>
    <col min="770" max="770" width="9.375" style="261" customWidth="1"/>
    <col min="771" max="772" width="5.5" style="261" customWidth="1"/>
    <col min="773" max="773" width="3.5" style="261" customWidth="1"/>
    <col min="774" max="774" width="6.75" style="261" customWidth="1"/>
    <col min="775" max="775" width="3.5" style="261" customWidth="1"/>
    <col min="776" max="781" width="5.375" style="261" customWidth="1"/>
    <col min="782" max="782" width="5.25" style="261" customWidth="1"/>
    <col min="783" max="786" width="5.375" style="261" customWidth="1"/>
    <col min="787" max="787" width="3.375" style="261" customWidth="1"/>
    <col min="788" max="788" width="2.625" style="261" customWidth="1"/>
    <col min="789" max="789" width="1" style="261" customWidth="1"/>
    <col min="790" max="790" width="7.875" style="261" customWidth="1"/>
    <col min="791" max="791" width="6.25" style="261" customWidth="1"/>
    <col min="792" max="792" width="7" style="261" customWidth="1"/>
    <col min="793" max="793" width="1" style="261" customWidth="1"/>
    <col min="794" max="1024" width="10" style="261"/>
    <col min="1025" max="1025" width="2" style="261" customWidth="1"/>
    <col min="1026" max="1026" width="9.375" style="261" customWidth="1"/>
    <col min="1027" max="1028" width="5.5" style="261" customWidth="1"/>
    <col min="1029" max="1029" width="3.5" style="261" customWidth="1"/>
    <col min="1030" max="1030" width="6.75" style="261" customWidth="1"/>
    <col min="1031" max="1031" width="3.5" style="261" customWidth="1"/>
    <col min="1032" max="1037" width="5.375" style="261" customWidth="1"/>
    <col min="1038" max="1038" width="5.25" style="261" customWidth="1"/>
    <col min="1039" max="1042" width="5.375" style="261" customWidth="1"/>
    <col min="1043" max="1043" width="3.375" style="261" customWidth="1"/>
    <col min="1044" max="1044" width="2.625" style="261" customWidth="1"/>
    <col min="1045" max="1045" width="1" style="261" customWidth="1"/>
    <col min="1046" max="1046" width="7.875" style="261" customWidth="1"/>
    <col min="1047" max="1047" width="6.25" style="261" customWidth="1"/>
    <col min="1048" max="1048" width="7" style="261" customWidth="1"/>
    <col min="1049" max="1049" width="1" style="261" customWidth="1"/>
    <col min="1050" max="1280" width="10" style="261"/>
    <col min="1281" max="1281" width="2" style="261" customWidth="1"/>
    <col min="1282" max="1282" width="9.375" style="261" customWidth="1"/>
    <col min="1283" max="1284" width="5.5" style="261" customWidth="1"/>
    <col min="1285" max="1285" width="3.5" style="261" customWidth="1"/>
    <col min="1286" max="1286" width="6.75" style="261" customWidth="1"/>
    <col min="1287" max="1287" width="3.5" style="261" customWidth="1"/>
    <col min="1288" max="1293" width="5.375" style="261" customWidth="1"/>
    <col min="1294" max="1294" width="5.25" style="261" customWidth="1"/>
    <col min="1295" max="1298" width="5.375" style="261" customWidth="1"/>
    <col min="1299" max="1299" width="3.375" style="261" customWidth="1"/>
    <col min="1300" max="1300" width="2.625" style="261" customWidth="1"/>
    <col min="1301" max="1301" width="1" style="261" customWidth="1"/>
    <col min="1302" max="1302" width="7.875" style="261" customWidth="1"/>
    <col min="1303" max="1303" width="6.25" style="261" customWidth="1"/>
    <col min="1304" max="1304" width="7" style="261" customWidth="1"/>
    <col min="1305" max="1305" width="1" style="261" customWidth="1"/>
    <col min="1306" max="1536" width="10" style="261"/>
    <col min="1537" max="1537" width="2" style="261" customWidth="1"/>
    <col min="1538" max="1538" width="9.375" style="261" customWidth="1"/>
    <col min="1539" max="1540" width="5.5" style="261" customWidth="1"/>
    <col min="1541" max="1541" width="3.5" style="261" customWidth="1"/>
    <col min="1542" max="1542" width="6.75" style="261" customWidth="1"/>
    <col min="1543" max="1543" width="3.5" style="261" customWidth="1"/>
    <col min="1544" max="1549" width="5.375" style="261" customWidth="1"/>
    <col min="1550" max="1550" width="5.25" style="261" customWidth="1"/>
    <col min="1551" max="1554" width="5.375" style="261" customWidth="1"/>
    <col min="1555" max="1555" width="3.375" style="261" customWidth="1"/>
    <col min="1556" max="1556" width="2.625" style="261" customWidth="1"/>
    <col min="1557" max="1557" width="1" style="261" customWidth="1"/>
    <col min="1558" max="1558" width="7.875" style="261" customWidth="1"/>
    <col min="1559" max="1559" width="6.25" style="261" customWidth="1"/>
    <col min="1560" max="1560" width="7" style="261" customWidth="1"/>
    <col min="1561" max="1561" width="1" style="261" customWidth="1"/>
    <col min="1562" max="1792" width="10" style="261"/>
    <col min="1793" max="1793" width="2" style="261" customWidth="1"/>
    <col min="1794" max="1794" width="9.375" style="261" customWidth="1"/>
    <col min="1795" max="1796" width="5.5" style="261" customWidth="1"/>
    <col min="1797" max="1797" width="3.5" style="261" customWidth="1"/>
    <col min="1798" max="1798" width="6.75" style="261" customWidth="1"/>
    <col min="1799" max="1799" width="3.5" style="261" customWidth="1"/>
    <col min="1800" max="1805" width="5.375" style="261" customWidth="1"/>
    <col min="1806" max="1806" width="5.25" style="261" customWidth="1"/>
    <col min="1807" max="1810" width="5.375" style="261" customWidth="1"/>
    <col min="1811" max="1811" width="3.375" style="261" customWidth="1"/>
    <col min="1812" max="1812" width="2.625" style="261" customWidth="1"/>
    <col min="1813" max="1813" width="1" style="261" customWidth="1"/>
    <col min="1814" max="1814" width="7.875" style="261" customWidth="1"/>
    <col min="1815" max="1815" width="6.25" style="261" customWidth="1"/>
    <col min="1816" max="1816" width="7" style="261" customWidth="1"/>
    <col min="1817" max="1817" width="1" style="261" customWidth="1"/>
    <col min="1818" max="2048" width="10" style="261"/>
    <col min="2049" max="2049" width="2" style="261" customWidth="1"/>
    <col min="2050" max="2050" width="9.375" style="261" customWidth="1"/>
    <col min="2051" max="2052" width="5.5" style="261" customWidth="1"/>
    <col min="2053" max="2053" width="3.5" style="261" customWidth="1"/>
    <col min="2054" max="2054" width="6.75" style="261" customWidth="1"/>
    <col min="2055" max="2055" width="3.5" style="261" customWidth="1"/>
    <col min="2056" max="2061" width="5.375" style="261" customWidth="1"/>
    <col min="2062" max="2062" width="5.25" style="261" customWidth="1"/>
    <col min="2063" max="2066" width="5.375" style="261" customWidth="1"/>
    <col min="2067" max="2067" width="3.375" style="261" customWidth="1"/>
    <col min="2068" max="2068" width="2.625" style="261" customWidth="1"/>
    <col min="2069" max="2069" width="1" style="261" customWidth="1"/>
    <col min="2070" max="2070" width="7.875" style="261" customWidth="1"/>
    <col min="2071" max="2071" width="6.25" style="261" customWidth="1"/>
    <col min="2072" max="2072" width="7" style="261" customWidth="1"/>
    <col min="2073" max="2073" width="1" style="261" customWidth="1"/>
    <col min="2074" max="2304" width="10" style="261"/>
    <col min="2305" max="2305" width="2" style="261" customWidth="1"/>
    <col min="2306" max="2306" width="9.375" style="261" customWidth="1"/>
    <col min="2307" max="2308" width="5.5" style="261" customWidth="1"/>
    <col min="2309" max="2309" width="3.5" style="261" customWidth="1"/>
    <col min="2310" max="2310" width="6.75" style="261" customWidth="1"/>
    <col min="2311" max="2311" width="3.5" style="261" customWidth="1"/>
    <col min="2312" max="2317" width="5.375" style="261" customWidth="1"/>
    <col min="2318" max="2318" width="5.25" style="261" customWidth="1"/>
    <col min="2319" max="2322" width="5.375" style="261" customWidth="1"/>
    <col min="2323" max="2323" width="3.375" style="261" customWidth="1"/>
    <col min="2324" max="2324" width="2.625" style="261" customWidth="1"/>
    <col min="2325" max="2325" width="1" style="261" customWidth="1"/>
    <col min="2326" max="2326" width="7.875" style="261" customWidth="1"/>
    <col min="2327" max="2327" width="6.25" style="261" customWidth="1"/>
    <col min="2328" max="2328" width="7" style="261" customWidth="1"/>
    <col min="2329" max="2329" width="1" style="261" customWidth="1"/>
    <col min="2330" max="2560" width="10" style="261"/>
    <col min="2561" max="2561" width="2" style="261" customWidth="1"/>
    <col min="2562" max="2562" width="9.375" style="261" customWidth="1"/>
    <col min="2563" max="2564" width="5.5" style="261" customWidth="1"/>
    <col min="2565" max="2565" width="3.5" style="261" customWidth="1"/>
    <col min="2566" max="2566" width="6.75" style="261" customWidth="1"/>
    <col min="2567" max="2567" width="3.5" style="261" customWidth="1"/>
    <col min="2568" max="2573" width="5.375" style="261" customWidth="1"/>
    <col min="2574" max="2574" width="5.25" style="261" customWidth="1"/>
    <col min="2575" max="2578" width="5.375" style="261" customWidth="1"/>
    <col min="2579" max="2579" width="3.375" style="261" customWidth="1"/>
    <col min="2580" max="2580" width="2.625" style="261" customWidth="1"/>
    <col min="2581" max="2581" width="1" style="261" customWidth="1"/>
    <col min="2582" max="2582" width="7.875" style="261" customWidth="1"/>
    <col min="2583" max="2583" width="6.25" style="261" customWidth="1"/>
    <col min="2584" max="2584" width="7" style="261" customWidth="1"/>
    <col min="2585" max="2585" width="1" style="261" customWidth="1"/>
    <col min="2586" max="2816" width="10" style="261"/>
    <col min="2817" max="2817" width="2" style="261" customWidth="1"/>
    <col min="2818" max="2818" width="9.375" style="261" customWidth="1"/>
    <col min="2819" max="2820" width="5.5" style="261" customWidth="1"/>
    <col min="2821" max="2821" width="3.5" style="261" customWidth="1"/>
    <col min="2822" max="2822" width="6.75" style="261" customWidth="1"/>
    <col min="2823" max="2823" width="3.5" style="261" customWidth="1"/>
    <col min="2824" max="2829" width="5.375" style="261" customWidth="1"/>
    <col min="2830" max="2830" width="5.25" style="261" customWidth="1"/>
    <col min="2831" max="2834" width="5.375" style="261" customWidth="1"/>
    <col min="2835" max="2835" width="3.375" style="261" customWidth="1"/>
    <col min="2836" max="2836" width="2.625" style="261" customWidth="1"/>
    <col min="2837" max="2837" width="1" style="261" customWidth="1"/>
    <col min="2838" max="2838" width="7.875" style="261" customWidth="1"/>
    <col min="2839" max="2839" width="6.25" style="261" customWidth="1"/>
    <col min="2840" max="2840" width="7" style="261" customWidth="1"/>
    <col min="2841" max="2841" width="1" style="261" customWidth="1"/>
    <col min="2842" max="3072" width="10" style="261"/>
    <col min="3073" max="3073" width="2" style="261" customWidth="1"/>
    <col min="3074" max="3074" width="9.375" style="261" customWidth="1"/>
    <col min="3075" max="3076" width="5.5" style="261" customWidth="1"/>
    <col min="3077" max="3077" width="3.5" style="261" customWidth="1"/>
    <col min="3078" max="3078" width="6.75" style="261" customWidth="1"/>
    <col min="3079" max="3079" width="3.5" style="261" customWidth="1"/>
    <col min="3080" max="3085" width="5.375" style="261" customWidth="1"/>
    <col min="3086" max="3086" width="5.25" style="261" customWidth="1"/>
    <col min="3087" max="3090" width="5.375" style="261" customWidth="1"/>
    <col min="3091" max="3091" width="3.375" style="261" customWidth="1"/>
    <col min="3092" max="3092" width="2.625" style="261" customWidth="1"/>
    <col min="3093" max="3093" width="1" style="261" customWidth="1"/>
    <col min="3094" max="3094" width="7.875" style="261" customWidth="1"/>
    <col min="3095" max="3095" width="6.25" style="261" customWidth="1"/>
    <col min="3096" max="3096" width="7" style="261" customWidth="1"/>
    <col min="3097" max="3097" width="1" style="261" customWidth="1"/>
    <col min="3098" max="3328" width="10" style="261"/>
    <col min="3329" max="3329" width="2" style="261" customWidth="1"/>
    <col min="3330" max="3330" width="9.375" style="261" customWidth="1"/>
    <col min="3331" max="3332" width="5.5" style="261" customWidth="1"/>
    <col min="3333" max="3333" width="3.5" style="261" customWidth="1"/>
    <col min="3334" max="3334" width="6.75" style="261" customWidth="1"/>
    <col min="3335" max="3335" width="3.5" style="261" customWidth="1"/>
    <col min="3336" max="3341" width="5.375" style="261" customWidth="1"/>
    <col min="3342" max="3342" width="5.25" style="261" customWidth="1"/>
    <col min="3343" max="3346" width="5.375" style="261" customWidth="1"/>
    <col min="3347" max="3347" width="3.375" style="261" customWidth="1"/>
    <col min="3348" max="3348" width="2.625" style="261" customWidth="1"/>
    <col min="3349" max="3349" width="1" style="261" customWidth="1"/>
    <col min="3350" max="3350" width="7.875" style="261" customWidth="1"/>
    <col min="3351" max="3351" width="6.25" style="261" customWidth="1"/>
    <col min="3352" max="3352" width="7" style="261" customWidth="1"/>
    <col min="3353" max="3353" width="1" style="261" customWidth="1"/>
    <col min="3354" max="3584" width="10" style="261"/>
    <col min="3585" max="3585" width="2" style="261" customWidth="1"/>
    <col min="3586" max="3586" width="9.375" style="261" customWidth="1"/>
    <col min="3587" max="3588" width="5.5" style="261" customWidth="1"/>
    <col min="3589" max="3589" width="3.5" style="261" customWidth="1"/>
    <col min="3590" max="3590" width="6.75" style="261" customWidth="1"/>
    <col min="3591" max="3591" width="3.5" style="261" customWidth="1"/>
    <col min="3592" max="3597" width="5.375" style="261" customWidth="1"/>
    <col min="3598" max="3598" width="5.25" style="261" customWidth="1"/>
    <col min="3599" max="3602" width="5.375" style="261" customWidth="1"/>
    <col min="3603" max="3603" width="3.375" style="261" customWidth="1"/>
    <col min="3604" max="3604" width="2.625" style="261" customWidth="1"/>
    <col min="3605" max="3605" width="1" style="261" customWidth="1"/>
    <col min="3606" max="3606" width="7.875" style="261" customWidth="1"/>
    <col min="3607" max="3607" width="6.25" style="261" customWidth="1"/>
    <col min="3608" max="3608" width="7" style="261" customWidth="1"/>
    <col min="3609" max="3609" width="1" style="261" customWidth="1"/>
    <col min="3610" max="3840" width="10" style="261"/>
    <col min="3841" max="3841" width="2" style="261" customWidth="1"/>
    <col min="3842" max="3842" width="9.375" style="261" customWidth="1"/>
    <col min="3843" max="3844" width="5.5" style="261" customWidth="1"/>
    <col min="3845" max="3845" width="3.5" style="261" customWidth="1"/>
    <col min="3846" max="3846" width="6.75" style="261" customWidth="1"/>
    <col min="3847" max="3847" width="3.5" style="261" customWidth="1"/>
    <col min="3848" max="3853" width="5.375" style="261" customWidth="1"/>
    <col min="3854" max="3854" width="5.25" style="261" customWidth="1"/>
    <col min="3855" max="3858" width="5.375" style="261" customWidth="1"/>
    <col min="3859" max="3859" width="3.375" style="261" customWidth="1"/>
    <col min="3860" max="3860" width="2.625" style="261" customWidth="1"/>
    <col min="3861" max="3861" width="1" style="261" customWidth="1"/>
    <col min="3862" max="3862" width="7.875" style="261" customWidth="1"/>
    <col min="3863" max="3863" width="6.25" style="261" customWidth="1"/>
    <col min="3864" max="3864" width="7" style="261" customWidth="1"/>
    <col min="3865" max="3865" width="1" style="261" customWidth="1"/>
    <col min="3866" max="4096" width="10" style="261"/>
    <col min="4097" max="4097" width="2" style="261" customWidth="1"/>
    <col min="4098" max="4098" width="9.375" style="261" customWidth="1"/>
    <col min="4099" max="4100" width="5.5" style="261" customWidth="1"/>
    <col min="4101" max="4101" width="3.5" style="261" customWidth="1"/>
    <col min="4102" max="4102" width="6.75" style="261" customWidth="1"/>
    <col min="4103" max="4103" width="3.5" style="261" customWidth="1"/>
    <col min="4104" max="4109" width="5.375" style="261" customWidth="1"/>
    <col min="4110" max="4110" width="5.25" style="261" customWidth="1"/>
    <col min="4111" max="4114" width="5.375" style="261" customWidth="1"/>
    <col min="4115" max="4115" width="3.375" style="261" customWidth="1"/>
    <col min="4116" max="4116" width="2.625" style="261" customWidth="1"/>
    <col min="4117" max="4117" width="1" style="261" customWidth="1"/>
    <col min="4118" max="4118" width="7.875" style="261" customWidth="1"/>
    <col min="4119" max="4119" width="6.25" style="261" customWidth="1"/>
    <col min="4120" max="4120" width="7" style="261" customWidth="1"/>
    <col min="4121" max="4121" width="1" style="261" customWidth="1"/>
    <col min="4122" max="4352" width="10" style="261"/>
    <col min="4353" max="4353" width="2" style="261" customWidth="1"/>
    <col min="4354" max="4354" width="9.375" style="261" customWidth="1"/>
    <col min="4355" max="4356" width="5.5" style="261" customWidth="1"/>
    <col min="4357" max="4357" width="3.5" style="261" customWidth="1"/>
    <col min="4358" max="4358" width="6.75" style="261" customWidth="1"/>
    <col min="4359" max="4359" width="3.5" style="261" customWidth="1"/>
    <col min="4360" max="4365" width="5.375" style="261" customWidth="1"/>
    <col min="4366" max="4366" width="5.25" style="261" customWidth="1"/>
    <col min="4367" max="4370" width="5.375" style="261" customWidth="1"/>
    <col min="4371" max="4371" width="3.375" style="261" customWidth="1"/>
    <col min="4372" max="4372" width="2.625" style="261" customWidth="1"/>
    <col min="4373" max="4373" width="1" style="261" customWidth="1"/>
    <col min="4374" max="4374" width="7.875" style="261" customWidth="1"/>
    <col min="4375" max="4375" width="6.25" style="261" customWidth="1"/>
    <col min="4376" max="4376" width="7" style="261" customWidth="1"/>
    <col min="4377" max="4377" width="1" style="261" customWidth="1"/>
    <col min="4378" max="4608" width="10" style="261"/>
    <col min="4609" max="4609" width="2" style="261" customWidth="1"/>
    <col min="4610" max="4610" width="9.375" style="261" customWidth="1"/>
    <col min="4611" max="4612" width="5.5" style="261" customWidth="1"/>
    <col min="4613" max="4613" width="3.5" style="261" customWidth="1"/>
    <col min="4614" max="4614" width="6.75" style="261" customWidth="1"/>
    <col min="4615" max="4615" width="3.5" style="261" customWidth="1"/>
    <col min="4616" max="4621" width="5.375" style="261" customWidth="1"/>
    <col min="4622" max="4622" width="5.25" style="261" customWidth="1"/>
    <col min="4623" max="4626" width="5.375" style="261" customWidth="1"/>
    <col min="4627" max="4627" width="3.375" style="261" customWidth="1"/>
    <col min="4628" max="4628" width="2.625" style="261" customWidth="1"/>
    <col min="4629" max="4629" width="1" style="261" customWidth="1"/>
    <col min="4630" max="4630" width="7.875" style="261" customWidth="1"/>
    <col min="4631" max="4631" width="6.25" style="261" customWidth="1"/>
    <col min="4632" max="4632" width="7" style="261" customWidth="1"/>
    <col min="4633" max="4633" width="1" style="261" customWidth="1"/>
    <col min="4634" max="4864" width="10" style="261"/>
    <col min="4865" max="4865" width="2" style="261" customWidth="1"/>
    <col min="4866" max="4866" width="9.375" style="261" customWidth="1"/>
    <col min="4867" max="4868" width="5.5" style="261" customWidth="1"/>
    <col min="4869" max="4869" width="3.5" style="261" customWidth="1"/>
    <col min="4870" max="4870" width="6.75" style="261" customWidth="1"/>
    <col min="4871" max="4871" width="3.5" style="261" customWidth="1"/>
    <col min="4872" max="4877" width="5.375" style="261" customWidth="1"/>
    <col min="4878" max="4878" width="5.25" style="261" customWidth="1"/>
    <col min="4879" max="4882" width="5.375" style="261" customWidth="1"/>
    <col min="4883" max="4883" width="3.375" style="261" customWidth="1"/>
    <col min="4884" max="4884" width="2.625" style="261" customWidth="1"/>
    <col min="4885" max="4885" width="1" style="261" customWidth="1"/>
    <col min="4886" max="4886" width="7.875" style="261" customWidth="1"/>
    <col min="4887" max="4887" width="6.25" style="261" customWidth="1"/>
    <col min="4888" max="4888" width="7" style="261" customWidth="1"/>
    <col min="4889" max="4889" width="1" style="261" customWidth="1"/>
    <col min="4890" max="5120" width="10" style="261"/>
    <col min="5121" max="5121" width="2" style="261" customWidth="1"/>
    <col min="5122" max="5122" width="9.375" style="261" customWidth="1"/>
    <col min="5123" max="5124" width="5.5" style="261" customWidth="1"/>
    <col min="5125" max="5125" width="3.5" style="261" customWidth="1"/>
    <col min="5126" max="5126" width="6.75" style="261" customWidth="1"/>
    <col min="5127" max="5127" width="3.5" style="261" customWidth="1"/>
    <col min="5128" max="5133" width="5.375" style="261" customWidth="1"/>
    <col min="5134" max="5134" width="5.25" style="261" customWidth="1"/>
    <col min="5135" max="5138" width="5.375" style="261" customWidth="1"/>
    <col min="5139" max="5139" width="3.375" style="261" customWidth="1"/>
    <col min="5140" max="5140" width="2.625" style="261" customWidth="1"/>
    <col min="5141" max="5141" width="1" style="261" customWidth="1"/>
    <col min="5142" max="5142" width="7.875" style="261" customWidth="1"/>
    <col min="5143" max="5143" width="6.25" style="261" customWidth="1"/>
    <col min="5144" max="5144" width="7" style="261" customWidth="1"/>
    <col min="5145" max="5145" width="1" style="261" customWidth="1"/>
    <col min="5146" max="5376" width="10" style="261"/>
    <col min="5377" max="5377" width="2" style="261" customWidth="1"/>
    <col min="5378" max="5378" width="9.375" style="261" customWidth="1"/>
    <col min="5379" max="5380" width="5.5" style="261" customWidth="1"/>
    <col min="5381" max="5381" width="3.5" style="261" customWidth="1"/>
    <col min="5382" max="5382" width="6.75" style="261" customWidth="1"/>
    <col min="5383" max="5383" width="3.5" style="261" customWidth="1"/>
    <col min="5384" max="5389" width="5.375" style="261" customWidth="1"/>
    <col min="5390" max="5390" width="5.25" style="261" customWidth="1"/>
    <col min="5391" max="5394" width="5.375" style="261" customWidth="1"/>
    <col min="5395" max="5395" width="3.375" style="261" customWidth="1"/>
    <col min="5396" max="5396" width="2.625" style="261" customWidth="1"/>
    <col min="5397" max="5397" width="1" style="261" customWidth="1"/>
    <col min="5398" max="5398" width="7.875" style="261" customWidth="1"/>
    <col min="5399" max="5399" width="6.25" style="261" customWidth="1"/>
    <col min="5400" max="5400" width="7" style="261" customWidth="1"/>
    <col min="5401" max="5401" width="1" style="261" customWidth="1"/>
    <col min="5402" max="5632" width="10" style="261"/>
    <col min="5633" max="5633" width="2" style="261" customWidth="1"/>
    <col min="5634" max="5634" width="9.375" style="261" customWidth="1"/>
    <col min="5635" max="5636" width="5.5" style="261" customWidth="1"/>
    <col min="5637" max="5637" width="3.5" style="261" customWidth="1"/>
    <col min="5638" max="5638" width="6.75" style="261" customWidth="1"/>
    <col min="5639" max="5639" width="3.5" style="261" customWidth="1"/>
    <col min="5640" max="5645" width="5.375" style="261" customWidth="1"/>
    <col min="5646" max="5646" width="5.25" style="261" customWidth="1"/>
    <col min="5647" max="5650" width="5.375" style="261" customWidth="1"/>
    <col min="5651" max="5651" width="3.375" style="261" customWidth="1"/>
    <col min="5652" max="5652" width="2.625" style="261" customWidth="1"/>
    <col min="5653" max="5653" width="1" style="261" customWidth="1"/>
    <col min="5654" max="5654" width="7.875" style="261" customWidth="1"/>
    <col min="5655" max="5655" width="6.25" style="261" customWidth="1"/>
    <col min="5656" max="5656" width="7" style="261" customWidth="1"/>
    <col min="5657" max="5657" width="1" style="261" customWidth="1"/>
    <col min="5658" max="5888" width="10" style="261"/>
    <col min="5889" max="5889" width="2" style="261" customWidth="1"/>
    <col min="5890" max="5890" width="9.375" style="261" customWidth="1"/>
    <col min="5891" max="5892" width="5.5" style="261" customWidth="1"/>
    <col min="5893" max="5893" width="3.5" style="261" customWidth="1"/>
    <col min="5894" max="5894" width="6.75" style="261" customWidth="1"/>
    <col min="5895" max="5895" width="3.5" style="261" customWidth="1"/>
    <col min="5896" max="5901" width="5.375" style="261" customWidth="1"/>
    <col min="5902" max="5902" width="5.25" style="261" customWidth="1"/>
    <col min="5903" max="5906" width="5.375" style="261" customWidth="1"/>
    <col min="5907" max="5907" width="3.375" style="261" customWidth="1"/>
    <col min="5908" max="5908" width="2.625" style="261" customWidth="1"/>
    <col min="5909" max="5909" width="1" style="261" customWidth="1"/>
    <col min="5910" max="5910" width="7.875" style="261" customWidth="1"/>
    <col min="5911" max="5911" width="6.25" style="261" customWidth="1"/>
    <col min="5912" max="5912" width="7" style="261" customWidth="1"/>
    <col min="5913" max="5913" width="1" style="261" customWidth="1"/>
    <col min="5914" max="6144" width="10" style="261"/>
    <col min="6145" max="6145" width="2" style="261" customWidth="1"/>
    <col min="6146" max="6146" width="9.375" style="261" customWidth="1"/>
    <col min="6147" max="6148" width="5.5" style="261" customWidth="1"/>
    <col min="6149" max="6149" width="3.5" style="261" customWidth="1"/>
    <col min="6150" max="6150" width="6.75" style="261" customWidth="1"/>
    <col min="6151" max="6151" width="3.5" style="261" customWidth="1"/>
    <col min="6152" max="6157" width="5.375" style="261" customWidth="1"/>
    <col min="6158" max="6158" width="5.25" style="261" customWidth="1"/>
    <col min="6159" max="6162" width="5.375" style="261" customWidth="1"/>
    <col min="6163" max="6163" width="3.375" style="261" customWidth="1"/>
    <col min="6164" max="6164" width="2.625" style="261" customWidth="1"/>
    <col min="6165" max="6165" width="1" style="261" customWidth="1"/>
    <col min="6166" max="6166" width="7.875" style="261" customWidth="1"/>
    <col min="6167" max="6167" width="6.25" style="261" customWidth="1"/>
    <col min="6168" max="6168" width="7" style="261" customWidth="1"/>
    <col min="6169" max="6169" width="1" style="261" customWidth="1"/>
    <col min="6170" max="6400" width="10" style="261"/>
    <col min="6401" max="6401" width="2" style="261" customWidth="1"/>
    <col min="6402" max="6402" width="9.375" style="261" customWidth="1"/>
    <col min="6403" max="6404" width="5.5" style="261" customWidth="1"/>
    <col min="6405" max="6405" width="3.5" style="261" customWidth="1"/>
    <col min="6406" max="6406" width="6.75" style="261" customWidth="1"/>
    <col min="6407" max="6407" width="3.5" style="261" customWidth="1"/>
    <col min="6408" max="6413" width="5.375" style="261" customWidth="1"/>
    <col min="6414" max="6414" width="5.25" style="261" customWidth="1"/>
    <col min="6415" max="6418" width="5.375" style="261" customWidth="1"/>
    <col min="6419" max="6419" width="3.375" style="261" customWidth="1"/>
    <col min="6420" max="6420" width="2.625" style="261" customWidth="1"/>
    <col min="6421" max="6421" width="1" style="261" customWidth="1"/>
    <col min="6422" max="6422" width="7.875" style="261" customWidth="1"/>
    <col min="6423" max="6423" width="6.25" style="261" customWidth="1"/>
    <col min="6424" max="6424" width="7" style="261" customWidth="1"/>
    <col min="6425" max="6425" width="1" style="261" customWidth="1"/>
    <col min="6426" max="6656" width="10" style="261"/>
    <col min="6657" max="6657" width="2" style="261" customWidth="1"/>
    <col min="6658" max="6658" width="9.375" style="261" customWidth="1"/>
    <col min="6659" max="6660" width="5.5" style="261" customWidth="1"/>
    <col min="6661" max="6661" width="3.5" style="261" customWidth="1"/>
    <col min="6662" max="6662" width="6.75" style="261" customWidth="1"/>
    <col min="6663" max="6663" width="3.5" style="261" customWidth="1"/>
    <col min="6664" max="6669" width="5.375" style="261" customWidth="1"/>
    <col min="6670" max="6670" width="5.25" style="261" customWidth="1"/>
    <col min="6671" max="6674" width="5.375" style="261" customWidth="1"/>
    <col min="6675" max="6675" width="3.375" style="261" customWidth="1"/>
    <col min="6676" max="6676" width="2.625" style="261" customWidth="1"/>
    <col min="6677" max="6677" width="1" style="261" customWidth="1"/>
    <col min="6678" max="6678" width="7.875" style="261" customWidth="1"/>
    <col min="6679" max="6679" width="6.25" style="261" customWidth="1"/>
    <col min="6680" max="6680" width="7" style="261" customWidth="1"/>
    <col min="6681" max="6681" width="1" style="261" customWidth="1"/>
    <col min="6682" max="6912" width="10" style="261"/>
    <col min="6913" max="6913" width="2" style="261" customWidth="1"/>
    <col min="6914" max="6914" width="9.375" style="261" customWidth="1"/>
    <col min="6915" max="6916" width="5.5" style="261" customWidth="1"/>
    <col min="6917" max="6917" width="3.5" style="261" customWidth="1"/>
    <col min="6918" max="6918" width="6.75" style="261" customWidth="1"/>
    <col min="6919" max="6919" width="3.5" style="261" customWidth="1"/>
    <col min="6920" max="6925" width="5.375" style="261" customWidth="1"/>
    <col min="6926" max="6926" width="5.25" style="261" customWidth="1"/>
    <col min="6927" max="6930" width="5.375" style="261" customWidth="1"/>
    <col min="6931" max="6931" width="3.375" style="261" customWidth="1"/>
    <col min="6932" max="6932" width="2.625" style="261" customWidth="1"/>
    <col min="6933" max="6933" width="1" style="261" customWidth="1"/>
    <col min="6934" max="6934" width="7.875" style="261" customWidth="1"/>
    <col min="6935" max="6935" width="6.25" style="261" customWidth="1"/>
    <col min="6936" max="6936" width="7" style="261" customWidth="1"/>
    <col min="6937" max="6937" width="1" style="261" customWidth="1"/>
    <col min="6938" max="7168" width="10" style="261"/>
    <col min="7169" max="7169" width="2" style="261" customWidth="1"/>
    <col min="7170" max="7170" width="9.375" style="261" customWidth="1"/>
    <col min="7171" max="7172" width="5.5" style="261" customWidth="1"/>
    <col min="7173" max="7173" width="3.5" style="261" customWidth="1"/>
    <col min="7174" max="7174" width="6.75" style="261" customWidth="1"/>
    <col min="7175" max="7175" width="3.5" style="261" customWidth="1"/>
    <col min="7176" max="7181" width="5.375" style="261" customWidth="1"/>
    <col min="7182" max="7182" width="5.25" style="261" customWidth="1"/>
    <col min="7183" max="7186" width="5.375" style="261" customWidth="1"/>
    <col min="7187" max="7187" width="3.375" style="261" customWidth="1"/>
    <col min="7188" max="7188" width="2.625" style="261" customWidth="1"/>
    <col min="7189" max="7189" width="1" style="261" customWidth="1"/>
    <col min="7190" max="7190" width="7.875" style="261" customWidth="1"/>
    <col min="7191" max="7191" width="6.25" style="261" customWidth="1"/>
    <col min="7192" max="7192" width="7" style="261" customWidth="1"/>
    <col min="7193" max="7193" width="1" style="261" customWidth="1"/>
    <col min="7194" max="7424" width="10" style="261"/>
    <col min="7425" max="7425" width="2" style="261" customWidth="1"/>
    <col min="7426" max="7426" width="9.375" style="261" customWidth="1"/>
    <col min="7427" max="7428" width="5.5" style="261" customWidth="1"/>
    <col min="7429" max="7429" width="3.5" style="261" customWidth="1"/>
    <col min="7430" max="7430" width="6.75" style="261" customWidth="1"/>
    <col min="7431" max="7431" width="3.5" style="261" customWidth="1"/>
    <col min="7432" max="7437" width="5.375" style="261" customWidth="1"/>
    <col min="7438" max="7438" width="5.25" style="261" customWidth="1"/>
    <col min="7439" max="7442" width="5.375" style="261" customWidth="1"/>
    <col min="7443" max="7443" width="3.375" style="261" customWidth="1"/>
    <col min="7444" max="7444" width="2.625" style="261" customWidth="1"/>
    <col min="7445" max="7445" width="1" style="261" customWidth="1"/>
    <col min="7446" max="7446" width="7.875" style="261" customWidth="1"/>
    <col min="7447" max="7447" width="6.25" style="261" customWidth="1"/>
    <col min="7448" max="7448" width="7" style="261" customWidth="1"/>
    <col min="7449" max="7449" width="1" style="261" customWidth="1"/>
    <col min="7450" max="7680" width="10" style="261"/>
    <col min="7681" max="7681" width="2" style="261" customWidth="1"/>
    <col min="7682" max="7682" width="9.375" style="261" customWidth="1"/>
    <col min="7683" max="7684" width="5.5" style="261" customWidth="1"/>
    <col min="7685" max="7685" width="3.5" style="261" customWidth="1"/>
    <col min="7686" max="7686" width="6.75" style="261" customWidth="1"/>
    <col min="7687" max="7687" width="3.5" style="261" customWidth="1"/>
    <col min="7688" max="7693" width="5.375" style="261" customWidth="1"/>
    <col min="7694" max="7694" width="5.25" style="261" customWidth="1"/>
    <col min="7695" max="7698" width="5.375" style="261" customWidth="1"/>
    <col min="7699" max="7699" width="3.375" style="261" customWidth="1"/>
    <col min="7700" max="7700" width="2.625" style="261" customWidth="1"/>
    <col min="7701" max="7701" width="1" style="261" customWidth="1"/>
    <col min="7702" max="7702" width="7.875" style="261" customWidth="1"/>
    <col min="7703" max="7703" width="6.25" style="261" customWidth="1"/>
    <col min="7704" max="7704" width="7" style="261" customWidth="1"/>
    <col min="7705" max="7705" width="1" style="261" customWidth="1"/>
    <col min="7706" max="7936" width="10" style="261"/>
    <col min="7937" max="7937" width="2" style="261" customWidth="1"/>
    <col min="7938" max="7938" width="9.375" style="261" customWidth="1"/>
    <col min="7939" max="7940" width="5.5" style="261" customWidth="1"/>
    <col min="7941" max="7941" width="3.5" style="261" customWidth="1"/>
    <col min="7942" max="7942" width="6.75" style="261" customWidth="1"/>
    <col min="7943" max="7943" width="3.5" style="261" customWidth="1"/>
    <col min="7944" max="7949" width="5.375" style="261" customWidth="1"/>
    <col min="7950" max="7950" width="5.25" style="261" customWidth="1"/>
    <col min="7951" max="7954" width="5.375" style="261" customWidth="1"/>
    <col min="7955" max="7955" width="3.375" style="261" customWidth="1"/>
    <col min="7956" max="7956" width="2.625" style="261" customWidth="1"/>
    <col min="7957" max="7957" width="1" style="261" customWidth="1"/>
    <col min="7958" max="7958" width="7.875" style="261" customWidth="1"/>
    <col min="7959" max="7959" width="6.25" style="261" customWidth="1"/>
    <col min="7960" max="7960" width="7" style="261" customWidth="1"/>
    <col min="7961" max="7961" width="1" style="261" customWidth="1"/>
    <col min="7962" max="8192" width="10" style="261"/>
    <col min="8193" max="8193" width="2" style="261" customWidth="1"/>
    <col min="8194" max="8194" width="9.375" style="261" customWidth="1"/>
    <col min="8195" max="8196" width="5.5" style="261" customWidth="1"/>
    <col min="8197" max="8197" width="3.5" style="261" customWidth="1"/>
    <col min="8198" max="8198" width="6.75" style="261" customWidth="1"/>
    <col min="8199" max="8199" width="3.5" style="261" customWidth="1"/>
    <col min="8200" max="8205" width="5.375" style="261" customWidth="1"/>
    <col min="8206" max="8206" width="5.25" style="261" customWidth="1"/>
    <col min="8207" max="8210" width="5.375" style="261" customWidth="1"/>
    <col min="8211" max="8211" width="3.375" style="261" customWidth="1"/>
    <col min="8212" max="8212" width="2.625" style="261" customWidth="1"/>
    <col min="8213" max="8213" width="1" style="261" customWidth="1"/>
    <col min="8214" max="8214" width="7.875" style="261" customWidth="1"/>
    <col min="8215" max="8215" width="6.25" style="261" customWidth="1"/>
    <col min="8216" max="8216" width="7" style="261" customWidth="1"/>
    <col min="8217" max="8217" width="1" style="261" customWidth="1"/>
    <col min="8218" max="8448" width="10" style="261"/>
    <col min="8449" max="8449" width="2" style="261" customWidth="1"/>
    <col min="8450" max="8450" width="9.375" style="261" customWidth="1"/>
    <col min="8451" max="8452" width="5.5" style="261" customWidth="1"/>
    <col min="8453" max="8453" width="3.5" style="261" customWidth="1"/>
    <col min="8454" max="8454" width="6.75" style="261" customWidth="1"/>
    <col min="8455" max="8455" width="3.5" style="261" customWidth="1"/>
    <col min="8456" max="8461" width="5.375" style="261" customWidth="1"/>
    <col min="8462" max="8462" width="5.25" style="261" customWidth="1"/>
    <col min="8463" max="8466" width="5.375" style="261" customWidth="1"/>
    <col min="8467" max="8467" width="3.375" style="261" customWidth="1"/>
    <col min="8468" max="8468" width="2.625" style="261" customWidth="1"/>
    <col min="8469" max="8469" width="1" style="261" customWidth="1"/>
    <col min="8470" max="8470" width="7.875" style="261" customWidth="1"/>
    <col min="8471" max="8471" width="6.25" style="261" customWidth="1"/>
    <col min="8472" max="8472" width="7" style="261" customWidth="1"/>
    <col min="8473" max="8473" width="1" style="261" customWidth="1"/>
    <col min="8474" max="8704" width="10" style="261"/>
    <col min="8705" max="8705" width="2" style="261" customWidth="1"/>
    <col min="8706" max="8706" width="9.375" style="261" customWidth="1"/>
    <col min="8707" max="8708" width="5.5" style="261" customWidth="1"/>
    <col min="8709" max="8709" width="3.5" style="261" customWidth="1"/>
    <col min="8710" max="8710" width="6.75" style="261" customWidth="1"/>
    <col min="8711" max="8711" width="3.5" style="261" customWidth="1"/>
    <col min="8712" max="8717" width="5.375" style="261" customWidth="1"/>
    <col min="8718" max="8718" width="5.25" style="261" customWidth="1"/>
    <col min="8719" max="8722" width="5.375" style="261" customWidth="1"/>
    <col min="8723" max="8723" width="3.375" style="261" customWidth="1"/>
    <col min="8724" max="8724" width="2.625" style="261" customWidth="1"/>
    <col min="8725" max="8725" width="1" style="261" customWidth="1"/>
    <col min="8726" max="8726" width="7.875" style="261" customWidth="1"/>
    <col min="8727" max="8727" width="6.25" style="261" customWidth="1"/>
    <col min="8728" max="8728" width="7" style="261" customWidth="1"/>
    <col min="8729" max="8729" width="1" style="261" customWidth="1"/>
    <col min="8730" max="8960" width="10" style="261"/>
    <col min="8961" max="8961" width="2" style="261" customWidth="1"/>
    <col min="8962" max="8962" width="9.375" style="261" customWidth="1"/>
    <col min="8963" max="8964" width="5.5" style="261" customWidth="1"/>
    <col min="8965" max="8965" width="3.5" style="261" customWidth="1"/>
    <col min="8966" max="8966" width="6.75" style="261" customWidth="1"/>
    <col min="8967" max="8967" width="3.5" style="261" customWidth="1"/>
    <col min="8968" max="8973" width="5.375" style="261" customWidth="1"/>
    <col min="8974" max="8974" width="5.25" style="261" customWidth="1"/>
    <col min="8975" max="8978" width="5.375" style="261" customWidth="1"/>
    <col min="8979" max="8979" width="3.375" style="261" customWidth="1"/>
    <col min="8980" max="8980" width="2.625" style="261" customWidth="1"/>
    <col min="8981" max="8981" width="1" style="261" customWidth="1"/>
    <col min="8982" max="8982" width="7.875" style="261" customWidth="1"/>
    <col min="8983" max="8983" width="6.25" style="261" customWidth="1"/>
    <col min="8984" max="8984" width="7" style="261" customWidth="1"/>
    <col min="8985" max="8985" width="1" style="261" customWidth="1"/>
    <col min="8986" max="9216" width="10" style="261"/>
    <col min="9217" max="9217" width="2" style="261" customWidth="1"/>
    <col min="9218" max="9218" width="9.375" style="261" customWidth="1"/>
    <col min="9219" max="9220" width="5.5" style="261" customWidth="1"/>
    <col min="9221" max="9221" width="3.5" style="261" customWidth="1"/>
    <col min="9222" max="9222" width="6.75" style="261" customWidth="1"/>
    <col min="9223" max="9223" width="3.5" style="261" customWidth="1"/>
    <col min="9224" max="9229" width="5.375" style="261" customWidth="1"/>
    <col min="9230" max="9230" width="5.25" style="261" customWidth="1"/>
    <col min="9231" max="9234" width="5.375" style="261" customWidth="1"/>
    <col min="9235" max="9235" width="3.375" style="261" customWidth="1"/>
    <col min="9236" max="9236" width="2.625" style="261" customWidth="1"/>
    <col min="9237" max="9237" width="1" style="261" customWidth="1"/>
    <col min="9238" max="9238" width="7.875" style="261" customWidth="1"/>
    <col min="9239" max="9239" width="6.25" style="261" customWidth="1"/>
    <col min="9240" max="9240" width="7" style="261" customWidth="1"/>
    <col min="9241" max="9241" width="1" style="261" customWidth="1"/>
    <col min="9242" max="9472" width="10" style="261"/>
    <col min="9473" max="9473" width="2" style="261" customWidth="1"/>
    <col min="9474" max="9474" width="9.375" style="261" customWidth="1"/>
    <col min="9475" max="9476" width="5.5" style="261" customWidth="1"/>
    <col min="9477" max="9477" width="3.5" style="261" customWidth="1"/>
    <col min="9478" max="9478" width="6.75" style="261" customWidth="1"/>
    <col min="9479" max="9479" width="3.5" style="261" customWidth="1"/>
    <col min="9480" max="9485" width="5.375" style="261" customWidth="1"/>
    <col min="9486" max="9486" width="5.25" style="261" customWidth="1"/>
    <col min="9487" max="9490" width="5.375" style="261" customWidth="1"/>
    <col min="9491" max="9491" width="3.375" style="261" customWidth="1"/>
    <col min="9492" max="9492" width="2.625" style="261" customWidth="1"/>
    <col min="9493" max="9493" width="1" style="261" customWidth="1"/>
    <col min="9494" max="9494" width="7.875" style="261" customWidth="1"/>
    <col min="9495" max="9495" width="6.25" style="261" customWidth="1"/>
    <col min="9496" max="9496" width="7" style="261" customWidth="1"/>
    <col min="9497" max="9497" width="1" style="261" customWidth="1"/>
    <col min="9498" max="9728" width="10" style="261"/>
    <col min="9729" max="9729" width="2" style="261" customWidth="1"/>
    <col min="9730" max="9730" width="9.375" style="261" customWidth="1"/>
    <col min="9731" max="9732" width="5.5" style="261" customWidth="1"/>
    <col min="9733" max="9733" width="3.5" style="261" customWidth="1"/>
    <col min="9734" max="9734" width="6.75" style="261" customWidth="1"/>
    <col min="9735" max="9735" width="3.5" style="261" customWidth="1"/>
    <col min="9736" max="9741" width="5.375" style="261" customWidth="1"/>
    <col min="9742" max="9742" width="5.25" style="261" customWidth="1"/>
    <col min="9743" max="9746" width="5.375" style="261" customWidth="1"/>
    <col min="9747" max="9747" width="3.375" style="261" customWidth="1"/>
    <col min="9748" max="9748" width="2.625" style="261" customWidth="1"/>
    <col min="9749" max="9749" width="1" style="261" customWidth="1"/>
    <col min="9750" max="9750" width="7.875" style="261" customWidth="1"/>
    <col min="9751" max="9751" width="6.25" style="261" customWidth="1"/>
    <col min="9752" max="9752" width="7" style="261" customWidth="1"/>
    <col min="9753" max="9753" width="1" style="261" customWidth="1"/>
    <col min="9754" max="9984" width="10" style="261"/>
    <col min="9985" max="9985" width="2" style="261" customWidth="1"/>
    <col min="9986" max="9986" width="9.375" style="261" customWidth="1"/>
    <col min="9987" max="9988" width="5.5" style="261" customWidth="1"/>
    <col min="9989" max="9989" width="3.5" style="261" customWidth="1"/>
    <col min="9990" max="9990" width="6.75" style="261" customWidth="1"/>
    <col min="9991" max="9991" width="3.5" style="261" customWidth="1"/>
    <col min="9992" max="9997" width="5.375" style="261" customWidth="1"/>
    <col min="9998" max="9998" width="5.25" style="261" customWidth="1"/>
    <col min="9999" max="10002" width="5.375" style="261" customWidth="1"/>
    <col min="10003" max="10003" width="3.375" style="261" customWidth="1"/>
    <col min="10004" max="10004" width="2.625" style="261" customWidth="1"/>
    <col min="10005" max="10005" width="1" style="261" customWidth="1"/>
    <col min="10006" max="10006" width="7.875" style="261" customWidth="1"/>
    <col min="10007" max="10007" width="6.25" style="261" customWidth="1"/>
    <col min="10008" max="10008" width="7" style="261" customWidth="1"/>
    <col min="10009" max="10009" width="1" style="261" customWidth="1"/>
    <col min="10010" max="10240" width="10" style="261"/>
    <col min="10241" max="10241" width="2" style="261" customWidth="1"/>
    <col min="10242" max="10242" width="9.375" style="261" customWidth="1"/>
    <col min="10243" max="10244" width="5.5" style="261" customWidth="1"/>
    <col min="10245" max="10245" width="3.5" style="261" customWidth="1"/>
    <col min="10246" max="10246" width="6.75" style="261" customWidth="1"/>
    <col min="10247" max="10247" width="3.5" style="261" customWidth="1"/>
    <col min="10248" max="10253" width="5.375" style="261" customWidth="1"/>
    <col min="10254" max="10254" width="5.25" style="261" customWidth="1"/>
    <col min="10255" max="10258" width="5.375" style="261" customWidth="1"/>
    <col min="10259" max="10259" width="3.375" style="261" customWidth="1"/>
    <col min="10260" max="10260" width="2.625" style="261" customWidth="1"/>
    <col min="10261" max="10261" width="1" style="261" customWidth="1"/>
    <col min="10262" max="10262" width="7.875" style="261" customWidth="1"/>
    <col min="10263" max="10263" width="6.25" style="261" customWidth="1"/>
    <col min="10264" max="10264" width="7" style="261" customWidth="1"/>
    <col min="10265" max="10265" width="1" style="261" customWidth="1"/>
    <col min="10266" max="10496" width="10" style="261"/>
    <col min="10497" max="10497" width="2" style="261" customWidth="1"/>
    <col min="10498" max="10498" width="9.375" style="261" customWidth="1"/>
    <col min="10499" max="10500" width="5.5" style="261" customWidth="1"/>
    <col min="10501" max="10501" width="3.5" style="261" customWidth="1"/>
    <col min="10502" max="10502" width="6.75" style="261" customWidth="1"/>
    <col min="10503" max="10503" width="3.5" style="261" customWidth="1"/>
    <col min="10504" max="10509" width="5.375" style="261" customWidth="1"/>
    <col min="10510" max="10510" width="5.25" style="261" customWidth="1"/>
    <col min="10511" max="10514" width="5.375" style="261" customWidth="1"/>
    <col min="10515" max="10515" width="3.375" style="261" customWidth="1"/>
    <col min="10516" max="10516" width="2.625" style="261" customWidth="1"/>
    <col min="10517" max="10517" width="1" style="261" customWidth="1"/>
    <col min="10518" max="10518" width="7.875" style="261" customWidth="1"/>
    <col min="10519" max="10519" width="6.25" style="261" customWidth="1"/>
    <col min="10520" max="10520" width="7" style="261" customWidth="1"/>
    <col min="10521" max="10521" width="1" style="261" customWidth="1"/>
    <col min="10522" max="10752" width="10" style="261"/>
    <col min="10753" max="10753" width="2" style="261" customWidth="1"/>
    <col min="10754" max="10754" width="9.375" style="261" customWidth="1"/>
    <col min="10755" max="10756" width="5.5" style="261" customWidth="1"/>
    <col min="10757" max="10757" width="3.5" style="261" customWidth="1"/>
    <col min="10758" max="10758" width="6.75" style="261" customWidth="1"/>
    <col min="10759" max="10759" width="3.5" style="261" customWidth="1"/>
    <col min="10760" max="10765" width="5.375" style="261" customWidth="1"/>
    <col min="10766" max="10766" width="5.25" style="261" customWidth="1"/>
    <col min="10767" max="10770" width="5.375" style="261" customWidth="1"/>
    <col min="10771" max="10771" width="3.375" style="261" customWidth="1"/>
    <col min="10772" max="10772" width="2.625" style="261" customWidth="1"/>
    <col min="10773" max="10773" width="1" style="261" customWidth="1"/>
    <col min="10774" max="10774" width="7.875" style="261" customWidth="1"/>
    <col min="10775" max="10775" width="6.25" style="261" customWidth="1"/>
    <col min="10776" max="10776" width="7" style="261" customWidth="1"/>
    <col min="10777" max="10777" width="1" style="261" customWidth="1"/>
    <col min="10778" max="11008" width="10" style="261"/>
    <col min="11009" max="11009" width="2" style="261" customWidth="1"/>
    <col min="11010" max="11010" width="9.375" style="261" customWidth="1"/>
    <col min="11011" max="11012" width="5.5" style="261" customWidth="1"/>
    <col min="11013" max="11013" width="3.5" style="261" customWidth="1"/>
    <col min="11014" max="11014" width="6.75" style="261" customWidth="1"/>
    <col min="11015" max="11015" width="3.5" style="261" customWidth="1"/>
    <col min="11016" max="11021" width="5.375" style="261" customWidth="1"/>
    <col min="11022" max="11022" width="5.25" style="261" customWidth="1"/>
    <col min="11023" max="11026" width="5.375" style="261" customWidth="1"/>
    <col min="11027" max="11027" width="3.375" style="261" customWidth="1"/>
    <col min="11028" max="11028" width="2.625" style="261" customWidth="1"/>
    <col min="11029" max="11029" width="1" style="261" customWidth="1"/>
    <col min="11030" max="11030" width="7.875" style="261" customWidth="1"/>
    <col min="11031" max="11031" width="6.25" style="261" customWidth="1"/>
    <col min="11032" max="11032" width="7" style="261" customWidth="1"/>
    <col min="11033" max="11033" width="1" style="261" customWidth="1"/>
    <col min="11034" max="11264" width="10" style="261"/>
    <col min="11265" max="11265" width="2" style="261" customWidth="1"/>
    <col min="11266" max="11266" width="9.375" style="261" customWidth="1"/>
    <col min="11267" max="11268" width="5.5" style="261" customWidth="1"/>
    <col min="11269" max="11269" width="3.5" style="261" customWidth="1"/>
    <col min="11270" max="11270" width="6.75" style="261" customWidth="1"/>
    <col min="11271" max="11271" width="3.5" style="261" customWidth="1"/>
    <col min="11272" max="11277" width="5.375" style="261" customWidth="1"/>
    <col min="11278" max="11278" width="5.25" style="261" customWidth="1"/>
    <col min="11279" max="11282" width="5.375" style="261" customWidth="1"/>
    <col min="11283" max="11283" width="3.375" style="261" customWidth="1"/>
    <col min="11284" max="11284" width="2.625" style="261" customWidth="1"/>
    <col min="11285" max="11285" width="1" style="261" customWidth="1"/>
    <col min="11286" max="11286" width="7.875" style="261" customWidth="1"/>
    <col min="11287" max="11287" width="6.25" style="261" customWidth="1"/>
    <col min="11288" max="11288" width="7" style="261" customWidth="1"/>
    <col min="11289" max="11289" width="1" style="261" customWidth="1"/>
    <col min="11290" max="11520" width="10" style="261"/>
    <col min="11521" max="11521" width="2" style="261" customWidth="1"/>
    <col min="11522" max="11522" width="9.375" style="261" customWidth="1"/>
    <col min="11523" max="11524" width="5.5" style="261" customWidth="1"/>
    <col min="11525" max="11525" width="3.5" style="261" customWidth="1"/>
    <col min="11526" max="11526" width="6.75" style="261" customWidth="1"/>
    <col min="11527" max="11527" width="3.5" style="261" customWidth="1"/>
    <col min="11528" max="11533" width="5.375" style="261" customWidth="1"/>
    <col min="11534" max="11534" width="5.25" style="261" customWidth="1"/>
    <col min="11535" max="11538" width="5.375" style="261" customWidth="1"/>
    <col min="11539" max="11539" width="3.375" style="261" customWidth="1"/>
    <col min="11540" max="11540" width="2.625" style="261" customWidth="1"/>
    <col min="11541" max="11541" width="1" style="261" customWidth="1"/>
    <col min="11542" max="11542" width="7.875" style="261" customWidth="1"/>
    <col min="11543" max="11543" width="6.25" style="261" customWidth="1"/>
    <col min="11544" max="11544" width="7" style="261" customWidth="1"/>
    <col min="11545" max="11545" width="1" style="261" customWidth="1"/>
    <col min="11546" max="11776" width="10" style="261"/>
    <col min="11777" max="11777" width="2" style="261" customWidth="1"/>
    <col min="11778" max="11778" width="9.375" style="261" customWidth="1"/>
    <col min="11779" max="11780" width="5.5" style="261" customWidth="1"/>
    <col min="11781" max="11781" width="3.5" style="261" customWidth="1"/>
    <col min="11782" max="11782" width="6.75" style="261" customWidth="1"/>
    <col min="11783" max="11783" width="3.5" style="261" customWidth="1"/>
    <col min="11784" max="11789" width="5.375" style="261" customWidth="1"/>
    <col min="11790" max="11790" width="5.25" style="261" customWidth="1"/>
    <col min="11791" max="11794" width="5.375" style="261" customWidth="1"/>
    <col min="11795" max="11795" width="3.375" style="261" customWidth="1"/>
    <col min="11796" max="11796" width="2.625" style="261" customWidth="1"/>
    <col min="11797" max="11797" width="1" style="261" customWidth="1"/>
    <col min="11798" max="11798" width="7.875" style="261" customWidth="1"/>
    <col min="11799" max="11799" width="6.25" style="261" customWidth="1"/>
    <col min="11800" max="11800" width="7" style="261" customWidth="1"/>
    <col min="11801" max="11801" width="1" style="261" customWidth="1"/>
    <col min="11802" max="12032" width="10" style="261"/>
    <col min="12033" max="12033" width="2" style="261" customWidth="1"/>
    <col min="12034" max="12034" width="9.375" style="261" customWidth="1"/>
    <col min="12035" max="12036" width="5.5" style="261" customWidth="1"/>
    <col min="12037" max="12037" width="3.5" style="261" customWidth="1"/>
    <col min="12038" max="12038" width="6.75" style="261" customWidth="1"/>
    <col min="12039" max="12039" width="3.5" style="261" customWidth="1"/>
    <col min="12040" max="12045" width="5.375" style="261" customWidth="1"/>
    <col min="12046" max="12046" width="5.25" style="261" customWidth="1"/>
    <col min="12047" max="12050" width="5.375" style="261" customWidth="1"/>
    <col min="12051" max="12051" width="3.375" style="261" customWidth="1"/>
    <col min="12052" max="12052" width="2.625" style="261" customWidth="1"/>
    <col min="12053" max="12053" width="1" style="261" customWidth="1"/>
    <col min="12054" max="12054" width="7.875" style="261" customWidth="1"/>
    <col min="12055" max="12055" width="6.25" style="261" customWidth="1"/>
    <col min="12056" max="12056" width="7" style="261" customWidth="1"/>
    <col min="12057" max="12057" width="1" style="261" customWidth="1"/>
    <col min="12058" max="12288" width="10" style="261"/>
    <col min="12289" max="12289" width="2" style="261" customWidth="1"/>
    <col min="12290" max="12290" width="9.375" style="261" customWidth="1"/>
    <col min="12291" max="12292" width="5.5" style="261" customWidth="1"/>
    <col min="12293" max="12293" width="3.5" style="261" customWidth="1"/>
    <col min="12294" max="12294" width="6.75" style="261" customWidth="1"/>
    <col min="12295" max="12295" width="3.5" style="261" customWidth="1"/>
    <col min="12296" max="12301" width="5.375" style="261" customWidth="1"/>
    <col min="12302" max="12302" width="5.25" style="261" customWidth="1"/>
    <col min="12303" max="12306" width="5.375" style="261" customWidth="1"/>
    <col min="12307" max="12307" width="3.375" style="261" customWidth="1"/>
    <col min="12308" max="12308" width="2.625" style="261" customWidth="1"/>
    <col min="12309" max="12309" width="1" style="261" customWidth="1"/>
    <col min="12310" max="12310" width="7.875" style="261" customWidth="1"/>
    <col min="12311" max="12311" width="6.25" style="261" customWidth="1"/>
    <col min="12312" max="12312" width="7" style="261" customWidth="1"/>
    <col min="12313" max="12313" width="1" style="261" customWidth="1"/>
    <col min="12314" max="12544" width="10" style="261"/>
    <col min="12545" max="12545" width="2" style="261" customWidth="1"/>
    <col min="12546" max="12546" width="9.375" style="261" customWidth="1"/>
    <col min="12547" max="12548" width="5.5" style="261" customWidth="1"/>
    <col min="12549" max="12549" width="3.5" style="261" customWidth="1"/>
    <col min="12550" max="12550" width="6.75" style="261" customWidth="1"/>
    <col min="12551" max="12551" width="3.5" style="261" customWidth="1"/>
    <col min="12552" max="12557" width="5.375" style="261" customWidth="1"/>
    <col min="12558" max="12558" width="5.25" style="261" customWidth="1"/>
    <col min="12559" max="12562" width="5.375" style="261" customWidth="1"/>
    <col min="12563" max="12563" width="3.375" style="261" customWidth="1"/>
    <col min="12564" max="12564" width="2.625" style="261" customWidth="1"/>
    <col min="12565" max="12565" width="1" style="261" customWidth="1"/>
    <col min="12566" max="12566" width="7.875" style="261" customWidth="1"/>
    <col min="12567" max="12567" width="6.25" style="261" customWidth="1"/>
    <col min="12568" max="12568" width="7" style="261" customWidth="1"/>
    <col min="12569" max="12569" width="1" style="261" customWidth="1"/>
    <col min="12570" max="12800" width="10" style="261"/>
    <col min="12801" max="12801" width="2" style="261" customWidth="1"/>
    <col min="12802" max="12802" width="9.375" style="261" customWidth="1"/>
    <col min="12803" max="12804" width="5.5" style="261" customWidth="1"/>
    <col min="12805" max="12805" width="3.5" style="261" customWidth="1"/>
    <col min="12806" max="12806" width="6.75" style="261" customWidth="1"/>
    <col min="12807" max="12807" width="3.5" style="261" customWidth="1"/>
    <col min="12808" max="12813" width="5.375" style="261" customWidth="1"/>
    <col min="12814" max="12814" width="5.25" style="261" customWidth="1"/>
    <col min="12815" max="12818" width="5.375" style="261" customWidth="1"/>
    <col min="12819" max="12819" width="3.375" style="261" customWidth="1"/>
    <col min="12820" max="12820" width="2.625" style="261" customWidth="1"/>
    <col min="12821" max="12821" width="1" style="261" customWidth="1"/>
    <col min="12822" max="12822" width="7.875" style="261" customWidth="1"/>
    <col min="12823" max="12823" width="6.25" style="261" customWidth="1"/>
    <col min="12824" max="12824" width="7" style="261" customWidth="1"/>
    <col min="12825" max="12825" width="1" style="261" customWidth="1"/>
    <col min="12826" max="13056" width="10" style="261"/>
    <col min="13057" max="13057" width="2" style="261" customWidth="1"/>
    <col min="13058" max="13058" width="9.375" style="261" customWidth="1"/>
    <col min="13059" max="13060" width="5.5" style="261" customWidth="1"/>
    <col min="13061" max="13061" width="3.5" style="261" customWidth="1"/>
    <col min="13062" max="13062" width="6.75" style="261" customWidth="1"/>
    <col min="13063" max="13063" width="3.5" style="261" customWidth="1"/>
    <col min="13064" max="13069" width="5.375" style="261" customWidth="1"/>
    <col min="13070" max="13070" width="5.25" style="261" customWidth="1"/>
    <col min="13071" max="13074" width="5.375" style="261" customWidth="1"/>
    <col min="13075" max="13075" width="3.375" style="261" customWidth="1"/>
    <col min="13076" max="13076" width="2.625" style="261" customWidth="1"/>
    <col min="13077" max="13077" width="1" style="261" customWidth="1"/>
    <col min="13078" max="13078" width="7.875" style="261" customWidth="1"/>
    <col min="13079" max="13079" width="6.25" style="261" customWidth="1"/>
    <col min="13080" max="13080" width="7" style="261" customWidth="1"/>
    <col min="13081" max="13081" width="1" style="261" customWidth="1"/>
    <col min="13082" max="13312" width="10" style="261"/>
    <col min="13313" max="13313" width="2" style="261" customWidth="1"/>
    <col min="13314" max="13314" width="9.375" style="261" customWidth="1"/>
    <col min="13315" max="13316" width="5.5" style="261" customWidth="1"/>
    <col min="13317" max="13317" width="3.5" style="261" customWidth="1"/>
    <col min="13318" max="13318" width="6.75" style="261" customWidth="1"/>
    <col min="13319" max="13319" width="3.5" style="261" customWidth="1"/>
    <col min="13320" max="13325" width="5.375" style="261" customWidth="1"/>
    <col min="13326" max="13326" width="5.25" style="261" customWidth="1"/>
    <col min="13327" max="13330" width="5.375" style="261" customWidth="1"/>
    <col min="13331" max="13331" width="3.375" style="261" customWidth="1"/>
    <col min="13332" max="13332" width="2.625" style="261" customWidth="1"/>
    <col min="13333" max="13333" width="1" style="261" customWidth="1"/>
    <col min="13334" max="13334" width="7.875" style="261" customWidth="1"/>
    <col min="13335" max="13335" width="6.25" style="261" customWidth="1"/>
    <col min="13336" max="13336" width="7" style="261" customWidth="1"/>
    <col min="13337" max="13337" width="1" style="261" customWidth="1"/>
    <col min="13338" max="13568" width="10" style="261"/>
    <col min="13569" max="13569" width="2" style="261" customWidth="1"/>
    <col min="13570" max="13570" width="9.375" style="261" customWidth="1"/>
    <col min="13571" max="13572" width="5.5" style="261" customWidth="1"/>
    <col min="13573" max="13573" width="3.5" style="261" customWidth="1"/>
    <col min="13574" max="13574" width="6.75" style="261" customWidth="1"/>
    <col min="13575" max="13575" width="3.5" style="261" customWidth="1"/>
    <col min="13576" max="13581" width="5.375" style="261" customWidth="1"/>
    <col min="13582" max="13582" width="5.25" style="261" customWidth="1"/>
    <col min="13583" max="13586" width="5.375" style="261" customWidth="1"/>
    <col min="13587" max="13587" width="3.375" style="261" customWidth="1"/>
    <col min="13588" max="13588" width="2.625" style="261" customWidth="1"/>
    <col min="13589" max="13589" width="1" style="261" customWidth="1"/>
    <col min="13590" max="13590" width="7.875" style="261" customWidth="1"/>
    <col min="13591" max="13591" width="6.25" style="261" customWidth="1"/>
    <col min="13592" max="13592" width="7" style="261" customWidth="1"/>
    <col min="13593" max="13593" width="1" style="261" customWidth="1"/>
    <col min="13594" max="13824" width="10" style="261"/>
    <col min="13825" max="13825" width="2" style="261" customWidth="1"/>
    <col min="13826" max="13826" width="9.375" style="261" customWidth="1"/>
    <col min="13827" max="13828" width="5.5" style="261" customWidth="1"/>
    <col min="13829" max="13829" width="3.5" style="261" customWidth="1"/>
    <col min="13830" max="13830" width="6.75" style="261" customWidth="1"/>
    <col min="13831" max="13831" width="3.5" style="261" customWidth="1"/>
    <col min="13832" max="13837" width="5.375" style="261" customWidth="1"/>
    <col min="13838" max="13838" width="5.25" style="261" customWidth="1"/>
    <col min="13839" max="13842" width="5.375" style="261" customWidth="1"/>
    <col min="13843" max="13843" width="3.375" style="261" customWidth="1"/>
    <col min="13844" max="13844" width="2.625" style="261" customWidth="1"/>
    <col min="13845" max="13845" width="1" style="261" customWidth="1"/>
    <col min="13846" max="13846" width="7.875" style="261" customWidth="1"/>
    <col min="13847" max="13847" width="6.25" style="261" customWidth="1"/>
    <col min="13848" max="13848" width="7" style="261" customWidth="1"/>
    <col min="13849" max="13849" width="1" style="261" customWidth="1"/>
    <col min="13850" max="14080" width="10" style="261"/>
    <col min="14081" max="14081" width="2" style="261" customWidth="1"/>
    <col min="14082" max="14082" width="9.375" style="261" customWidth="1"/>
    <col min="14083" max="14084" width="5.5" style="261" customWidth="1"/>
    <col min="14085" max="14085" width="3.5" style="261" customWidth="1"/>
    <col min="14086" max="14086" width="6.75" style="261" customWidth="1"/>
    <col min="14087" max="14087" width="3.5" style="261" customWidth="1"/>
    <col min="14088" max="14093" width="5.375" style="261" customWidth="1"/>
    <col min="14094" max="14094" width="5.25" style="261" customWidth="1"/>
    <col min="14095" max="14098" width="5.375" style="261" customWidth="1"/>
    <col min="14099" max="14099" width="3.375" style="261" customWidth="1"/>
    <col min="14100" max="14100" width="2.625" style="261" customWidth="1"/>
    <col min="14101" max="14101" width="1" style="261" customWidth="1"/>
    <col min="14102" max="14102" width="7.875" style="261" customWidth="1"/>
    <col min="14103" max="14103" width="6.25" style="261" customWidth="1"/>
    <col min="14104" max="14104" width="7" style="261" customWidth="1"/>
    <col min="14105" max="14105" width="1" style="261" customWidth="1"/>
    <col min="14106" max="14336" width="10" style="261"/>
    <col min="14337" max="14337" width="2" style="261" customWidth="1"/>
    <col min="14338" max="14338" width="9.375" style="261" customWidth="1"/>
    <col min="14339" max="14340" width="5.5" style="261" customWidth="1"/>
    <col min="14341" max="14341" width="3.5" style="261" customWidth="1"/>
    <col min="14342" max="14342" width="6.75" style="261" customWidth="1"/>
    <col min="14343" max="14343" width="3.5" style="261" customWidth="1"/>
    <col min="14344" max="14349" width="5.375" style="261" customWidth="1"/>
    <col min="14350" max="14350" width="5.25" style="261" customWidth="1"/>
    <col min="14351" max="14354" width="5.375" style="261" customWidth="1"/>
    <col min="14355" max="14355" width="3.375" style="261" customWidth="1"/>
    <col min="14356" max="14356" width="2.625" style="261" customWidth="1"/>
    <col min="14357" max="14357" width="1" style="261" customWidth="1"/>
    <col min="14358" max="14358" width="7.875" style="261" customWidth="1"/>
    <col min="14359" max="14359" width="6.25" style="261" customWidth="1"/>
    <col min="14360" max="14360" width="7" style="261" customWidth="1"/>
    <col min="14361" max="14361" width="1" style="261" customWidth="1"/>
    <col min="14362" max="14592" width="10" style="261"/>
    <col min="14593" max="14593" width="2" style="261" customWidth="1"/>
    <col min="14594" max="14594" width="9.375" style="261" customWidth="1"/>
    <col min="14595" max="14596" width="5.5" style="261" customWidth="1"/>
    <col min="14597" max="14597" width="3.5" style="261" customWidth="1"/>
    <col min="14598" max="14598" width="6.75" style="261" customWidth="1"/>
    <col min="14599" max="14599" width="3.5" style="261" customWidth="1"/>
    <col min="14600" max="14605" width="5.375" style="261" customWidth="1"/>
    <col min="14606" max="14606" width="5.25" style="261" customWidth="1"/>
    <col min="14607" max="14610" width="5.375" style="261" customWidth="1"/>
    <col min="14611" max="14611" width="3.375" style="261" customWidth="1"/>
    <col min="14612" max="14612" width="2.625" style="261" customWidth="1"/>
    <col min="14613" max="14613" width="1" style="261" customWidth="1"/>
    <col min="14614" max="14614" width="7.875" style="261" customWidth="1"/>
    <col min="14615" max="14615" width="6.25" style="261" customWidth="1"/>
    <col min="14616" max="14616" width="7" style="261" customWidth="1"/>
    <col min="14617" max="14617" width="1" style="261" customWidth="1"/>
    <col min="14618" max="14848" width="10" style="261"/>
    <col min="14849" max="14849" width="2" style="261" customWidth="1"/>
    <col min="14850" max="14850" width="9.375" style="261" customWidth="1"/>
    <col min="14851" max="14852" width="5.5" style="261" customWidth="1"/>
    <col min="14853" max="14853" width="3.5" style="261" customWidth="1"/>
    <col min="14854" max="14854" width="6.75" style="261" customWidth="1"/>
    <col min="14855" max="14855" width="3.5" style="261" customWidth="1"/>
    <col min="14856" max="14861" width="5.375" style="261" customWidth="1"/>
    <col min="14862" max="14862" width="5.25" style="261" customWidth="1"/>
    <col min="14863" max="14866" width="5.375" style="261" customWidth="1"/>
    <col min="14867" max="14867" width="3.375" style="261" customWidth="1"/>
    <col min="14868" max="14868" width="2.625" style="261" customWidth="1"/>
    <col min="14869" max="14869" width="1" style="261" customWidth="1"/>
    <col min="14870" max="14870" width="7.875" style="261" customWidth="1"/>
    <col min="14871" max="14871" width="6.25" style="261" customWidth="1"/>
    <col min="14872" max="14872" width="7" style="261" customWidth="1"/>
    <col min="14873" max="14873" width="1" style="261" customWidth="1"/>
    <col min="14874" max="15104" width="10" style="261"/>
    <col min="15105" max="15105" width="2" style="261" customWidth="1"/>
    <col min="15106" max="15106" width="9.375" style="261" customWidth="1"/>
    <col min="15107" max="15108" width="5.5" style="261" customWidth="1"/>
    <col min="15109" max="15109" width="3.5" style="261" customWidth="1"/>
    <col min="15110" max="15110" width="6.75" style="261" customWidth="1"/>
    <col min="15111" max="15111" width="3.5" style="261" customWidth="1"/>
    <col min="15112" max="15117" width="5.375" style="261" customWidth="1"/>
    <col min="15118" max="15118" width="5.25" style="261" customWidth="1"/>
    <col min="15119" max="15122" width="5.375" style="261" customWidth="1"/>
    <col min="15123" max="15123" width="3.375" style="261" customWidth="1"/>
    <col min="15124" max="15124" width="2.625" style="261" customWidth="1"/>
    <col min="15125" max="15125" width="1" style="261" customWidth="1"/>
    <col min="15126" max="15126" width="7.875" style="261" customWidth="1"/>
    <col min="15127" max="15127" width="6.25" style="261" customWidth="1"/>
    <col min="15128" max="15128" width="7" style="261" customWidth="1"/>
    <col min="15129" max="15129" width="1" style="261" customWidth="1"/>
    <col min="15130" max="15360" width="10" style="261"/>
    <col min="15361" max="15361" width="2" style="261" customWidth="1"/>
    <col min="15362" max="15362" width="9.375" style="261" customWidth="1"/>
    <col min="15363" max="15364" width="5.5" style="261" customWidth="1"/>
    <col min="15365" max="15365" width="3.5" style="261" customWidth="1"/>
    <col min="15366" max="15366" width="6.75" style="261" customWidth="1"/>
    <col min="15367" max="15367" width="3.5" style="261" customWidth="1"/>
    <col min="15368" max="15373" width="5.375" style="261" customWidth="1"/>
    <col min="15374" max="15374" width="5.25" style="261" customWidth="1"/>
    <col min="15375" max="15378" width="5.375" style="261" customWidth="1"/>
    <col min="15379" max="15379" width="3.375" style="261" customWidth="1"/>
    <col min="15380" max="15380" width="2.625" style="261" customWidth="1"/>
    <col min="15381" max="15381" width="1" style="261" customWidth="1"/>
    <col min="15382" max="15382" width="7.875" style="261" customWidth="1"/>
    <col min="15383" max="15383" width="6.25" style="261" customWidth="1"/>
    <col min="15384" max="15384" width="7" style="261" customWidth="1"/>
    <col min="15385" max="15385" width="1" style="261" customWidth="1"/>
    <col min="15386" max="15616" width="10" style="261"/>
    <col min="15617" max="15617" width="2" style="261" customWidth="1"/>
    <col min="15618" max="15618" width="9.375" style="261" customWidth="1"/>
    <col min="15619" max="15620" width="5.5" style="261" customWidth="1"/>
    <col min="15621" max="15621" width="3.5" style="261" customWidth="1"/>
    <col min="15622" max="15622" width="6.75" style="261" customWidth="1"/>
    <col min="15623" max="15623" width="3.5" style="261" customWidth="1"/>
    <col min="15624" max="15629" width="5.375" style="261" customWidth="1"/>
    <col min="15630" max="15630" width="5.25" style="261" customWidth="1"/>
    <col min="15631" max="15634" width="5.375" style="261" customWidth="1"/>
    <col min="15635" max="15635" width="3.375" style="261" customWidth="1"/>
    <col min="15636" max="15636" width="2.625" style="261" customWidth="1"/>
    <col min="15637" max="15637" width="1" style="261" customWidth="1"/>
    <col min="15638" max="15638" width="7.875" style="261" customWidth="1"/>
    <col min="15639" max="15639" width="6.25" style="261" customWidth="1"/>
    <col min="15640" max="15640" width="7" style="261" customWidth="1"/>
    <col min="15641" max="15641" width="1" style="261" customWidth="1"/>
    <col min="15642" max="15872" width="10" style="261"/>
    <col min="15873" max="15873" width="2" style="261" customWidth="1"/>
    <col min="15874" max="15874" width="9.375" style="261" customWidth="1"/>
    <col min="15875" max="15876" width="5.5" style="261" customWidth="1"/>
    <col min="15877" max="15877" width="3.5" style="261" customWidth="1"/>
    <col min="15878" max="15878" width="6.75" style="261" customWidth="1"/>
    <col min="15879" max="15879" width="3.5" style="261" customWidth="1"/>
    <col min="15880" max="15885" width="5.375" style="261" customWidth="1"/>
    <col min="15886" max="15886" width="5.25" style="261" customWidth="1"/>
    <col min="15887" max="15890" width="5.375" style="261" customWidth="1"/>
    <col min="15891" max="15891" width="3.375" style="261" customWidth="1"/>
    <col min="15892" max="15892" width="2.625" style="261" customWidth="1"/>
    <col min="15893" max="15893" width="1" style="261" customWidth="1"/>
    <col min="15894" max="15894" width="7.875" style="261" customWidth="1"/>
    <col min="15895" max="15895" width="6.25" style="261" customWidth="1"/>
    <col min="15896" max="15896" width="7" style="261" customWidth="1"/>
    <col min="15897" max="15897" width="1" style="261" customWidth="1"/>
    <col min="15898" max="16128" width="10" style="261"/>
    <col min="16129" max="16129" width="2" style="261" customWidth="1"/>
    <col min="16130" max="16130" width="9.375" style="261" customWidth="1"/>
    <col min="16131" max="16132" width="5.5" style="261" customWidth="1"/>
    <col min="16133" max="16133" width="3.5" style="261" customWidth="1"/>
    <col min="16134" max="16134" width="6.75" style="261" customWidth="1"/>
    <col min="16135" max="16135" width="3.5" style="261" customWidth="1"/>
    <col min="16136" max="16141" width="5.375" style="261" customWidth="1"/>
    <col min="16142" max="16142" width="5.25" style="261" customWidth="1"/>
    <col min="16143" max="16146" width="5.375" style="261" customWidth="1"/>
    <col min="16147" max="16147" width="3.375" style="261" customWidth="1"/>
    <col min="16148" max="16148" width="2.625" style="261" customWidth="1"/>
    <col min="16149" max="16149" width="1" style="261" customWidth="1"/>
    <col min="16150" max="16150" width="7.875" style="261" customWidth="1"/>
    <col min="16151" max="16151" width="6.25" style="261" customWidth="1"/>
    <col min="16152" max="16152" width="7" style="261" customWidth="1"/>
    <col min="16153" max="16153" width="1" style="261" customWidth="1"/>
    <col min="16154" max="16384" width="10" style="261"/>
  </cols>
  <sheetData>
    <row r="1" spans="1:25" ht="12" customHeight="1">
      <c r="A1" s="258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60"/>
    </row>
    <row r="2" spans="1:25" ht="34.5" customHeight="1">
      <c r="A2" s="262"/>
      <c r="B2" s="408" t="s">
        <v>372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263"/>
    </row>
    <row r="3" spans="1:25" s="267" customFormat="1" ht="12" customHeight="1">
      <c r="A3" s="264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6"/>
    </row>
    <row r="4" spans="1:25" s="267" customFormat="1" ht="12" customHeight="1">
      <c r="A4" s="264"/>
      <c r="B4" s="265"/>
      <c r="C4" s="268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8"/>
      <c r="Q4" s="265"/>
      <c r="R4" s="265"/>
      <c r="S4" s="265"/>
      <c r="T4" s="265"/>
      <c r="U4" s="265"/>
      <c r="V4" s="265"/>
      <c r="W4" s="265"/>
      <c r="X4" s="265"/>
      <c r="Y4" s="266"/>
    </row>
    <row r="5" spans="1:25" s="267" customFormat="1" ht="12" customHeight="1">
      <c r="A5" s="264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9"/>
      <c r="M5" s="270"/>
      <c r="N5" s="409"/>
      <c r="O5" s="409"/>
      <c r="Q5" s="265"/>
      <c r="R5" s="265"/>
      <c r="S5" s="265"/>
      <c r="T5" s="265"/>
      <c r="U5" s="265"/>
      <c r="V5" s="265"/>
      <c r="W5" s="265"/>
      <c r="X5" s="265"/>
      <c r="Y5" s="266"/>
    </row>
    <row r="6" spans="1:25" s="267" customFormat="1" ht="12" customHeight="1">
      <c r="A6" s="264"/>
      <c r="B6" s="265"/>
      <c r="C6" s="265"/>
      <c r="D6" s="265"/>
      <c r="E6" s="265"/>
      <c r="F6" s="410"/>
      <c r="G6" s="410"/>
      <c r="H6" s="410"/>
      <c r="I6" s="265"/>
      <c r="J6" s="265"/>
      <c r="K6" s="265"/>
      <c r="L6" s="265"/>
      <c r="M6" s="265"/>
      <c r="Q6" s="265"/>
      <c r="R6" s="271"/>
      <c r="S6" s="265"/>
      <c r="T6" s="265"/>
      <c r="U6" s="265"/>
      <c r="V6" s="265"/>
      <c r="W6" s="265"/>
      <c r="X6" s="265"/>
      <c r="Y6" s="266"/>
    </row>
    <row r="7" spans="1:25" s="267" customFormat="1" ht="12" customHeight="1">
      <c r="A7" s="264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72"/>
      <c r="O7" s="273"/>
      <c r="P7" s="272"/>
      <c r="Q7" s="265"/>
      <c r="S7" s="265"/>
      <c r="T7" s="265"/>
      <c r="U7" s="265"/>
      <c r="V7" s="265"/>
      <c r="W7" s="265"/>
      <c r="X7" s="265"/>
      <c r="Y7" s="266"/>
    </row>
    <row r="8" spans="1:25" s="267" customFormat="1" ht="12" customHeight="1">
      <c r="A8" s="264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74"/>
      <c r="W8" s="265"/>
      <c r="X8" s="265"/>
      <c r="Y8" s="266"/>
    </row>
    <row r="9" spans="1:25" s="267" customFormat="1" ht="12" customHeight="1">
      <c r="A9" s="264"/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74"/>
      <c r="W9" s="265"/>
      <c r="X9" s="265"/>
      <c r="Y9" s="266"/>
    </row>
    <row r="10" spans="1:25" s="267" customFormat="1" ht="12" customHeight="1">
      <c r="A10" s="264"/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74"/>
      <c r="W10" s="265"/>
      <c r="X10" s="265"/>
      <c r="Y10" s="266"/>
    </row>
    <row r="11" spans="1:25" s="267" customFormat="1" ht="12" customHeight="1">
      <c r="A11" s="264"/>
      <c r="B11" s="265"/>
      <c r="C11" s="271"/>
      <c r="D11" s="275"/>
      <c r="E11" s="265"/>
      <c r="F11" s="265"/>
      <c r="G11" s="265"/>
      <c r="H11" s="265"/>
      <c r="I11" s="265"/>
      <c r="J11" s="265"/>
      <c r="K11" s="276"/>
      <c r="L11" s="265"/>
      <c r="M11" s="265"/>
      <c r="N11" s="271"/>
      <c r="P11" s="277"/>
      <c r="Q11" s="278"/>
      <c r="R11" s="265"/>
      <c r="S11" s="265"/>
      <c r="T11" s="265"/>
      <c r="U11" s="265"/>
      <c r="W11" s="265"/>
      <c r="X11" s="265"/>
      <c r="Y11" s="266"/>
    </row>
    <row r="12" spans="1:25" s="267" customFormat="1" ht="12" customHeight="1">
      <c r="A12" s="264"/>
      <c r="B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74"/>
      <c r="W12" s="265"/>
      <c r="X12" s="265"/>
      <c r="Y12" s="266"/>
    </row>
    <row r="13" spans="1:25" s="267" customFormat="1" ht="12" customHeight="1">
      <c r="A13" s="264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6"/>
    </row>
    <row r="14" spans="1:25" s="267" customFormat="1" ht="12" customHeight="1">
      <c r="A14" s="264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W14" s="265"/>
      <c r="X14" s="265"/>
      <c r="Y14" s="266"/>
    </row>
    <row r="15" spans="1:25" s="267" customFormat="1" ht="12" customHeight="1">
      <c r="A15" s="264"/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71"/>
      <c r="W15" s="265"/>
      <c r="X15" s="265"/>
      <c r="Y15" s="266"/>
    </row>
    <row r="16" spans="1:25" s="267" customFormat="1" ht="12" customHeight="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S16" s="265"/>
      <c r="T16" s="265"/>
      <c r="U16" s="265"/>
      <c r="V16" s="265"/>
      <c r="W16" s="265"/>
      <c r="X16" s="265"/>
      <c r="Y16" s="266"/>
    </row>
    <row r="17" spans="1:25" s="267" customFormat="1" ht="12" customHeight="1">
      <c r="A17" s="264"/>
      <c r="B17" s="265"/>
      <c r="C17" s="265"/>
      <c r="D17" s="265"/>
      <c r="E17" s="265"/>
      <c r="F17" s="411"/>
      <c r="G17" s="411"/>
      <c r="H17" s="411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6"/>
    </row>
    <row r="18" spans="1:25" s="267" customFormat="1" ht="12" customHeight="1">
      <c r="A18" s="264"/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6"/>
    </row>
    <row r="19" spans="1:25" ht="15.95" customHeight="1">
      <c r="A19" s="262"/>
      <c r="B19" s="412" t="s">
        <v>354</v>
      </c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263"/>
    </row>
    <row r="20" spans="1:25" s="282" customFormat="1" ht="15.95" customHeight="1">
      <c r="A20" s="279"/>
      <c r="B20" s="280" t="s">
        <v>355</v>
      </c>
      <c r="C20" s="403" t="s">
        <v>356</v>
      </c>
      <c r="D20" s="404"/>
      <c r="E20" s="403" t="s">
        <v>323</v>
      </c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  <c r="U20" s="404"/>
      <c r="V20" s="280" t="s">
        <v>357</v>
      </c>
      <c r="W20" s="280" t="s">
        <v>325</v>
      </c>
      <c r="X20" s="280" t="s">
        <v>358</v>
      </c>
      <c r="Y20" s="281"/>
    </row>
    <row r="21" spans="1:25" s="282" customFormat="1" ht="15.95" customHeight="1">
      <c r="A21" s="279"/>
      <c r="B21" s="280" t="s">
        <v>359</v>
      </c>
      <c r="C21" s="403"/>
      <c r="D21" s="404"/>
      <c r="E21" s="283" t="s">
        <v>328</v>
      </c>
      <c r="F21" s="284">
        <v>1</v>
      </c>
      <c r="G21" s="285" t="s">
        <v>329</v>
      </c>
      <c r="H21" s="286">
        <v>1</v>
      </c>
      <c r="I21" s="287" t="s">
        <v>360</v>
      </c>
      <c r="J21" s="288">
        <v>2</v>
      </c>
      <c r="K21" s="288" t="s">
        <v>340</v>
      </c>
      <c r="L21" s="285">
        <v>1</v>
      </c>
      <c r="M21" s="288"/>
      <c r="N21" s="287"/>
      <c r="O21" s="288"/>
      <c r="P21" s="288"/>
      <c r="Q21" s="288"/>
      <c r="R21" s="288"/>
      <c r="S21" s="288"/>
      <c r="T21" s="288"/>
      <c r="U21" s="289"/>
      <c r="V21" s="290">
        <f>ROUND((F21+H21)/J21*L21,2)</f>
        <v>1</v>
      </c>
      <c r="W21" s="280" t="s">
        <v>361</v>
      </c>
      <c r="X21" s="280"/>
      <c r="Y21" s="281"/>
    </row>
    <row r="22" spans="1:25" s="282" customFormat="1" ht="15.95" customHeight="1">
      <c r="A22" s="279"/>
      <c r="B22" s="280" t="s">
        <v>362</v>
      </c>
      <c r="C22" s="403"/>
      <c r="D22" s="404"/>
      <c r="E22" s="283"/>
      <c r="F22" s="291"/>
      <c r="G22" s="288"/>
      <c r="H22" s="285"/>
      <c r="I22" s="288"/>
      <c r="J22" s="285"/>
      <c r="K22" s="288"/>
      <c r="L22" s="288"/>
      <c r="M22" s="288"/>
      <c r="N22" s="292"/>
      <c r="O22" s="288"/>
      <c r="P22" s="285"/>
      <c r="Q22" s="287"/>
      <c r="R22" s="288"/>
      <c r="S22" s="288"/>
      <c r="T22" s="288"/>
      <c r="U22" s="289"/>
      <c r="V22" s="290">
        <v>0.45</v>
      </c>
      <c r="W22" s="280" t="s">
        <v>363</v>
      </c>
      <c r="X22" s="280"/>
      <c r="Y22" s="281"/>
    </row>
    <row r="23" spans="1:25" s="282" customFormat="1" ht="15.95" customHeight="1">
      <c r="A23" s="279"/>
      <c r="B23" s="280" t="s">
        <v>364</v>
      </c>
      <c r="C23" s="403"/>
      <c r="D23" s="404"/>
      <c r="E23" s="283"/>
      <c r="F23" s="291">
        <f>+V21</f>
        <v>1</v>
      </c>
      <c r="G23" s="288" t="s">
        <v>159</v>
      </c>
      <c r="H23" s="285">
        <v>0.45</v>
      </c>
      <c r="I23" s="288"/>
      <c r="J23" s="288"/>
      <c r="K23" s="288"/>
      <c r="L23" s="288"/>
      <c r="M23" s="288"/>
      <c r="N23" s="287"/>
      <c r="O23" s="288"/>
      <c r="P23" s="288"/>
      <c r="Q23" s="288"/>
      <c r="R23" s="288"/>
      <c r="S23" s="288"/>
      <c r="T23" s="288"/>
      <c r="U23" s="289"/>
      <c r="V23" s="290">
        <f>ROUND(F23*H23,2)</f>
        <v>0.45</v>
      </c>
      <c r="W23" s="280" t="s">
        <v>344</v>
      </c>
      <c r="X23" s="280"/>
      <c r="Y23" s="281"/>
    </row>
    <row r="24" spans="1:25" s="282" customFormat="1" ht="15.95" customHeight="1">
      <c r="A24" s="279"/>
      <c r="B24" s="280" t="s">
        <v>336</v>
      </c>
      <c r="C24" s="406" t="s">
        <v>365</v>
      </c>
      <c r="D24" s="407"/>
      <c r="E24" s="283"/>
      <c r="F24" s="291">
        <f>V21</f>
        <v>1</v>
      </c>
      <c r="G24" s="288" t="s">
        <v>159</v>
      </c>
      <c r="H24" s="293">
        <v>0.45</v>
      </c>
      <c r="I24" s="288" t="s">
        <v>366</v>
      </c>
      <c r="J24" s="288">
        <v>0.77</v>
      </c>
      <c r="K24" s="288" t="s">
        <v>340</v>
      </c>
      <c r="L24" s="288">
        <v>2.65</v>
      </c>
      <c r="M24" s="288" t="s">
        <v>367</v>
      </c>
      <c r="N24" s="287"/>
      <c r="O24" s="288"/>
      <c r="P24" s="288"/>
      <c r="Q24" s="288"/>
      <c r="R24" s="288"/>
      <c r="S24" s="288"/>
      <c r="T24" s="288"/>
      <c r="U24" s="289"/>
      <c r="V24" s="290">
        <f>F24*H24*J24*L24</f>
        <v>0.91822500000000007</v>
      </c>
      <c r="W24" s="280" t="s">
        <v>266</v>
      </c>
      <c r="X24" s="280"/>
      <c r="Y24" s="281"/>
    </row>
    <row r="25" spans="1:25" s="282" customFormat="1" ht="15.95" customHeight="1">
      <c r="A25" s="279"/>
      <c r="B25" s="280" t="s">
        <v>368</v>
      </c>
      <c r="C25" s="403"/>
      <c r="D25" s="404"/>
      <c r="E25" s="283"/>
      <c r="F25" s="291">
        <f>V21</f>
        <v>1</v>
      </c>
      <c r="G25" s="288" t="s">
        <v>340</v>
      </c>
      <c r="H25" s="293">
        <v>0.15</v>
      </c>
      <c r="I25" s="287" t="s">
        <v>346</v>
      </c>
      <c r="J25" s="288"/>
      <c r="K25" s="288"/>
      <c r="L25" s="288"/>
      <c r="M25" s="288"/>
      <c r="N25" s="287"/>
      <c r="O25" s="288"/>
      <c r="P25" s="288"/>
      <c r="Q25" s="288"/>
      <c r="R25" s="288"/>
      <c r="S25" s="288"/>
      <c r="T25" s="288"/>
      <c r="U25" s="289"/>
      <c r="V25" s="280">
        <f>ROUND(F25*H25,2)</f>
        <v>0.15</v>
      </c>
      <c r="W25" s="280" t="s">
        <v>344</v>
      </c>
      <c r="X25" s="280"/>
      <c r="Y25" s="281"/>
    </row>
    <row r="26" spans="1:25" s="282" customFormat="1" ht="15.95" customHeight="1">
      <c r="A26" s="279"/>
      <c r="B26" s="280" t="s">
        <v>369</v>
      </c>
      <c r="C26" s="403"/>
      <c r="D26" s="404"/>
      <c r="E26" s="283"/>
      <c r="F26" s="291">
        <v>0.45</v>
      </c>
      <c r="G26" s="285" t="s">
        <v>340</v>
      </c>
      <c r="H26" s="285">
        <v>1</v>
      </c>
      <c r="I26" s="288" t="s">
        <v>159</v>
      </c>
      <c r="J26" s="285">
        <v>1</v>
      </c>
      <c r="K26" s="288"/>
      <c r="L26" s="288"/>
      <c r="M26" s="288"/>
      <c r="N26" s="285"/>
      <c r="O26" s="288"/>
      <c r="P26" s="285"/>
      <c r="Q26" s="285"/>
      <c r="R26" s="285"/>
      <c r="S26" s="287"/>
      <c r="T26" s="288"/>
      <c r="U26" s="289"/>
      <c r="V26" s="290">
        <f>F26*H26*J26</f>
        <v>0.45</v>
      </c>
      <c r="W26" s="280" t="s">
        <v>344</v>
      </c>
      <c r="X26" s="280"/>
      <c r="Y26" s="281"/>
    </row>
    <row r="27" spans="1:25" s="282" customFormat="1" ht="15.95" customHeight="1">
      <c r="A27" s="279"/>
      <c r="B27" s="280" t="s">
        <v>370</v>
      </c>
      <c r="C27" s="405"/>
      <c r="D27" s="404"/>
      <c r="E27" s="283"/>
      <c r="F27" s="291"/>
      <c r="G27" s="288"/>
      <c r="H27" s="293"/>
      <c r="I27" s="287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9"/>
      <c r="V27" s="290">
        <f>V26</f>
        <v>0.45</v>
      </c>
      <c r="W27" s="280" t="s">
        <v>352</v>
      </c>
      <c r="X27" s="280"/>
      <c r="Y27" s="281"/>
    </row>
    <row r="28" spans="1:25" s="282" customFormat="1" ht="15.95" customHeight="1">
      <c r="A28" s="279"/>
      <c r="B28" s="280"/>
      <c r="C28" s="405"/>
      <c r="D28" s="404"/>
      <c r="E28" s="283"/>
      <c r="F28" s="291"/>
      <c r="G28" s="288"/>
      <c r="H28" s="293"/>
      <c r="I28" s="287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9"/>
      <c r="V28" s="290"/>
      <c r="W28" s="280"/>
      <c r="X28" s="280"/>
      <c r="Y28" s="281"/>
    </row>
    <row r="29" spans="1:25" s="282" customFormat="1" ht="15.95" customHeight="1">
      <c r="A29" s="279"/>
      <c r="B29" s="280"/>
      <c r="C29" s="403"/>
      <c r="D29" s="404"/>
      <c r="E29" s="283"/>
      <c r="F29" s="291"/>
      <c r="G29" s="288"/>
      <c r="H29" s="293"/>
      <c r="I29" s="287"/>
      <c r="J29" s="285"/>
      <c r="K29" s="296"/>
      <c r="L29" s="288"/>
      <c r="M29" s="293"/>
      <c r="N29" s="287"/>
      <c r="O29" s="288"/>
      <c r="P29" s="293"/>
      <c r="Q29" s="288"/>
      <c r="R29" s="288"/>
      <c r="S29" s="288"/>
      <c r="T29" s="288"/>
      <c r="U29" s="289"/>
      <c r="V29" s="280"/>
      <c r="W29" s="280"/>
      <c r="X29" s="280"/>
      <c r="Y29" s="281"/>
    </row>
    <row r="30" spans="1:25" s="282" customFormat="1" ht="15.95" customHeight="1">
      <c r="A30" s="279"/>
      <c r="B30" s="280"/>
      <c r="C30" s="403"/>
      <c r="D30" s="404"/>
      <c r="E30" s="283"/>
      <c r="F30" s="291"/>
      <c r="G30" s="288"/>
      <c r="H30" s="293"/>
      <c r="I30" s="287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9"/>
      <c r="V30" s="290"/>
      <c r="W30" s="280"/>
      <c r="X30" s="280"/>
      <c r="Y30" s="281"/>
    </row>
    <row r="31" spans="1:25" s="282" customFormat="1" ht="15.95" customHeight="1">
      <c r="A31" s="279"/>
      <c r="B31" s="280"/>
      <c r="C31" s="403"/>
      <c r="D31" s="404"/>
      <c r="E31" s="283"/>
      <c r="F31" s="291"/>
      <c r="G31" s="288"/>
      <c r="H31" s="293"/>
      <c r="I31" s="287"/>
      <c r="J31" s="285"/>
      <c r="K31" s="285"/>
      <c r="L31" s="288"/>
      <c r="M31" s="296"/>
      <c r="N31" s="287"/>
      <c r="O31" s="288"/>
      <c r="P31" s="288"/>
      <c r="Q31" s="288"/>
      <c r="R31" s="288"/>
      <c r="S31" s="288"/>
      <c r="T31" s="288"/>
      <c r="U31" s="289"/>
      <c r="V31" s="290"/>
      <c r="W31" s="280"/>
      <c r="X31" s="280"/>
      <c r="Y31" s="281"/>
    </row>
    <row r="32" spans="1:25" s="282" customFormat="1" ht="15.95" customHeight="1">
      <c r="A32" s="279"/>
      <c r="B32" s="280"/>
      <c r="C32" s="403"/>
      <c r="D32" s="404"/>
      <c r="E32" s="283"/>
      <c r="F32" s="291"/>
      <c r="G32" s="285"/>
      <c r="H32" s="285"/>
      <c r="I32" s="288"/>
      <c r="J32" s="285"/>
      <c r="K32" s="288"/>
      <c r="L32" s="288"/>
      <c r="M32" s="288"/>
      <c r="N32" s="285"/>
      <c r="O32" s="288"/>
      <c r="P32" s="285"/>
      <c r="Q32" s="285"/>
      <c r="R32" s="285"/>
      <c r="S32" s="287"/>
      <c r="T32" s="288"/>
      <c r="U32" s="289"/>
      <c r="V32" s="290"/>
      <c r="W32" s="280"/>
      <c r="X32" s="280"/>
      <c r="Y32" s="281"/>
    </row>
    <row r="33" spans="1:25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9"/>
    </row>
    <row r="35" spans="1:25">
      <c r="Q35" s="300"/>
    </row>
  </sheetData>
  <mergeCells count="19">
    <mergeCell ref="C20:D20"/>
    <mergeCell ref="E20:U20"/>
    <mergeCell ref="B2:X2"/>
    <mergeCell ref="N5:O5"/>
    <mergeCell ref="F6:H6"/>
    <mergeCell ref="F17:H17"/>
    <mergeCell ref="B19:X19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</mergeCells>
  <phoneticPr fontId="3" type="noConversion"/>
  <printOptions horizontalCentered="1" verticalCentered="1"/>
  <pageMargins left="0.87" right="0.4" top="0.78740157480314965" bottom="0.59055118110236227" header="0" footer="0"/>
  <pageSetup paperSize="9" scale="90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9"/>
  <sheetViews>
    <sheetView showGridLines="0" view="pageBreakPreview" zoomScale="115" zoomScaleNormal="100" zoomScaleSheetLayoutView="115" workbookViewId="0">
      <selection activeCell="T46" sqref="T46"/>
    </sheetView>
  </sheetViews>
  <sheetFormatPr defaultColWidth="8.625" defaultRowHeight="12"/>
  <cols>
    <col min="1" max="1" width="1.75" style="201" customWidth="1"/>
    <col min="2" max="2" width="8.375" style="201" customWidth="1"/>
    <col min="3" max="3" width="5.25" style="201" customWidth="1"/>
    <col min="4" max="4" width="5.625" style="201" customWidth="1"/>
    <col min="5" max="5" width="9.625" style="201" customWidth="1"/>
    <col min="6" max="6" width="2.75" style="201" customWidth="1"/>
    <col min="7" max="7" width="5.625" style="201" customWidth="1"/>
    <col min="8" max="8" width="2.875" style="201" customWidth="1"/>
    <col min="9" max="9" width="5" style="201" customWidth="1"/>
    <col min="10" max="10" width="5.625" style="201" customWidth="1"/>
    <col min="11" max="11" width="4" style="201" customWidth="1"/>
    <col min="12" max="12" width="5.875" style="201" customWidth="1"/>
    <col min="13" max="13" width="5" style="201" customWidth="1"/>
    <col min="14" max="14" width="3.25" style="201" customWidth="1"/>
    <col min="15" max="15" width="5.25" style="201" customWidth="1"/>
    <col min="16" max="16" width="2.375" style="201" customWidth="1"/>
    <col min="17" max="17" width="4.5" style="201" customWidth="1"/>
    <col min="18" max="19" width="4.125" style="201" customWidth="1"/>
    <col min="20" max="20" width="2" style="201" customWidth="1"/>
    <col min="21" max="21" width="0.75" style="201" hidden="1" customWidth="1"/>
    <col min="22" max="22" width="6.625" style="201" customWidth="1"/>
    <col min="23" max="23" width="5" style="201" customWidth="1"/>
    <col min="24" max="24" width="6" style="201" customWidth="1"/>
    <col min="25" max="25" width="1.375" style="201" customWidth="1"/>
    <col min="26" max="31" width="4.625" style="201" customWidth="1"/>
    <col min="32" max="32" width="3.75" style="201" customWidth="1"/>
    <col min="33" max="36" width="4.625" style="201" customWidth="1"/>
    <col min="37" max="37" width="3.75" style="201" customWidth="1"/>
    <col min="38" max="80" width="4.625" style="201" customWidth="1"/>
    <col min="81" max="105" width="8.625" style="201" customWidth="1"/>
    <col min="106" max="116" width="4.625" style="201" customWidth="1"/>
    <col min="117" max="256" width="8.625" style="201"/>
    <col min="257" max="257" width="1.75" style="201" customWidth="1"/>
    <col min="258" max="258" width="8.375" style="201" customWidth="1"/>
    <col min="259" max="259" width="5.25" style="201" customWidth="1"/>
    <col min="260" max="260" width="5.625" style="201" customWidth="1"/>
    <col min="261" max="261" width="9.625" style="201" customWidth="1"/>
    <col min="262" max="262" width="2.75" style="201" customWidth="1"/>
    <col min="263" max="263" width="5.625" style="201" customWidth="1"/>
    <col min="264" max="264" width="2.875" style="201" customWidth="1"/>
    <col min="265" max="265" width="5" style="201" customWidth="1"/>
    <col min="266" max="266" width="5.625" style="201" customWidth="1"/>
    <col min="267" max="267" width="4" style="201" customWidth="1"/>
    <col min="268" max="268" width="5.875" style="201" customWidth="1"/>
    <col min="269" max="269" width="5" style="201" customWidth="1"/>
    <col min="270" max="270" width="3.25" style="201" customWidth="1"/>
    <col min="271" max="271" width="5.25" style="201" customWidth="1"/>
    <col min="272" max="272" width="2.375" style="201" customWidth="1"/>
    <col min="273" max="273" width="4.5" style="201" customWidth="1"/>
    <col min="274" max="275" width="4.125" style="201" customWidth="1"/>
    <col min="276" max="276" width="2" style="201" customWidth="1"/>
    <col min="277" max="277" width="0" style="201" hidden="1" customWidth="1"/>
    <col min="278" max="278" width="6.625" style="201" customWidth="1"/>
    <col min="279" max="279" width="5" style="201" customWidth="1"/>
    <col min="280" max="280" width="6" style="201" customWidth="1"/>
    <col min="281" max="281" width="1.375" style="201" customWidth="1"/>
    <col min="282" max="287" width="4.625" style="201" customWidth="1"/>
    <col min="288" max="288" width="3.75" style="201" customWidth="1"/>
    <col min="289" max="292" width="4.625" style="201" customWidth="1"/>
    <col min="293" max="293" width="3.75" style="201" customWidth="1"/>
    <col min="294" max="336" width="4.625" style="201" customWidth="1"/>
    <col min="337" max="361" width="8.625" style="201" customWidth="1"/>
    <col min="362" max="372" width="4.625" style="201" customWidth="1"/>
    <col min="373" max="512" width="8.625" style="201"/>
    <col min="513" max="513" width="1.75" style="201" customWidth="1"/>
    <col min="514" max="514" width="8.375" style="201" customWidth="1"/>
    <col min="515" max="515" width="5.25" style="201" customWidth="1"/>
    <col min="516" max="516" width="5.625" style="201" customWidth="1"/>
    <col min="517" max="517" width="9.625" style="201" customWidth="1"/>
    <col min="518" max="518" width="2.75" style="201" customWidth="1"/>
    <col min="519" max="519" width="5.625" style="201" customWidth="1"/>
    <col min="520" max="520" width="2.875" style="201" customWidth="1"/>
    <col min="521" max="521" width="5" style="201" customWidth="1"/>
    <col min="522" max="522" width="5.625" style="201" customWidth="1"/>
    <col min="523" max="523" width="4" style="201" customWidth="1"/>
    <col min="524" max="524" width="5.875" style="201" customWidth="1"/>
    <col min="525" max="525" width="5" style="201" customWidth="1"/>
    <col min="526" max="526" width="3.25" style="201" customWidth="1"/>
    <col min="527" max="527" width="5.25" style="201" customWidth="1"/>
    <col min="528" max="528" width="2.375" style="201" customWidth="1"/>
    <col min="529" max="529" width="4.5" style="201" customWidth="1"/>
    <col min="530" max="531" width="4.125" style="201" customWidth="1"/>
    <col min="532" max="532" width="2" style="201" customWidth="1"/>
    <col min="533" max="533" width="0" style="201" hidden="1" customWidth="1"/>
    <col min="534" max="534" width="6.625" style="201" customWidth="1"/>
    <col min="535" max="535" width="5" style="201" customWidth="1"/>
    <col min="536" max="536" width="6" style="201" customWidth="1"/>
    <col min="537" max="537" width="1.375" style="201" customWidth="1"/>
    <col min="538" max="543" width="4.625" style="201" customWidth="1"/>
    <col min="544" max="544" width="3.75" style="201" customWidth="1"/>
    <col min="545" max="548" width="4.625" style="201" customWidth="1"/>
    <col min="549" max="549" width="3.75" style="201" customWidth="1"/>
    <col min="550" max="592" width="4.625" style="201" customWidth="1"/>
    <col min="593" max="617" width="8.625" style="201" customWidth="1"/>
    <col min="618" max="628" width="4.625" style="201" customWidth="1"/>
    <col min="629" max="768" width="8.625" style="201"/>
    <col min="769" max="769" width="1.75" style="201" customWidth="1"/>
    <col min="770" max="770" width="8.375" style="201" customWidth="1"/>
    <col min="771" max="771" width="5.25" style="201" customWidth="1"/>
    <col min="772" max="772" width="5.625" style="201" customWidth="1"/>
    <col min="773" max="773" width="9.625" style="201" customWidth="1"/>
    <col min="774" max="774" width="2.75" style="201" customWidth="1"/>
    <col min="775" max="775" width="5.625" style="201" customWidth="1"/>
    <col min="776" max="776" width="2.875" style="201" customWidth="1"/>
    <col min="777" max="777" width="5" style="201" customWidth="1"/>
    <col min="778" max="778" width="5.625" style="201" customWidth="1"/>
    <col min="779" max="779" width="4" style="201" customWidth="1"/>
    <col min="780" max="780" width="5.875" style="201" customWidth="1"/>
    <col min="781" max="781" width="5" style="201" customWidth="1"/>
    <col min="782" max="782" width="3.25" style="201" customWidth="1"/>
    <col min="783" max="783" width="5.25" style="201" customWidth="1"/>
    <col min="784" max="784" width="2.375" style="201" customWidth="1"/>
    <col min="785" max="785" width="4.5" style="201" customWidth="1"/>
    <col min="786" max="787" width="4.125" style="201" customWidth="1"/>
    <col min="788" max="788" width="2" style="201" customWidth="1"/>
    <col min="789" max="789" width="0" style="201" hidden="1" customWidth="1"/>
    <col min="790" max="790" width="6.625" style="201" customWidth="1"/>
    <col min="791" max="791" width="5" style="201" customWidth="1"/>
    <col min="792" max="792" width="6" style="201" customWidth="1"/>
    <col min="793" max="793" width="1.375" style="201" customWidth="1"/>
    <col min="794" max="799" width="4.625" style="201" customWidth="1"/>
    <col min="800" max="800" width="3.75" style="201" customWidth="1"/>
    <col min="801" max="804" width="4.625" style="201" customWidth="1"/>
    <col min="805" max="805" width="3.75" style="201" customWidth="1"/>
    <col min="806" max="848" width="4.625" style="201" customWidth="1"/>
    <col min="849" max="873" width="8.625" style="201" customWidth="1"/>
    <col min="874" max="884" width="4.625" style="201" customWidth="1"/>
    <col min="885" max="1024" width="8.625" style="201"/>
    <col min="1025" max="1025" width="1.75" style="201" customWidth="1"/>
    <col min="1026" max="1026" width="8.375" style="201" customWidth="1"/>
    <col min="1027" max="1027" width="5.25" style="201" customWidth="1"/>
    <col min="1028" max="1028" width="5.625" style="201" customWidth="1"/>
    <col min="1029" max="1029" width="9.625" style="201" customWidth="1"/>
    <col min="1030" max="1030" width="2.75" style="201" customWidth="1"/>
    <col min="1031" max="1031" width="5.625" style="201" customWidth="1"/>
    <col min="1032" max="1032" width="2.875" style="201" customWidth="1"/>
    <col min="1033" max="1033" width="5" style="201" customWidth="1"/>
    <col min="1034" max="1034" width="5.625" style="201" customWidth="1"/>
    <col min="1035" max="1035" width="4" style="201" customWidth="1"/>
    <col min="1036" max="1036" width="5.875" style="201" customWidth="1"/>
    <col min="1037" max="1037" width="5" style="201" customWidth="1"/>
    <col min="1038" max="1038" width="3.25" style="201" customWidth="1"/>
    <col min="1039" max="1039" width="5.25" style="201" customWidth="1"/>
    <col min="1040" max="1040" width="2.375" style="201" customWidth="1"/>
    <col min="1041" max="1041" width="4.5" style="201" customWidth="1"/>
    <col min="1042" max="1043" width="4.125" style="201" customWidth="1"/>
    <col min="1044" max="1044" width="2" style="201" customWidth="1"/>
    <col min="1045" max="1045" width="0" style="201" hidden="1" customWidth="1"/>
    <col min="1046" max="1046" width="6.625" style="201" customWidth="1"/>
    <col min="1047" max="1047" width="5" style="201" customWidth="1"/>
    <col min="1048" max="1048" width="6" style="201" customWidth="1"/>
    <col min="1049" max="1049" width="1.375" style="201" customWidth="1"/>
    <col min="1050" max="1055" width="4.625" style="201" customWidth="1"/>
    <col min="1056" max="1056" width="3.75" style="201" customWidth="1"/>
    <col min="1057" max="1060" width="4.625" style="201" customWidth="1"/>
    <col min="1061" max="1061" width="3.75" style="201" customWidth="1"/>
    <col min="1062" max="1104" width="4.625" style="201" customWidth="1"/>
    <col min="1105" max="1129" width="8.625" style="201" customWidth="1"/>
    <col min="1130" max="1140" width="4.625" style="201" customWidth="1"/>
    <col min="1141" max="1280" width="8.625" style="201"/>
    <col min="1281" max="1281" width="1.75" style="201" customWidth="1"/>
    <col min="1282" max="1282" width="8.375" style="201" customWidth="1"/>
    <col min="1283" max="1283" width="5.25" style="201" customWidth="1"/>
    <col min="1284" max="1284" width="5.625" style="201" customWidth="1"/>
    <col min="1285" max="1285" width="9.625" style="201" customWidth="1"/>
    <col min="1286" max="1286" width="2.75" style="201" customWidth="1"/>
    <col min="1287" max="1287" width="5.625" style="201" customWidth="1"/>
    <col min="1288" max="1288" width="2.875" style="201" customWidth="1"/>
    <col min="1289" max="1289" width="5" style="201" customWidth="1"/>
    <col min="1290" max="1290" width="5.625" style="201" customWidth="1"/>
    <col min="1291" max="1291" width="4" style="201" customWidth="1"/>
    <col min="1292" max="1292" width="5.875" style="201" customWidth="1"/>
    <col min="1293" max="1293" width="5" style="201" customWidth="1"/>
    <col min="1294" max="1294" width="3.25" style="201" customWidth="1"/>
    <col min="1295" max="1295" width="5.25" style="201" customWidth="1"/>
    <col min="1296" max="1296" width="2.375" style="201" customWidth="1"/>
    <col min="1297" max="1297" width="4.5" style="201" customWidth="1"/>
    <col min="1298" max="1299" width="4.125" style="201" customWidth="1"/>
    <col min="1300" max="1300" width="2" style="201" customWidth="1"/>
    <col min="1301" max="1301" width="0" style="201" hidden="1" customWidth="1"/>
    <col min="1302" max="1302" width="6.625" style="201" customWidth="1"/>
    <col min="1303" max="1303" width="5" style="201" customWidth="1"/>
    <col min="1304" max="1304" width="6" style="201" customWidth="1"/>
    <col min="1305" max="1305" width="1.375" style="201" customWidth="1"/>
    <col min="1306" max="1311" width="4.625" style="201" customWidth="1"/>
    <col min="1312" max="1312" width="3.75" style="201" customWidth="1"/>
    <col min="1313" max="1316" width="4.625" style="201" customWidth="1"/>
    <col min="1317" max="1317" width="3.75" style="201" customWidth="1"/>
    <col min="1318" max="1360" width="4.625" style="201" customWidth="1"/>
    <col min="1361" max="1385" width="8.625" style="201" customWidth="1"/>
    <col min="1386" max="1396" width="4.625" style="201" customWidth="1"/>
    <col min="1397" max="1536" width="8.625" style="201"/>
    <col min="1537" max="1537" width="1.75" style="201" customWidth="1"/>
    <col min="1538" max="1538" width="8.375" style="201" customWidth="1"/>
    <col min="1539" max="1539" width="5.25" style="201" customWidth="1"/>
    <col min="1540" max="1540" width="5.625" style="201" customWidth="1"/>
    <col min="1541" max="1541" width="9.625" style="201" customWidth="1"/>
    <col min="1542" max="1542" width="2.75" style="201" customWidth="1"/>
    <col min="1543" max="1543" width="5.625" style="201" customWidth="1"/>
    <col min="1544" max="1544" width="2.875" style="201" customWidth="1"/>
    <col min="1545" max="1545" width="5" style="201" customWidth="1"/>
    <col min="1546" max="1546" width="5.625" style="201" customWidth="1"/>
    <col min="1547" max="1547" width="4" style="201" customWidth="1"/>
    <col min="1548" max="1548" width="5.875" style="201" customWidth="1"/>
    <col min="1549" max="1549" width="5" style="201" customWidth="1"/>
    <col min="1550" max="1550" width="3.25" style="201" customWidth="1"/>
    <col min="1551" max="1551" width="5.25" style="201" customWidth="1"/>
    <col min="1552" max="1552" width="2.375" style="201" customWidth="1"/>
    <col min="1553" max="1553" width="4.5" style="201" customWidth="1"/>
    <col min="1554" max="1555" width="4.125" style="201" customWidth="1"/>
    <col min="1556" max="1556" width="2" style="201" customWidth="1"/>
    <col min="1557" max="1557" width="0" style="201" hidden="1" customWidth="1"/>
    <col min="1558" max="1558" width="6.625" style="201" customWidth="1"/>
    <col min="1559" max="1559" width="5" style="201" customWidth="1"/>
    <col min="1560" max="1560" width="6" style="201" customWidth="1"/>
    <col min="1561" max="1561" width="1.375" style="201" customWidth="1"/>
    <col min="1562" max="1567" width="4.625" style="201" customWidth="1"/>
    <col min="1568" max="1568" width="3.75" style="201" customWidth="1"/>
    <col min="1569" max="1572" width="4.625" style="201" customWidth="1"/>
    <col min="1573" max="1573" width="3.75" style="201" customWidth="1"/>
    <col min="1574" max="1616" width="4.625" style="201" customWidth="1"/>
    <col min="1617" max="1641" width="8.625" style="201" customWidth="1"/>
    <col min="1642" max="1652" width="4.625" style="201" customWidth="1"/>
    <col min="1653" max="1792" width="8.625" style="201"/>
    <col min="1793" max="1793" width="1.75" style="201" customWidth="1"/>
    <col min="1794" max="1794" width="8.375" style="201" customWidth="1"/>
    <col min="1795" max="1795" width="5.25" style="201" customWidth="1"/>
    <col min="1796" max="1796" width="5.625" style="201" customWidth="1"/>
    <col min="1797" max="1797" width="9.625" style="201" customWidth="1"/>
    <col min="1798" max="1798" width="2.75" style="201" customWidth="1"/>
    <col min="1799" max="1799" width="5.625" style="201" customWidth="1"/>
    <col min="1800" max="1800" width="2.875" style="201" customWidth="1"/>
    <col min="1801" max="1801" width="5" style="201" customWidth="1"/>
    <col min="1802" max="1802" width="5.625" style="201" customWidth="1"/>
    <col min="1803" max="1803" width="4" style="201" customWidth="1"/>
    <col min="1804" max="1804" width="5.875" style="201" customWidth="1"/>
    <col min="1805" max="1805" width="5" style="201" customWidth="1"/>
    <col min="1806" max="1806" width="3.25" style="201" customWidth="1"/>
    <col min="1807" max="1807" width="5.25" style="201" customWidth="1"/>
    <col min="1808" max="1808" width="2.375" style="201" customWidth="1"/>
    <col min="1809" max="1809" width="4.5" style="201" customWidth="1"/>
    <col min="1810" max="1811" width="4.125" style="201" customWidth="1"/>
    <col min="1812" max="1812" width="2" style="201" customWidth="1"/>
    <col min="1813" max="1813" width="0" style="201" hidden="1" customWidth="1"/>
    <col min="1814" max="1814" width="6.625" style="201" customWidth="1"/>
    <col min="1815" max="1815" width="5" style="201" customWidth="1"/>
    <col min="1816" max="1816" width="6" style="201" customWidth="1"/>
    <col min="1817" max="1817" width="1.375" style="201" customWidth="1"/>
    <col min="1818" max="1823" width="4.625" style="201" customWidth="1"/>
    <col min="1824" max="1824" width="3.75" style="201" customWidth="1"/>
    <col min="1825" max="1828" width="4.625" style="201" customWidth="1"/>
    <col min="1829" max="1829" width="3.75" style="201" customWidth="1"/>
    <col min="1830" max="1872" width="4.625" style="201" customWidth="1"/>
    <col min="1873" max="1897" width="8.625" style="201" customWidth="1"/>
    <col min="1898" max="1908" width="4.625" style="201" customWidth="1"/>
    <col min="1909" max="2048" width="8.625" style="201"/>
    <col min="2049" max="2049" width="1.75" style="201" customWidth="1"/>
    <col min="2050" max="2050" width="8.375" style="201" customWidth="1"/>
    <col min="2051" max="2051" width="5.25" style="201" customWidth="1"/>
    <col min="2052" max="2052" width="5.625" style="201" customWidth="1"/>
    <col min="2053" max="2053" width="9.625" style="201" customWidth="1"/>
    <col min="2054" max="2054" width="2.75" style="201" customWidth="1"/>
    <col min="2055" max="2055" width="5.625" style="201" customWidth="1"/>
    <col min="2056" max="2056" width="2.875" style="201" customWidth="1"/>
    <col min="2057" max="2057" width="5" style="201" customWidth="1"/>
    <col min="2058" max="2058" width="5.625" style="201" customWidth="1"/>
    <col min="2059" max="2059" width="4" style="201" customWidth="1"/>
    <col min="2060" max="2060" width="5.875" style="201" customWidth="1"/>
    <col min="2061" max="2061" width="5" style="201" customWidth="1"/>
    <col min="2062" max="2062" width="3.25" style="201" customWidth="1"/>
    <col min="2063" max="2063" width="5.25" style="201" customWidth="1"/>
    <col min="2064" max="2064" width="2.375" style="201" customWidth="1"/>
    <col min="2065" max="2065" width="4.5" style="201" customWidth="1"/>
    <col min="2066" max="2067" width="4.125" style="201" customWidth="1"/>
    <col min="2068" max="2068" width="2" style="201" customWidth="1"/>
    <col min="2069" max="2069" width="0" style="201" hidden="1" customWidth="1"/>
    <col min="2070" max="2070" width="6.625" style="201" customWidth="1"/>
    <col min="2071" max="2071" width="5" style="201" customWidth="1"/>
    <col min="2072" max="2072" width="6" style="201" customWidth="1"/>
    <col min="2073" max="2073" width="1.375" style="201" customWidth="1"/>
    <col min="2074" max="2079" width="4.625" style="201" customWidth="1"/>
    <col min="2080" max="2080" width="3.75" style="201" customWidth="1"/>
    <col min="2081" max="2084" width="4.625" style="201" customWidth="1"/>
    <col min="2085" max="2085" width="3.75" style="201" customWidth="1"/>
    <col min="2086" max="2128" width="4.625" style="201" customWidth="1"/>
    <col min="2129" max="2153" width="8.625" style="201" customWidth="1"/>
    <col min="2154" max="2164" width="4.625" style="201" customWidth="1"/>
    <col min="2165" max="2304" width="8.625" style="201"/>
    <col min="2305" max="2305" width="1.75" style="201" customWidth="1"/>
    <col min="2306" max="2306" width="8.375" style="201" customWidth="1"/>
    <col min="2307" max="2307" width="5.25" style="201" customWidth="1"/>
    <col min="2308" max="2308" width="5.625" style="201" customWidth="1"/>
    <col min="2309" max="2309" width="9.625" style="201" customWidth="1"/>
    <col min="2310" max="2310" width="2.75" style="201" customWidth="1"/>
    <col min="2311" max="2311" width="5.625" style="201" customWidth="1"/>
    <col min="2312" max="2312" width="2.875" style="201" customWidth="1"/>
    <col min="2313" max="2313" width="5" style="201" customWidth="1"/>
    <col min="2314" max="2314" width="5.625" style="201" customWidth="1"/>
    <col min="2315" max="2315" width="4" style="201" customWidth="1"/>
    <col min="2316" max="2316" width="5.875" style="201" customWidth="1"/>
    <col min="2317" max="2317" width="5" style="201" customWidth="1"/>
    <col min="2318" max="2318" width="3.25" style="201" customWidth="1"/>
    <col min="2319" max="2319" width="5.25" style="201" customWidth="1"/>
    <col min="2320" max="2320" width="2.375" style="201" customWidth="1"/>
    <col min="2321" max="2321" width="4.5" style="201" customWidth="1"/>
    <col min="2322" max="2323" width="4.125" style="201" customWidth="1"/>
    <col min="2324" max="2324" width="2" style="201" customWidth="1"/>
    <col min="2325" max="2325" width="0" style="201" hidden="1" customWidth="1"/>
    <col min="2326" max="2326" width="6.625" style="201" customWidth="1"/>
    <col min="2327" max="2327" width="5" style="201" customWidth="1"/>
    <col min="2328" max="2328" width="6" style="201" customWidth="1"/>
    <col min="2329" max="2329" width="1.375" style="201" customWidth="1"/>
    <col min="2330" max="2335" width="4.625" style="201" customWidth="1"/>
    <col min="2336" max="2336" width="3.75" style="201" customWidth="1"/>
    <col min="2337" max="2340" width="4.625" style="201" customWidth="1"/>
    <col min="2341" max="2341" width="3.75" style="201" customWidth="1"/>
    <col min="2342" max="2384" width="4.625" style="201" customWidth="1"/>
    <col min="2385" max="2409" width="8.625" style="201" customWidth="1"/>
    <col min="2410" max="2420" width="4.625" style="201" customWidth="1"/>
    <col min="2421" max="2560" width="8.625" style="201"/>
    <col min="2561" max="2561" width="1.75" style="201" customWidth="1"/>
    <col min="2562" max="2562" width="8.375" style="201" customWidth="1"/>
    <col min="2563" max="2563" width="5.25" style="201" customWidth="1"/>
    <col min="2564" max="2564" width="5.625" style="201" customWidth="1"/>
    <col min="2565" max="2565" width="9.625" style="201" customWidth="1"/>
    <col min="2566" max="2566" width="2.75" style="201" customWidth="1"/>
    <col min="2567" max="2567" width="5.625" style="201" customWidth="1"/>
    <col min="2568" max="2568" width="2.875" style="201" customWidth="1"/>
    <col min="2569" max="2569" width="5" style="201" customWidth="1"/>
    <col min="2570" max="2570" width="5.625" style="201" customWidth="1"/>
    <col min="2571" max="2571" width="4" style="201" customWidth="1"/>
    <col min="2572" max="2572" width="5.875" style="201" customWidth="1"/>
    <col min="2573" max="2573" width="5" style="201" customWidth="1"/>
    <col min="2574" max="2574" width="3.25" style="201" customWidth="1"/>
    <col min="2575" max="2575" width="5.25" style="201" customWidth="1"/>
    <col min="2576" max="2576" width="2.375" style="201" customWidth="1"/>
    <col min="2577" max="2577" width="4.5" style="201" customWidth="1"/>
    <col min="2578" max="2579" width="4.125" style="201" customWidth="1"/>
    <col min="2580" max="2580" width="2" style="201" customWidth="1"/>
    <col min="2581" max="2581" width="0" style="201" hidden="1" customWidth="1"/>
    <col min="2582" max="2582" width="6.625" style="201" customWidth="1"/>
    <col min="2583" max="2583" width="5" style="201" customWidth="1"/>
    <col min="2584" max="2584" width="6" style="201" customWidth="1"/>
    <col min="2585" max="2585" width="1.375" style="201" customWidth="1"/>
    <col min="2586" max="2591" width="4.625" style="201" customWidth="1"/>
    <col min="2592" max="2592" width="3.75" style="201" customWidth="1"/>
    <col min="2593" max="2596" width="4.625" style="201" customWidth="1"/>
    <col min="2597" max="2597" width="3.75" style="201" customWidth="1"/>
    <col min="2598" max="2640" width="4.625" style="201" customWidth="1"/>
    <col min="2641" max="2665" width="8.625" style="201" customWidth="1"/>
    <col min="2666" max="2676" width="4.625" style="201" customWidth="1"/>
    <col min="2677" max="2816" width="8.625" style="201"/>
    <col min="2817" max="2817" width="1.75" style="201" customWidth="1"/>
    <col min="2818" max="2818" width="8.375" style="201" customWidth="1"/>
    <col min="2819" max="2819" width="5.25" style="201" customWidth="1"/>
    <col min="2820" max="2820" width="5.625" style="201" customWidth="1"/>
    <col min="2821" max="2821" width="9.625" style="201" customWidth="1"/>
    <col min="2822" max="2822" width="2.75" style="201" customWidth="1"/>
    <col min="2823" max="2823" width="5.625" style="201" customWidth="1"/>
    <col min="2824" max="2824" width="2.875" style="201" customWidth="1"/>
    <col min="2825" max="2825" width="5" style="201" customWidth="1"/>
    <col min="2826" max="2826" width="5.625" style="201" customWidth="1"/>
    <col min="2827" max="2827" width="4" style="201" customWidth="1"/>
    <col min="2828" max="2828" width="5.875" style="201" customWidth="1"/>
    <col min="2829" max="2829" width="5" style="201" customWidth="1"/>
    <col min="2830" max="2830" width="3.25" style="201" customWidth="1"/>
    <col min="2831" max="2831" width="5.25" style="201" customWidth="1"/>
    <col min="2832" max="2832" width="2.375" style="201" customWidth="1"/>
    <col min="2833" max="2833" width="4.5" style="201" customWidth="1"/>
    <col min="2834" max="2835" width="4.125" style="201" customWidth="1"/>
    <col min="2836" max="2836" width="2" style="201" customWidth="1"/>
    <col min="2837" max="2837" width="0" style="201" hidden="1" customWidth="1"/>
    <col min="2838" max="2838" width="6.625" style="201" customWidth="1"/>
    <col min="2839" max="2839" width="5" style="201" customWidth="1"/>
    <col min="2840" max="2840" width="6" style="201" customWidth="1"/>
    <col min="2841" max="2841" width="1.375" style="201" customWidth="1"/>
    <col min="2842" max="2847" width="4.625" style="201" customWidth="1"/>
    <col min="2848" max="2848" width="3.75" style="201" customWidth="1"/>
    <col min="2849" max="2852" width="4.625" style="201" customWidth="1"/>
    <col min="2853" max="2853" width="3.75" style="201" customWidth="1"/>
    <col min="2854" max="2896" width="4.625" style="201" customWidth="1"/>
    <col min="2897" max="2921" width="8.625" style="201" customWidth="1"/>
    <col min="2922" max="2932" width="4.625" style="201" customWidth="1"/>
    <col min="2933" max="3072" width="8.625" style="201"/>
    <col min="3073" max="3073" width="1.75" style="201" customWidth="1"/>
    <col min="3074" max="3074" width="8.375" style="201" customWidth="1"/>
    <col min="3075" max="3075" width="5.25" style="201" customWidth="1"/>
    <col min="3076" max="3076" width="5.625" style="201" customWidth="1"/>
    <col min="3077" max="3077" width="9.625" style="201" customWidth="1"/>
    <col min="3078" max="3078" width="2.75" style="201" customWidth="1"/>
    <col min="3079" max="3079" width="5.625" style="201" customWidth="1"/>
    <col min="3080" max="3080" width="2.875" style="201" customWidth="1"/>
    <col min="3081" max="3081" width="5" style="201" customWidth="1"/>
    <col min="3082" max="3082" width="5.625" style="201" customWidth="1"/>
    <col min="3083" max="3083" width="4" style="201" customWidth="1"/>
    <col min="3084" max="3084" width="5.875" style="201" customWidth="1"/>
    <col min="3085" max="3085" width="5" style="201" customWidth="1"/>
    <col min="3086" max="3086" width="3.25" style="201" customWidth="1"/>
    <col min="3087" max="3087" width="5.25" style="201" customWidth="1"/>
    <col min="3088" max="3088" width="2.375" style="201" customWidth="1"/>
    <col min="3089" max="3089" width="4.5" style="201" customWidth="1"/>
    <col min="3090" max="3091" width="4.125" style="201" customWidth="1"/>
    <col min="3092" max="3092" width="2" style="201" customWidth="1"/>
    <col min="3093" max="3093" width="0" style="201" hidden="1" customWidth="1"/>
    <col min="3094" max="3094" width="6.625" style="201" customWidth="1"/>
    <col min="3095" max="3095" width="5" style="201" customWidth="1"/>
    <col min="3096" max="3096" width="6" style="201" customWidth="1"/>
    <col min="3097" max="3097" width="1.375" style="201" customWidth="1"/>
    <col min="3098" max="3103" width="4.625" style="201" customWidth="1"/>
    <col min="3104" max="3104" width="3.75" style="201" customWidth="1"/>
    <col min="3105" max="3108" width="4.625" style="201" customWidth="1"/>
    <col min="3109" max="3109" width="3.75" style="201" customWidth="1"/>
    <col min="3110" max="3152" width="4.625" style="201" customWidth="1"/>
    <col min="3153" max="3177" width="8.625" style="201" customWidth="1"/>
    <col min="3178" max="3188" width="4.625" style="201" customWidth="1"/>
    <col min="3189" max="3328" width="8.625" style="201"/>
    <col min="3329" max="3329" width="1.75" style="201" customWidth="1"/>
    <col min="3330" max="3330" width="8.375" style="201" customWidth="1"/>
    <col min="3331" max="3331" width="5.25" style="201" customWidth="1"/>
    <col min="3332" max="3332" width="5.625" style="201" customWidth="1"/>
    <col min="3333" max="3333" width="9.625" style="201" customWidth="1"/>
    <col min="3334" max="3334" width="2.75" style="201" customWidth="1"/>
    <col min="3335" max="3335" width="5.625" style="201" customWidth="1"/>
    <col min="3336" max="3336" width="2.875" style="201" customWidth="1"/>
    <col min="3337" max="3337" width="5" style="201" customWidth="1"/>
    <col min="3338" max="3338" width="5.625" style="201" customWidth="1"/>
    <col min="3339" max="3339" width="4" style="201" customWidth="1"/>
    <col min="3340" max="3340" width="5.875" style="201" customWidth="1"/>
    <col min="3341" max="3341" width="5" style="201" customWidth="1"/>
    <col min="3342" max="3342" width="3.25" style="201" customWidth="1"/>
    <col min="3343" max="3343" width="5.25" style="201" customWidth="1"/>
    <col min="3344" max="3344" width="2.375" style="201" customWidth="1"/>
    <col min="3345" max="3345" width="4.5" style="201" customWidth="1"/>
    <col min="3346" max="3347" width="4.125" style="201" customWidth="1"/>
    <col min="3348" max="3348" width="2" style="201" customWidth="1"/>
    <col min="3349" max="3349" width="0" style="201" hidden="1" customWidth="1"/>
    <col min="3350" max="3350" width="6.625" style="201" customWidth="1"/>
    <col min="3351" max="3351" width="5" style="201" customWidth="1"/>
    <col min="3352" max="3352" width="6" style="201" customWidth="1"/>
    <col min="3353" max="3353" width="1.375" style="201" customWidth="1"/>
    <col min="3354" max="3359" width="4.625" style="201" customWidth="1"/>
    <col min="3360" max="3360" width="3.75" style="201" customWidth="1"/>
    <col min="3361" max="3364" width="4.625" style="201" customWidth="1"/>
    <col min="3365" max="3365" width="3.75" style="201" customWidth="1"/>
    <col min="3366" max="3408" width="4.625" style="201" customWidth="1"/>
    <col min="3409" max="3433" width="8.625" style="201" customWidth="1"/>
    <col min="3434" max="3444" width="4.625" style="201" customWidth="1"/>
    <col min="3445" max="3584" width="8.625" style="201"/>
    <col min="3585" max="3585" width="1.75" style="201" customWidth="1"/>
    <col min="3586" max="3586" width="8.375" style="201" customWidth="1"/>
    <col min="3587" max="3587" width="5.25" style="201" customWidth="1"/>
    <col min="3588" max="3588" width="5.625" style="201" customWidth="1"/>
    <col min="3589" max="3589" width="9.625" style="201" customWidth="1"/>
    <col min="3590" max="3590" width="2.75" style="201" customWidth="1"/>
    <col min="3591" max="3591" width="5.625" style="201" customWidth="1"/>
    <col min="3592" max="3592" width="2.875" style="201" customWidth="1"/>
    <col min="3593" max="3593" width="5" style="201" customWidth="1"/>
    <col min="3594" max="3594" width="5.625" style="201" customWidth="1"/>
    <col min="3595" max="3595" width="4" style="201" customWidth="1"/>
    <col min="3596" max="3596" width="5.875" style="201" customWidth="1"/>
    <col min="3597" max="3597" width="5" style="201" customWidth="1"/>
    <col min="3598" max="3598" width="3.25" style="201" customWidth="1"/>
    <col min="3599" max="3599" width="5.25" style="201" customWidth="1"/>
    <col min="3600" max="3600" width="2.375" style="201" customWidth="1"/>
    <col min="3601" max="3601" width="4.5" style="201" customWidth="1"/>
    <col min="3602" max="3603" width="4.125" style="201" customWidth="1"/>
    <col min="3604" max="3604" width="2" style="201" customWidth="1"/>
    <col min="3605" max="3605" width="0" style="201" hidden="1" customWidth="1"/>
    <col min="3606" max="3606" width="6.625" style="201" customWidth="1"/>
    <col min="3607" max="3607" width="5" style="201" customWidth="1"/>
    <col min="3608" max="3608" width="6" style="201" customWidth="1"/>
    <col min="3609" max="3609" width="1.375" style="201" customWidth="1"/>
    <col min="3610" max="3615" width="4.625" style="201" customWidth="1"/>
    <col min="3616" max="3616" width="3.75" style="201" customWidth="1"/>
    <col min="3617" max="3620" width="4.625" style="201" customWidth="1"/>
    <col min="3621" max="3621" width="3.75" style="201" customWidth="1"/>
    <col min="3622" max="3664" width="4.625" style="201" customWidth="1"/>
    <col min="3665" max="3689" width="8.625" style="201" customWidth="1"/>
    <col min="3690" max="3700" width="4.625" style="201" customWidth="1"/>
    <col min="3701" max="3840" width="8.625" style="201"/>
    <col min="3841" max="3841" width="1.75" style="201" customWidth="1"/>
    <col min="3842" max="3842" width="8.375" style="201" customWidth="1"/>
    <col min="3843" max="3843" width="5.25" style="201" customWidth="1"/>
    <col min="3844" max="3844" width="5.625" style="201" customWidth="1"/>
    <col min="3845" max="3845" width="9.625" style="201" customWidth="1"/>
    <col min="3846" max="3846" width="2.75" style="201" customWidth="1"/>
    <col min="3847" max="3847" width="5.625" style="201" customWidth="1"/>
    <col min="3848" max="3848" width="2.875" style="201" customWidth="1"/>
    <col min="3849" max="3849" width="5" style="201" customWidth="1"/>
    <col min="3850" max="3850" width="5.625" style="201" customWidth="1"/>
    <col min="3851" max="3851" width="4" style="201" customWidth="1"/>
    <col min="3852" max="3852" width="5.875" style="201" customWidth="1"/>
    <col min="3853" max="3853" width="5" style="201" customWidth="1"/>
    <col min="3854" max="3854" width="3.25" style="201" customWidth="1"/>
    <col min="3855" max="3855" width="5.25" style="201" customWidth="1"/>
    <col min="3856" max="3856" width="2.375" style="201" customWidth="1"/>
    <col min="3857" max="3857" width="4.5" style="201" customWidth="1"/>
    <col min="3858" max="3859" width="4.125" style="201" customWidth="1"/>
    <col min="3860" max="3860" width="2" style="201" customWidth="1"/>
    <col min="3861" max="3861" width="0" style="201" hidden="1" customWidth="1"/>
    <col min="3862" max="3862" width="6.625" style="201" customWidth="1"/>
    <col min="3863" max="3863" width="5" style="201" customWidth="1"/>
    <col min="3864" max="3864" width="6" style="201" customWidth="1"/>
    <col min="3865" max="3865" width="1.375" style="201" customWidth="1"/>
    <col min="3866" max="3871" width="4.625" style="201" customWidth="1"/>
    <col min="3872" max="3872" width="3.75" style="201" customWidth="1"/>
    <col min="3873" max="3876" width="4.625" style="201" customWidth="1"/>
    <col min="3877" max="3877" width="3.75" style="201" customWidth="1"/>
    <col min="3878" max="3920" width="4.625" style="201" customWidth="1"/>
    <col min="3921" max="3945" width="8.625" style="201" customWidth="1"/>
    <col min="3946" max="3956" width="4.625" style="201" customWidth="1"/>
    <col min="3957" max="4096" width="8.625" style="201"/>
    <col min="4097" max="4097" width="1.75" style="201" customWidth="1"/>
    <col min="4098" max="4098" width="8.375" style="201" customWidth="1"/>
    <col min="4099" max="4099" width="5.25" style="201" customWidth="1"/>
    <col min="4100" max="4100" width="5.625" style="201" customWidth="1"/>
    <col min="4101" max="4101" width="9.625" style="201" customWidth="1"/>
    <col min="4102" max="4102" width="2.75" style="201" customWidth="1"/>
    <col min="4103" max="4103" width="5.625" style="201" customWidth="1"/>
    <col min="4104" max="4104" width="2.875" style="201" customWidth="1"/>
    <col min="4105" max="4105" width="5" style="201" customWidth="1"/>
    <col min="4106" max="4106" width="5.625" style="201" customWidth="1"/>
    <col min="4107" max="4107" width="4" style="201" customWidth="1"/>
    <col min="4108" max="4108" width="5.875" style="201" customWidth="1"/>
    <col min="4109" max="4109" width="5" style="201" customWidth="1"/>
    <col min="4110" max="4110" width="3.25" style="201" customWidth="1"/>
    <col min="4111" max="4111" width="5.25" style="201" customWidth="1"/>
    <col min="4112" max="4112" width="2.375" style="201" customWidth="1"/>
    <col min="4113" max="4113" width="4.5" style="201" customWidth="1"/>
    <col min="4114" max="4115" width="4.125" style="201" customWidth="1"/>
    <col min="4116" max="4116" width="2" style="201" customWidth="1"/>
    <col min="4117" max="4117" width="0" style="201" hidden="1" customWidth="1"/>
    <col min="4118" max="4118" width="6.625" style="201" customWidth="1"/>
    <col min="4119" max="4119" width="5" style="201" customWidth="1"/>
    <col min="4120" max="4120" width="6" style="201" customWidth="1"/>
    <col min="4121" max="4121" width="1.375" style="201" customWidth="1"/>
    <col min="4122" max="4127" width="4.625" style="201" customWidth="1"/>
    <col min="4128" max="4128" width="3.75" style="201" customWidth="1"/>
    <col min="4129" max="4132" width="4.625" style="201" customWidth="1"/>
    <col min="4133" max="4133" width="3.75" style="201" customWidth="1"/>
    <col min="4134" max="4176" width="4.625" style="201" customWidth="1"/>
    <col min="4177" max="4201" width="8.625" style="201" customWidth="1"/>
    <col min="4202" max="4212" width="4.625" style="201" customWidth="1"/>
    <col min="4213" max="4352" width="8.625" style="201"/>
    <col min="4353" max="4353" width="1.75" style="201" customWidth="1"/>
    <col min="4354" max="4354" width="8.375" style="201" customWidth="1"/>
    <col min="4355" max="4355" width="5.25" style="201" customWidth="1"/>
    <col min="4356" max="4356" width="5.625" style="201" customWidth="1"/>
    <col min="4357" max="4357" width="9.625" style="201" customWidth="1"/>
    <col min="4358" max="4358" width="2.75" style="201" customWidth="1"/>
    <col min="4359" max="4359" width="5.625" style="201" customWidth="1"/>
    <col min="4360" max="4360" width="2.875" style="201" customWidth="1"/>
    <col min="4361" max="4361" width="5" style="201" customWidth="1"/>
    <col min="4362" max="4362" width="5.625" style="201" customWidth="1"/>
    <col min="4363" max="4363" width="4" style="201" customWidth="1"/>
    <col min="4364" max="4364" width="5.875" style="201" customWidth="1"/>
    <col min="4365" max="4365" width="5" style="201" customWidth="1"/>
    <col min="4366" max="4366" width="3.25" style="201" customWidth="1"/>
    <col min="4367" max="4367" width="5.25" style="201" customWidth="1"/>
    <col min="4368" max="4368" width="2.375" style="201" customWidth="1"/>
    <col min="4369" max="4369" width="4.5" style="201" customWidth="1"/>
    <col min="4370" max="4371" width="4.125" style="201" customWidth="1"/>
    <col min="4372" max="4372" width="2" style="201" customWidth="1"/>
    <col min="4373" max="4373" width="0" style="201" hidden="1" customWidth="1"/>
    <col min="4374" max="4374" width="6.625" style="201" customWidth="1"/>
    <col min="4375" max="4375" width="5" style="201" customWidth="1"/>
    <col min="4376" max="4376" width="6" style="201" customWidth="1"/>
    <col min="4377" max="4377" width="1.375" style="201" customWidth="1"/>
    <col min="4378" max="4383" width="4.625" style="201" customWidth="1"/>
    <col min="4384" max="4384" width="3.75" style="201" customWidth="1"/>
    <col min="4385" max="4388" width="4.625" style="201" customWidth="1"/>
    <col min="4389" max="4389" width="3.75" style="201" customWidth="1"/>
    <col min="4390" max="4432" width="4.625" style="201" customWidth="1"/>
    <col min="4433" max="4457" width="8.625" style="201" customWidth="1"/>
    <col min="4458" max="4468" width="4.625" style="201" customWidth="1"/>
    <col min="4469" max="4608" width="8.625" style="201"/>
    <col min="4609" max="4609" width="1.75" style="201" customWidth="1"/>
    <col min="4610" max="4610" width="8.375" style="201" customWidth="1"/>
    <col min="4611" max="4611" width="5.25" style="201" customWidth="1"/>
    <col min="4612" max="4612" width="5.625" style="201" customWidth="1"/>
    <col min="4613" max="4613" width="9.625" style="201" customWidth="1"/>
    <col min="4614" max="4614" width="2.75" style="201" customWidth="1"/>
    <col min="4615" max="4615" width="5.625" style="201" customWidth="1"/>
    <col min="4616" max="4616" width="2.875" style="201" customWidth="1"/>
    <col min="4617" max="4617" width="5" style="201" customWidth="1"/>
    <col min="4618" max="4618" width="5.625" style="201" customWidth="1"/>
    <col min="4619" max="4619" width="4" style="201" customWidth="1"/>
    <col min="4620" max="4620" width="5.875" style="201" customWidth="1"/>
    <col min="4621" max="4621" width="5" style="201" customWidth="1"/>
    <col min="4622" max="4622" width="3.25" style="201" customWidth="1"/>
    <col min="4623" max="4623" width="5.25" style="201" customWidth="1"/>
    <col min="4624" max="4624" width="2.375" style="201" customWidth="1"/>
    <col min="4625" max="4625" width="4.5" style="201" customWidth="1"/>
    <col min="4626" max="4627" width="4.125" style="201" customWidth="1"/>
    <col min="4628" max="4628" width="2" style="201" customWidth="1"/>
    <col min="4629" max="4629" width="0" style="201" hidden="1" customWidth="1"/>
    <col min="4630" max="4630" width="6.625" style="201" customWidth="1"/>
    <col min="4631" max="4631" width="5" style="201" customWidth="1"/>
    <col min="4632" max="4632" width="6" style="201" customWidth="1"/>
    <col min="4633" max="4633" width="1.375" style="201" customWidth="1"/>
    <col min="4634" max="4639" width="4.625" style="201" customWidth="1"/>
    <col min="4640" max="4640" width="3.75" style="201" customWidth="1"/>
    <col min="4641" max="4644" width="4.625" style="201" customWidth="1"/>
    <col min="4645" max="4645" width="3.75" style="201" customWidth="1"/>
    <col min="4646" max="4688" width="4.625" style="201" customWidth="1"/>
    <col min="4689" max="4713" width="8.625" style="201" customWidth="1"/>
    <col min="4714" max="4724" width="4.625" style="201" customWidth="1"/>
    <col min="4725" max="4864" width="8.625" style="201"/>
    <col min="4865" max="4865" width="1.75" style="201" customWidth="1"/>
    <col min="4866" max="4866" width="8.375" style="201" customWidth="1"/>
    <col min="4867" max="4867" width="5.25" style="201" customWidth="1"/>
    <col min="4868" max="4868" width="5.625" style="201" customWidth="1"/>
    <col min="4869" max="4869" width="9.625" style="201" customWidth="1"/>
    <col min="4870" max="4870" width="2.75" style="201" customWidth="1"/>
    <col min="4871" max="4871" width="5.625" style="201" customWidth="1"/>
    <col min="4872" max="4872" width="2.875" style="201" customWidth="1"/>
    <col min="4873" max="4873" width="5" style="201" customWidth="1"/>
    <col min="4874" max="4874" width="5.625" style="201" customWidth="1"/>
    <col min="4875" max="4875" width="4" style="201" customWidth="1"/>
    <col min="4876" max="4876" width="5.875" style="201" customWidth="1"/>
    <col min="4877" max="4877" width="5" style="201" customWidth="1"/>
    <col min="4878" max="4878" width="3.25" style="201" customWidth="1"/>
    <col min="4879" max="4879" width="5.25" style="201" customWidth="1"/>
    <col min="4880" max="4880" width="2.375" style="201" customWidth="1"/>
    <col min="4881" max="4881" width="4.5" style="201" customWidth="1"/>
    <col min="4882" max="4883" width="4.125" style="201" customWidth="1"/>
    <col min="4884" max="4884" width="2" style="201" customWidth="1"/>
    <col min="4885" max="4885" width="0" style="201" hidden="1" customWidth="1"/>
    <col min="4886" max="4886" width="6.625" style="201" customWidth="1"/>
    <col min="4887" max="4887" width="5" style="201" customWidth="1"/>
    <col min="4888" max="4888" width="6" style="201" customWidth="1"/>
    <col min="4889" max="4889" width="1.375" style="201" customWidth="1"/>
    <col min="4890" max="4895" width="4.625" style="201" customWidth="1"/>
    <col min="4896" max="4896" width="3.75" style="201" customWidth="1"/>
    <col min="4897" max="4900" width="4.625" style="201" customWidth="1"/>
    <col min="4901" max="4901" width="3.75" style="201" customWidth="1"/>
    <col min="4902" max="4944" width="4.625" style="201" customWidth="1"/>
    <col min="4945" max="4969" width="8.625" style="201" customWidth="1"/>
    <col min="4970" max="4980" width="4.625" style="201" customWidth="1"/>
    <col min="4981" max="5120" width="8.625" style="201"/>
    <col min="5121" max="5121" width="1.75" style="201" customWidth="1"/>
    <col min="5122" max="5122" width="8.375" style="201" customWidth="1"/>
    <col min="5123" max="5123" width="5.25" style="201" customWidth="1"/>
    <col min="5124" max="5124" width="5.625" style="201" customWidth="1"/>
    <col min="5125" max="5125" width="9.625" style="201" customWidth="1"/>
    <col min="5126" max="5126" width="2.75" style="201" customWidth="1"/>
    <col min="5127" max="5127" width="5.625" style="201" customWidth="1"/>
    <col min="5128" max="5128" width="2.875" style="201" customWidth="1"/>
    <col min="5129" max="5129" width="5" style="201" customWidth="1"/>
    <col min="5130" max="5130" width="5.625" style="201" customWidth="1"/>
    <col min="5131" max="5131" width="4" style="201" customWidth="1"/>
    <col min="5132" max="5132" width="5.875" style="201" customWidth="1"/>
    <col min="5133" max="5133" width="5" style="201" customWidth="1"/>
    <col min="5134" max="5134" width="3.25" style="201" customWidth="1"/>
    <col min="5135" max="5135" width="5.25" style="201" customWidth="1"/>
    <col min="5136" max="5136" width="2.375" style="201" customWidth="1"/>
    <col min="5137" max="5137" width="4.5" style="201" customWidth="1"/>
    <col min="5138" max="5139" width="4.125" style="201" customWidth="1"/>
    <col min="5140" max="5140" width="2" style="201" customWidth="1"/>
    <col min="5141" max="5141" width="0" style="201" hidden="1" customWidth="1"/>
    <col min="5142" max="5142" width="6.625" style="201" customWidth="1"/>
    <col min="5143" max="5143" width="5" style="201" customWidth="1"/>
    <col min="5144" max="5144" width="6" style="201" customWidth="1"/>
    <col min="5145" max="5145" width="1.375" style="201" customWidth="1"/>
    <col min="5146" max="5151" width="4.625" style="201" customWidth="1"/>
    <col min="5152" max="5152" width="3.75" style="201" customWidth="1"/>
    <col min="5153" max="5156" width="4.625" style="201" customWidth="1"/>
    <col min="5157" max="5157" width="3.75" style="201" customWidth="1"/>
    <col min="5158" max="5200" width="4.625" style="201" customWidth="1"/>
    <col min="5201" max="5225" width="8.625" style="201" customWidth="1"/>
    <col min="5226" max="5236" width="4.625" style="201" customWidth="1"/>
    <col min="5237" max="5376" width="8.625" style="201"/>
    <col min="5377" max="5377" width="1.75" style="201" customWidth="1"/>
    <col min="5378" max="5378" width="8.375" style="201" customWidth="1"/>
    <col min="5379" max="5379" width="5.25" style="201" customWidth="1"/>
    <col min="5380" max="5380" width="5.625" style="201" customWidth="1"/>
    <col min="5381" max="5381" width="9.625" style="201" customWidth="1"/>
    <col min="5382" max="5382" width="2.75" style="201" customWidth="1"/>
    <col min="5383" max="5383" width="5.625" style="201" customWidth="1"/>
    <col min="5384" max="5384" width="2.875" style="201" customWidth="1"/>
    <col min="5385" max="5385" width="5" style="201" customWidth="1"/>
    <col min="5386" max="5386" width="5.625" style="201" customWidth="1"/>
    <col min="5387" max="5387" width="4" style="201" customWidth="1"/>
    <col min="5388" max="5388" width="5.875" style="201" customWidth="1"/>
    <col min="5389" max="5389" width="5" style="201" customWidth="1"/>
    <col min="5390" max="5390" width="3.25" style="201" customWidth="1"/>
    <col min="5391" max="5391" width="5.25" style="201" customWidth="1"/>
    <col min="5392" max="5392" width="2.375" style="201" customWidth="1"/>
    <col min="5393" max="5393" width="4.5" style="201" customWidth="1"/>
    <col min="5394" max="5395" width="4.125" style="201" customWidth="1"/>
    <col min="5396" max="5396" width="2" style="201" customWidth="1"/>
    <col min="5397" max="5397" width="0" style="201" hidden="1" customWidth="1"/>
    <col min="5398" max="5398" width="6.625" style="201" customWidth="1"/>
    <col min="5399" max="5399" width="5" style="201" customWidth="1"/>
    <col min="5400" max="5400" width="6" style="201" customWidth="1"/>
    <col min="5401" max="5401" width="1.375" style="201" customWidth="1"/>
    <col min="5402" max="5407" width="4.625" style="201" customWidth="1"/>
    <col min="5408" max="5408" width="3.75" style="201" customWidth="1"/>
    <col min="5409" max="5412" width="4.625" style="201" customWidth="1"/>
    <col min="5413" max="5413" width="3.75" style="201" customWidth="1"/>
    <col min="5414" max="5456" width="4.625" style="201" customWidth="1"/>
    <col min="5457" max="5481" width="8.625" style="201" customWidth="1"/>
    <col min="5482" max="5492" width="4.625" style="201" customWidth="1"/>
    <col min="5493" max="5632" width="8.625" style="201"/>
    <col min="5633" max="5633" width="1.75" style="201" customWidth="1"/>
    <col min="5634" max="5634" width="8.375" style="201" customWidth="1"/>
    <col min="5635" max="5635" width="5.25" style="201" customWidth="1"/>
    <col min="5636" max="5636" width="5.625" style="201" customWidth="1"/>
    <col min="5637" max="5637" width="9.625" style="201" customWidth="1"/>
    <col min="5638" max="5638" width="2.75" style="201" customWidth="1"/>
    <col min="5639" max="5639" width="5.625" style="201" customWidth="1"/>
    <col min="5640" max="5640" width="2.875" style="201" customWidth="1"/>
    <col min="5641" max="5641" width="5" style="201" customWidth="1"/>
    <col min="5642" max="5642" width="5.625" style="201" customWidth="1"/>
    <col min="5643" max="5643" width="4" style="201" customWidth="1"/>
    <col min="5644" max="5644" width="5.875" style="201" customWidth="1"/>
    <col min="5645" max="5645" width="5" style="201" customWidth="1"/>
    <col min="5646" max="5646" width="3.25" style="201" customWidth="1"/>
    <col min="5647" max="5647" width="5.25" style="201" customWidth="1"/>
    <col min="5648" max="5648" width="2.375" style="201" customWidth="1"/>
    <col min="5649" max="5649" width="4.5" style="201" customWidth="1"/>
    <col min="5650" max="5651" width="4.125" style="201" customWidth="1"/>
    <col min="5652" max="5652" width="2" style="201" customWidth="1"/>
    <col min="5653" max="5653" width="0" style="201" hidden="1" customWidth="1"/>
    <col min="5654" max="5654" width="6.625" style="201" customWidth="1"/>
    <col min="5655" max="5655" width="5" style="201" customWidth="1"/>
    <col min="5656" max="5656" width="6" style="201" customWidth="1"/>
    <col min="5657" max="5657" width="1.375" style="201" customWidth="1"/>
    <col min="5658" max="5663" width="4.625" style="201" customWidth="1"/>
    <col min="5664" max="5664" width="3.75" style="201" customWidth="1"/>
    <col min="5665" max="5668" width="4.625" style="201" customWidth="1"/>
    <col min="5669" max="5669" width="3.75" style="201" customWidth="1"/>
    <col min="5670" max="5712" width="4.625" style="201" customWidth="1"/>
    <col min="5713" max="5737" width="8.625" style="201" customWidth="1"/>
    <col min="5738" max="5748" width="4.625" style="201" customWidth="1"/>
    <col min="5749" max="5888" width="8.625" style="201"/>
    <col min="5889" max="5889" width="1.75" style="201" customWidth="1"/>
    <col min="5890" max="5890" width="8.375" style="201" customWidth="1"/>
    <col min="5891" max="5891" width="5.25" style="201" customWidth="1"/>
    <col min="5892" max="5892" width="5.625" style="201" customWidth="1"/>
    <col min="5893" max="5893" width="9.625" style="201" customWidth="1"/>
    <col min="5894" max="5894" width="2.75" style="201" customWidth="1"/>
    <col min="5895" max="5895" width="5.625" style="201" customWidth="1"/>
    <col min="5896" max="5896" width="2.875" style="201" customWidth="1"/>
    <col min="5897" max="5897" width="5" style="201" customWidth="1"/>
    <col min="5898" max="5898" width="5.625" style="201" customWidth="1"/>
    <col min="5899" max="5899" width="4" style="201" customWidth="1"/>
    <col min="5900" max="5900" width="5.875" style="201" customWidth="1"/>
    <col min="5901" max="5901" width="5" style="201" customWidth="1"/>
    <col min="5902" max="5902" width="3.25" style="201" customWidth="1"/>
    <col min="5903" max="5903" width="5.25" style="201" customWidth="1"/>
    <col min="5904" max="5904" width="2.375" style="201" customWidth="1"/>
    <col min="5905" max="5905" width="4.5" style="201" customWidth="1"/>
    <col min="5906" max="5907" width="4.125" style="201" customWidth="1"/>
    <col min="5908" max="5908" width="2" style="201" customWidth="1"/>
    <col min="5909" max="5909" width="0" style="201" hidden="1" customWidth="1"/>
    <col min="5910" max="5910" width="6.625" style="201" customWidth="1"/>
    <col min="5911" max="5911" width="5" style="201" customWidth="1"/>
    <col min="5912" max="5912" width="6" style="201" customWidth="1"/>
    <col min="5913" max="5913" width="1.375" style="201" customWidth="1"/>
    <col min="5914" max="5919" width="4.625" style="201" customWidth="1"/>
    <col min="5920" max="5920" width="3.75" style="201" customWidth="1"/>
    <col min="5921" max="5924" width="4.625" style="201" customWidth="1"/>
    <col min="5925" max="5925" width="3.75" style="201" customWidth="1"/>
    <col min="5926" max="5968" width="4.625" style="201" customWidth="1"/>
    <col min="5969" max="5993" width="8.625" style="201" customWidth="1"/>
    <col min="5994" max="6004" width="4.625" style="201" customWidth="1"/>
    <col min="6005" max="6144" width="8.625" style="201"/>
    <col min="6145" max="6145" width="1.75" style="201" customWidth="1"/>
    <col min="6146" max="6146" width="8.375" style="201" customWidth="1"/>
    <col min="6147" max="6147" width="5.25" style="201" customWidth="1"/>
    <col min="6148" max="6148" width="5.625" style="201" customWidth="1"/>
    <col min="6149" max="6149" width="9.625" style="201" customWidth="1"/>
    <col min="6150" max="6150" width="2.75" style="201" customWidth="1"/>
    <col min="6151" max="6151" width="5.625" style="201" customWidth="1"/>
    <col min="6152" max="6152" width="2.875" style="201" customWidth="1"/>
    <col min="6153" max="6153" width="5" style="201" customWidth="1"/>
    <col min="6154" max="6154" width="5.625" style="201" customWidth="1"/>
    <col min="6155" max="6155" width="4" style="201" customWidth="1"/>
    <col min="6156" max="6156" width="5.875" style="201" customWidth="1"/>
    <col min="6157" max="6157" width="5" style="201" customWidth="1"/>
    <col min="6158" max="6158" width="3.25" style="201" customWidth="1"/>
    <col min="6159" max="6159" width="5.25" style="201" customWidth="1"/>
    <col min="6160" max="6160" width="2.375" style="201" customWidth="1"/>
    <col min="6161" max="6161" width="4.5" style="201" customWidth="1"/>
    <col min="6162" max="6163" width="4.125" style="201" customWidth="1"/>
    <col min="6164" max="6164" width="2" style="201" customWidth="1"/>
    <col min="6165" max="6165" width="0" style="201" hidden="1" customWidth="1"/>
    <col min="6166" max="6166" width="6.625" style="201" customWidth="1"/>
    <col min="6167" max="6167" width="5" style="201" customWidth="1"/>
    <col min="6168" max="6168" width="6" style="201" customWidth="1"/>
    <col min="6169" max="6169" width="1.375" style="201" customWidth="1"/>
    <col min="6170" max="6175" width="4.625" style="201" customWidth="1"/>
    <col min="6176" max="6176" width="3.75" style="201" customWidth="1"/>
    <col min="6177" max="6180" width="4.625" style="201" customWidth="1"/>
    <col min="6181" max="6181" width="3.75" style="201" customWidth="1"/>
    <col min="6182" max="6224" width="4.625" style="201" customWidth="1"/>
    <col min="6225" max="6249" width="8.625" style="201" customWidth="1"/>
    <col min="6250" max="6260" width="4.625" style="201" customWidth="1"/>
    <col min="6261" max="6400" width="8.625" style="201"/>
    <col min="6401" max="6401" width="1.75" style="201" customWidth="1"/>
    <col min="6402" max="6402" width="8.375" style="201" customWidth="1"/>
    <col min="6403" max="6403" width="5.25" style="201" customWidth="1"/>
    <col min="6404" max="6404" width="5.625" style="201" customWidth="1"/>
    <col min="6405" max="6405" width="9.625" style="201" customWidth="1"/>
    <col min="6406" max="6406" width="2.75" style="201" customWidth="1"/>
    <col min="6407" max="6407" width="5.625" style="201" customWidth="1"/>
    <col min="6408" max="6408" width="2.875" style="201" customWidth="1"/>
    <col min="6409" max="6409" width="5" style="201" customWidth="1"/>
    <col min="6410" max="6410" width="5.625" style="201" customWidth="1"/>
    <col min="6411" max="6411" width="4" style="201" customWidth="1"/>
    <col min="6412" max="6412" width="5.875" style="201" customWidth="1"/>
    <col min="6413" max="6413" width="5" style="201" customWidth="1"/>
    <col min="6414" max="6414" width="3.25" style="201" customWidth="1"/>
    <col min="6415" max="6415" width="5.25" style="201" customWidth="1"/>
    <col min="6416" max="6416" width="2.375" style="201" customWidth="1"/>
    <col min="6417" max="6417" width="4.5" style="201" customWidth="1"/>
    <col min="6418" max="6419" width="4.125" style="201" customWidth="1"/>
    <col min="6420" max="6420" width="2" style="201" customWidth="1"/>
    <col min="6421" max="6421" width="0" style="201" hidden="1" customWidth="1"/>
    <col min="6422" max="6422" width="6.625" style="201" customWidth="1"/>
    <col min="6423" max="6423" width="5" style="201" customWidth="1"/>
    <col min="6424" max="6424" width="6" style="201" customWidth="1"/>
    <col min="6425" max="6425" width="1.375" style="201" customWidth="1"/>
    <col min="6426" max="6431" width="4.625" style="201" customWidth="1"/>
    <col min="6432" max="6432" width="3.75" style="201" customWidth="1"/>
    <col min="6433" max="6436" width="4.625" style="201" customWidth="1"/>
    <col min="6437" max="6437" width="3.75" style="201" customWidth="1"/>
    <col min="6438" max="6480" width="4.625" style="201" customWidth="1"/>
    <col min="6481" max="6505" width="8.625" style="201" customWidth="1"/>
    <col min="6506" max="6516" width="4.625" style="201" customWidth="1"/>
    <col min="6517" max="6656" width="8.625" style="201"/>
    <col min="6657" max="6657" width="1.75" style="201" customWidth="1"/>
    <col min="6658" max="6658" width="8.375" style="201" customWidth="1"/>
    <col min="6659" max="6659" width="5.25" style="201" customWidth="1"/>
    <col min="6660" max="6660" width="5.625" style="201" customWidth="1"/>
    <col min="6661" max="6661" width="9.625" style="201" customWidth="1"/>
    <col min="6662" max="6662" width="2.75" style="201" customWidth="1"/>
    <col min="6663" max="6663" width="5.625" style="201" customWidth="1"/>
    <col min="6664" max="6664" width="2.875" style="201" customWidth="1"/>
    <col min="6665" max="6665" width="5" style="201" customWidth="1"/>
    <col min="6666" max="6666" width="5.625" style="201" customWidth="1"/>
    <col min="6667" max="6667" width="4" style="201" customWidth="1"/>
    <col min="6668" max="6668" width="5.875" style="201" customWidth="1"/>
    <col min="6669" max="6669" width="5" style="201" customWidth="1"/>
    <col min="6670" max="6670" width="3.25" style="201" customWidth="1"/>
    <col min="6671" max="6671" width="5.25" style="201" customWidth="1"/>
    <col min="6672" max="6672" width="2.375" style="201" customWidth="1"/>
    <col min="6673" max="6673" width="4.5" style="201" customWidth="1"/>
    <col min="6674" max="6675" width="4.125" style="201" customWidth="1"/>
    <col min="6676" max="6676" width="2" style="201" customWidth="1"/>
    <col min="6677" max="6677" width="0" style="201" hidden="1" customWidth="1"/>
    <col min="6678" max="6678" width="6.625" style="201" customWidth="1"/>
    <col min="6679" max="6679" width="5" style="201" customWidth="1"/>
    <col min="6680" max="6680" width="6" style="201" customWidth="1"/>
    <col min="6681" max="6681" width="1.375" style="201" customWidth="1"/>
    <col min="6682" max="6687" width="4.625" style="201" customWidth="1"/>
    <col min="6688" max="6688" width="3.75" style="201" customWidth="1"/>
    <col min="6689" max="6692" width="4.625" style="201" customWidth="1"/>
    <col min="6693" max="6693" width="3.75" style="201" customWidth="1"/>
    <col min="6694" max="6736" width="4.625" style="201" customWidth="1"/>
    <col min="6737" max="6761" width="8.625" style="201" customWidth="1"/>
    <col min="6762" max="6772" width="4.625" style="201" customWidth="1"/>
    <col min="6773" max="6912" width="8.625" style="201"/>
    <col min="6913" max="6913" width="1.75" style="201" customWidth="1"/>
    <col min="6914" max="6914" width="8.375" style="201" customWidth="1"/>
    <col min="6915" max="6915" width="5.25" style="201" customWidth="1"/>
    <col min="6916" max="6916" width="5.625" style="201" customWidth="1"/>
    <col min="6917" max="6917" width="9.625" style="201" customWidth="1"/>
    <col min="6918" max="6918" width="2.75" style="201" customWidth="1"/>
    <col min="6919" max="6919" width="5.625" style="201" customWidth="1"/>
    <col min="6920" max="6920" width="2.875" style="201" customWidth="1"/>
    <col min="6921" max="6921" width="5" style="201" customWidth="1"/>
    <col min="6922" max="6922" width="5.625" style="201" customWidth="1"/>
    <col min="6923" max="6923" width="4" style="201" customWidth="1"/>
    <col min="6924" max="6924" width="5.875" style="201" customWidth="1"/>
    <col min="6925" max="6925" width="5" style="201" customWidth="1"/>
    <col min="6926" max="6926" width="3.25" style="201" customWidth="1"/>
    <col min="6927" max="6927" width="5.25" style="201" customWidth="1"/>
    <col min="6928" max="6928" width="2.375" style="201" customWidth="1"/>
    <col min="6929" max="6929" width="4.5" style="201" customWidth="1"/>
    <col min="6930" max="6931" width="4.125" style="201" customWidth="1"/>
    <col min="6932" max="6932" width="2" style="201" customWidth="1"/>
    <col min="6933" max="6933" width="0" style="201" hidden="1" customWidth="1"/>
    <col min="6934" max="6934" width="6.625" style="201" customWidth="1"/>
    <col min="6935" max="6935" width="5" style="201" customWidth="1"/>
    <col min="6936" max="6936" width="6" style="201" customWidth="1"/>
    <col min="6937" max="6937" width="1.375" style="201" customWidth="1"/>
    <col min="6938" max="6943" width="4.625" style="201" customWidth="1"/>
    <col min="6944" max="6944" width="3.75" style="201" customWidth="1"/>
    <col min="6945" max="6948" width="4.625" style="201" customWidth="1"/>
    <col min="6949" max="6949" width="3.75" style="201" customWidth="1"/>
    <col min="6950" max="6992" width="4.625" style="201" customWidth="1"/>
    <col min="6993" max="7017" width="8.625" style="201" customWidth="1"/>
    <col min="7018" max="7028" width="4.625" style="201" customWidth="1"/>
    <col min="7029" max="7168" width="8.625" style="201"/>
    <col min="7169" max="7169" width="1.75" style="201" customWidth="1"/>
    <col min="7170" max="7170" width="8.375" style="201" customWidth="1"/>
    <col min="7171" max="7171" width="5.25" style="201" customWidth="1"/>
    <col min="7172" max="7172" width="5.625" style="201" customWidth="1"/>
    <col min="7173" max="7173" width="9.625" style="201" customWidth="1"/>
    <col min="7174" max="7174" width="2.75" style="201" customWidth="1"/>
    <col min="7175" max="7175" width="5.625" style="201" customWidth="1"/>
    <col min="7176" max="7176" width="2.875" style="201" customWidth="1"/>
    <col min="7177" max="7177" width="5" style="201" customWidth="1"/>
    <col min="7178" max="7178" width="5.625" style="201" customWidth="1"/>
    <col min="7179" max="7179" width="4" style="201" customWidth="1"/>
    <col min="7180" max="7180" width="5.875" style="201" customWidth="1"/>
    <col min="7181" max="7181" width="5" style="201" customWidth="1"/>
    <col min="7182" max="7182" width="3.25" style="201" customWidth="1"/>
    <col min="7183" max="7183" width="5.25" style="201" customWidth="1"/>
    <col min="7184" max="7184" width="2.375" style="201" customWidth="1"/>
    <col min="7185" max="7185" width="4.5" style="201" customWidth="1"/>
    <col min="7186" max="7187" width="4.125" style="201" customWidth="1"/>
    <col min="7188" max="7188" width="2" style="201" customWidth="1"/>
    <col min="7189" max="7189" width="0" style="201" hidden="1" customWidth="1"/>
    <col min="7190" max="7190" width="6.625" style="201" customWidth="1"/>
    <col min="7191" max="7191" width="5" style="201" customWidth="1"/>
    <col min="7192" max="7192" width="6" style="201" customWidth="1"/>
    <col min="7193" max="7193" width="1.375" style="201" customWidth="1"/>
    <col min="7194" max="7199" width="4.625" style="201" customWidth="1"/>
    <col min="7200" max="7200" width="3.75" style="201" customWidth="1"/>
    <col min="7201" max="7204" width="4.625" style="201" customWidth="1"/>
    <col min="7205" max="7205" width="3.75" style="201" customWidth="1"/>
    <col min="7206" max="7248" width="4.625" style="201" customWidth="1"/>
    <col min="7249" max="7273" width="8.625" style="201" customWidth="1"/>
    <col min="7274" max="7284" width="4.625" style="201" customWidth="1"/>
    <col min="7285" max="7424" width="8.625" style="201"/>
    <col min="7425" max="7425" width="1.75" style="201" customWidth="1"/>
    <col min="7426" max="7426" width="8.375" style="201" customWidth="1"/>
    <col min="7427" max="7427" width="5.25" style="201" customWidth="1"/>
    <col min="7428" max="7428" width="5.625" style="201" customWidth="1"/>
    <col min="7429" max="7429" width="9.625" style="201" customWidth="1"/>
    <col min="7430" max="7430" width="2.75" style="201" customWidth="1"/>
    <col min="7431" max="7431" width="5.625" style="201" customWidth="1"/>
    <col min="7432" max="7432" width="2.875" style="201" customWidth="1"/>
    <col min="7433" max="7433" width="5" style="201" customWidth="1"/>
    <col min="7434" max="7434" width="5.625" style="201" customWidth="1"/>
    <col min="7435" max="7435" width="4" style="201" customWidth="1"/>
    <col min="7436" max="7436" width="5.875" style="201" customWidth="1"/>
    <col min="7437" max="7437" width="5" style="201" customWidth="1"/>
    <col min="7438" max="7438" width="3.25" style="201" customWidth="1"/>
    <col min="7439" max="7439" width="5.25" style="201" customWidth="1"/>
    <col min="7440" max="7440" width="2.375" style="201" customWidth="1"/>
    <col min="7441" max="7441" width="4.5" style="201" customWidth="1"/>
    <col min="7442" max="7443" width="4.125" style="201" customWidth="1"/>
    <col min="7444" max="7444" width="2" style="201" customWidth="1"/>
    <col min="7445" max="7445" width="0" style="201" hidden="1" customWidth="1"/>
    <col min="7446" max="7446" width="6.625" style="201" customWidth="1"/>
    <col min="7447" max="7447" width="5" style="201" customWidth="1"/>
    <col min="7448" max="7448" width="6" style="201" customWidth="1"/>
    <col min="7449" max="7449" width="1.375" style="201" customWidth="1"/>
    <col min="7450" max="7455" width="4.625" style="201" customWidth="1"/>
    <col min="7456" max="7456" width="3.75" style="201" customWidth="1"/>
    <col min="7457" max="7460" width="4.625" style="201" customWidth="1"/>
    <col min="7461" max="7461" width="3.75" style="201" customWidth="1"/>
    <col min="7462" max="7504" width="4.625" style="201" customWidth="1"/>
    <col min="7505" max="7529" width="8.625" style="201" customWidth="1"/>
    <col min="7530" max="7540" width="4.625" style="201" customWidth="1"/>
    <col min="7541" max="7680" width="8.625" style="201"/>
    <col min="7681" max="7681" width="1.75" style="201" customWidth="1"/>
    <col min="7682" max="7682" width="8.375" style="201" customWidth="1"/>
    <col min="7683" max="7683" width="5.25" style="201" customWidth="1"/>
    <col min="7684" max="7684" width="5.625" style="201" customWidth="1"/>
    <col min="7685" max="7685" width="9.625" style="201" customWidth="1"/>
    <col min="7686" max="7686" width="2.75" style="201" customWidth="1"/>
    <col min="7687" max="7687" width="5.625" style="201" customWidth="1"/>
    <col min="7688" max="7688" width="2.875" style="201" customWidth="1"/>
    <col min="7689" max="7689" width="5" style="201" customWidth="1"/>
    <col min="7690" max="7690" width="5.625" style="201" customWidth="1"/>
    <col min="7691" max="7691" width="4" style="201" customWidth="1"/>
    <col min="7692" max="7692" width="5.875" style="201" customWidth="1"/>
    <col min="7693" max="7693" width="5" style="201" customWidth="1"/>
    <col min="7694" max="7694" width="3.25" style="201" customWidth="1"/>
    <col min="7695" max="7695" width="5.25" style="201" customWidth="1"/>
    <col min="7696" max="7696" width="2.375" style="201" customWidth="1"/>
    <col min="7697" max="7697" width="4.5" style="201" customWidth="1"/>
    <col min="7698" max="7699" width="4.125" style="201" customWidth="1"/>
    <col min="7700" max="7700" width="2" style="201" customWidth="1"/>
    <col min="7701" max="7701" width="0" style="201" hidden="1" customWidth="1"/>
    <col min="7702" max="7702" width="6.625" style="201" customWidth="1"/>
    <col min="7703" max="7703" width="5" style="201" customWidth="1"/>
    <col min="7704" max="7704" width="6" style="201" customWidth="1"/>
    <col min="7705" max="7705" width="1.375" style="201" customWidth="1"/>
    <col min="7706" max="7711" width="4.625" style="201" customWidth="1"/>
    <col min="7712" max="7712" width="3.75" style="201" customWidth="1"/>
    <col min="7713" max="7716" width="4.625" style="201" customWidth="1"/>
    <col min="7717" max="7717" width="3.75" style="201" customWidth="1"/>
    <col min="7718" max="7760" width="4.625" style="201" customWidth="1"/>
    <col min="7761" max="7785" width="8.625" style="201" customWidth="1"/>
    <col min="7786" max="7796" width="4.625" style="201" customWidth="1"/>
    <col min="7797" max="7936" width="8.625" style="201"/>
    <col min="7937" max="7937" width="1.75" style="201" customWidth="1"/>
    <col min="7938" max="7938" width="8.375" style="201" customWidth="1"/>
    <col min="7939" max="7939" width="5.25" style="201" customWidth="1"/>
    <col min="7940" max="7940" width="5.625" style="201" customWidth="1"/>
    <col min="7941" max="7941" width="9.625" style="201" customWidth="1"/>
    <col min="7942" max="7942" width="2.75" style="201" customWidth="1"/>
    <col min="7943" max="7943" width="5.625" style="201" customWidth="1"/>
    <col min="7944" max="7944" width="2.875" style="201" customWidth="1"/>
    <col min="7945" max="7945" width="5" style="201" customWidth="1"/>
    <col min="7946" max="7946" width="5.625" style="201" customWidth="1"/>
    <col min="7947" max="7947" width="4" style="201" customWidth="1"/>
    <col min="7948" max="7948" width="5.875" style="201" customWidth="1"/>
    <col min="7949" max="7949" width="5" style="201" customWidth="1"/>
    <col min="7950" max="7950" width="3.25" style="201" customWidth="1"/>
    <col min="7951" max="7951" width="5.25" style="201" customWidth="1"/>
    <col min="7952" max="7952" width="2.375" style="201" customWidth="1"/>
    <col min="7953" max="7953" width="4.5" style="201" customWidth="1"/>
    <col min="7954" max="7955" width="4.125" style="201" customWidth="1"/>
    <col min="7956" max="7956" width="2" style="201" customWidth="1"/>
    <col min="7957" max="7957" width="0" style="201" hidden="1" customWidth="1"/>
    <col min="7958" max="7958" width="6.625" style="201" customWidth="1"/>
    <col min="7959" max="7959" width="5" style="201" customWidth="1"/>
    <col min="7960" max="7960" width="6" style="201" customWidth="1"/>
    <col min="7961" max="7961" width="1.375" style="201" customWidth="1"/>
    <col min="7962" max="7967" width="4.625" style="201" customWidth="1"/>
    <col min="7968" max="7968" width="3.75" style="201" customWidth="1"/>
    <col min="7969" max="7972" width="4.625" style="201" customWidth="1"/>
    <col min="7973" max="7973" width="3.75" style="201" customWidth="1"/>
    <col min="7974" max="8016" width="4.625" style="201" customWidth="1"/>
    <col min="8017" max="8041" width="8.625" style="201" customWidth="1"/>
    <col min="8042" max="8052" width="4.625" style="201" customWidth="1"/>
    <col min="8053" max="8192" width="8.625" style="201"/>
    <col min="8193" max="8193" width="1.75" style="201" customWidth="1"/>
    <col min="8194" max="8194" width="8.375" style="201" customWidth="1"/>
    <col min="8195" max="8195" width="5.25" style="201" customWidth="1"/>
    <col min="8196" max="8196" width="5.625" style="201" customWidth="1"/>
    <col min="8197" max="8197" width="9.625" style="201" customWidth="1"/>
    <col min="8198" max="8198" width="2.75" style="201" customWidth="1"/>
    <col min="8199" max="8199" width="5.625" style="201" customWidth="1"/>
    <col min="8200" max="8200" width="2.875" style="201" customWidth="1"/>
    <col min="8201" max="8201" width="5" style="201" customWidth="1"/>
    <col min="8202" max="8202" width="5.625" style="201" customWidth="1"/>
    <col min="8203" max="8203" width="4" style="201" customWidth="1"/>
    <col min="8204" max="8204" width="5.875" style="201" customWidth="1"/>
    <col min="8205" max="8205" width="5" style="201" customWidth="1"/>
    <col min="8206" max="8206" width="3.25" style="201" customWidth="1"/>
    <col min="8207" max="8207" width="5.25" style="201" customWidth="1"/>
    <col min="8208" max="8208" width="2.375" style="201" customWidth="1"/>
    <col min="8209" max="8209" width="4.5" style="201" customWidth="1"/>
    <col min="8210" max="8211" width="4.125" style="201" customWidth="1"/>
    <col min="8212" max="8212" width="2" style="201" customWidth="1"/>
    <col min="8213" max="8213" width="0" style="201" hidden="1" customWidth="1"/>
    <col min="8214" max="8214" width="6.625" style="201" customWidth="1"/>
    <col min="8215" max="8215" width="5" style="201" customWidth="1"/>
    <col min="8216" max="8216" width="6" style="201" customWidth="1"/>
    <col min="8217" max="8217" width="1.375" style="201" customWidth="1"/>
    <col min="8218" max="8223" width="4.625" style="201" customWidth="1"/>
    <col min="8224" max="8224" width="3.75" style="201" customWidth="1"/>
    <col min="8225" max="8228" width="4.625" style="201" customWidth="1"/>
    <col min="8229" max="8229" width="3.75" style="201" customWidth="1"/>
    <col min="8230" max="8272" width="4.625" style="201" customWidth="1"/>
    <col min="8273" max="8297" width="8.625" style="201" customWidth="1"/>
    <col min="8298" max="8308" width="4.625" style="201" customWidth="1"/>
    <col min="8309" max="8448" width="8.625" style="201"/>
    <col min="8449" max="8449" width="1.75" style="201" customWidth="1"/>
    <col min="8450" max="8450" width="8.375" style="201" customWidth="1"/>
    <col min="8451" max="8451" width="5.25" style="201" customWidth="1"/>
    <col min="8452" max="8452" width="5.625" style="201" customWidth="1"/>
    <col min="8453" max="8453" width="9.625" style="201" customWidth="1"/>
    <col min="8454" max="8454" width="2.75" style="201" customWidth="1"/>
    <col min="8455" max="8455" width="5.625" style="201" customWidth="1"/>
    <col min="8456" max="8456" width="2.875" style="201" customWidth="1"/>
    <col min="8457" max="8457" width="5" style="201" customWidth="1"/>
    <col min="8458" max="8458" width="5.625" style="201" customWidth="1"/>
    <col min="8459" max="8459" width="4" style="201" customWidth="1"/>
    <col min="8460" max="8460" width="5.875" style="201" customWidth="1"/>
    <col min="8461" max="8461" width="5" style="201" customWidth="1"/>
    <col min="8462" max="8462" width="3.25" style="201" customWidth="1"/>
    <col min="8463" max="8463" width="5.25" style="201" customWidth="1"/>
    <col min="8464" max="8464" width="2.375" style="201" customWidth="1"/>
    <col min="8465" max="8465" width="4.5" style="201" customWidth="1"/>
    <col min="8466" max="8467" width="4.125" style="201" customWidth="1"/>
    <col min="8468" max="8468" width="2" style="201" customWidth="1"/>
    <col min="8469" max="8469" width="0" style="201" hidden="1" customWidth="1"/>
    <col min="8470" max="8470" width="6.625" style="201" customWidth="1"/>
    <col min="8471" max="8471" width="5" style="201" customWidth="1"/>
    <col min="8472" max="8472" width="6" style="201" customWidth="1"/>
    <col min="8473" max="8473" width="1.375" style="201" customWidth="1"/>
    <col min="8474" max="8479" width="4.625" style="201" customWidth="1"/>
    <col min="8480" max="8480" width="3.75" style="201" customWidth="1"/>
    <col min="8481" max="8484" width="4.625" style="201" customWidth="1"/>
    <col min="8485" max="8485" width="3.75" style="201" customWidth="1"/>
    <col min="8486" max="8528" width="4.625" style="201" customWidth="1"/>
    <col min="8529" max="8553" width="8.625" style="201" customWidth="1"/>
    <col min="8554" max="8564" width="4.625" style="201" customWidth="1"/>
    <col min="8565" max="8704" width="8.625" style="201"/>
    <col min="8705" max="8705" width="1.75" style="201" customWidth="1"/>
    <col min="8706" max="8706" width="8.375" style="201" customWidth="1"/>
    <col min="8707" max="8707" width="5.25" style="201" customWidth="1"/>
    <col min="8708" max="8708" width="5.625" style="201" customWidth="1"/>
    <col min="8709" max="8709" width="9.625" style="201" customWidth="1"/>
    <col min="8710" max="8710" width="2.75" style="201" customWidth="1"/>
    <col min="8711" max="8711" width="5.625" style="201" customWidth="1"/>
    <col min="8712" max="8712" width="2.875" style="201" customWidth="1"/>
    <col min="8713" max="8713" width="5" style="201" customWidth="1"/>
    <col min="8714" max="8714" width="5.625" style="201" customWidth="1"/>
    <col min="8715" max="8715" width="4" style="201" customWidth="1"/>
    <col min="8716" max="8716" width="5.875" style="201" customWidth="1"/>
    <col min="8717" max="8717" width="5" style="201" customWidth="1"/>
    <col min="8718" max="8718" width="3.25" style="201" customWidth="1"/>
    <col min="8719" max="8719" width="5.25" style="201" customWidth="1"/>
    <col min="8720" max="8720" width="2.375" style="201" customWidth="1"/>
    <col min="8721" max="8721" width="4.5" style="201" customWidth="1"/>
    <col min="8722" max="8723" width="4.125" style="201" customWidth="1"/>
    <col min="8724" max="8724" width="2" style="201" customWidth="1"/>
    <col min="8725" max="8725" width="0" style="201" hidden="1" customWidth="1"/>
    <col min="8726" max="8726" width="6.625" style="201" customWidth="1"/>
    <col min="8727" max="8727" width="5" style="201" customWidth="1"/>
    <col min="8728" max="8728" width="6" style="201" customWidth="1"/>
    <col min="8729" max="8729" width="1.375" style="201" customWidth="1"/>
    <col min="8730" max="8735" width="4.625" style="201" customWidth="1"/>
    <col min="8736" max="8736" width="3.75" style="201" customWidth="1"/>
    <col min="8737" max="8740" width="4.625" style="201" customWidth="1"/>
    <col min="8741" max="8741" width="3.75" style="201" customWidth="1"/>
    <col min="8742" max="8784" width="4.625" style="201" customWidth="1"/>
    <col min="8785" max="8809" width="8.625" style="201" customWidth="1"/>
    <col min="8810" max="8820" width="4.625" style="201" customWidth="1"/>
    <col min="8821" max="8960" width="8.625" style="201"/>
    <col min="8961" max="8961" width="1.75" style="201" customWidth="1"/>
    <col min="8962" max="8962" width="8.375" style="201" customWidth="1"/>
    <col min="8963" max="8963" width="5.25" style="201" customWidth="1"/>
    <col min="8964" max="8964" width="5.625" style="201" customWidth="1"/>
    <col min="8965" max="8965" width="9.625" style="201" customWidth="1"/>
    <col min="8966" max="8966" width="2.75" style="201" customWidth="1"/>
    <col min="8967" max="8967" width="5.625" style="201" customWidth="1"/>
    <col min="8968" max="8968" width="2.875" style="201" customWidth="1"/>
    <col min="8969" max="8969" width="5" style="201" customWidth="1"/>
    <col min="8970" max="8970" width="5.625" style="201" customWidth="1"/>
    <col min="8971" max="8971" width="4" style="201" customWidth="1"/>
    <col min="8972" max="8972" width="5.875" style="201" customWidth="1"/>
    <col min="8973" max="8973" width="5" style="201" customWidth="1"/>
    <col min="8974" max="8974" width="3.25" style="201" customWidth="1"/>
    <col min="8975" max="8975" width="5.25" style="201" customWidth="1"/>
    <col min="8976" max="8976" width="2.375" style="201" customWidth="1"/>
    <col min="8977" max="8977" width="4.5" style="201" customWidth="1"/>
    <col min="8978" max="8979" width="4.125" style="201" customWidth="1"/>
    <col min="8980" max="8980" width="2" style="201" customWidth="1"/>
    <col min="8981" max="8981" width="0" style="201" hidden="1" customWidth="1"/>
    <col min="8982" max="8982" width="6.625" style="201" customWidth="1"/>
    <col min="8983" max="8983" width="5" style="201" customWidth="1"/>
    <col min="8984" max="8984" width="6" style="201" customWidth="1"/>
    <col min="8985" max="8985" width="1.375" style="201" customWidth="1"/>
    <col min="8986" max="8991" width="4.625" style="201" customWidth="1"/>
    <col min="8992" max="8992" width="3.75" style="201" customWidth="1"/>
    <col min="8993" max="8996" width="4.625" style="201" customWidth="1"/>
    <col min="8997" max="8997" width="3.75" style="201" customWidth="1"/>
    <col min="8998" max="9040" width="4.625" style="201" customWidth="1"/>
    <col min="9041" max="9065" width="8.625" style="201" customWidth="1"/>
    <col min="9066" max="9076" width="4.625" style="201" customWidth="1"/>
    <col min="9077" max="9216" width="8.625" style="201"/>
    <col min="9217" max="9217" width="1.75" style="201" customWidth="1"/>
    <col min="9218" max="9218" width="8.375" style="201" customWidth="1"/>
    <col min="9219" max="9219" width="5.25" style="201" customWidth="1"/>
    <col min="9220" max="9220" width="5.625" style="201" customWidth="1"/>
    <col min="9221" max="9221" width="9.625" style="201" customWidth="1"/>
    <col min="9222" max="9222" width="2.75" style="201" customWidth="1"/>
    <col min="9223" max="9223" width="5.625" style="201" customWidth="1"/>
    <col min="9224" max="9224" width="2.875" style="201" customWidth="1"/>
    <col min="9225" max="9225" width="5" style="201" customWidth="1"/>
    <col min="9226" max="9226" width="5.625" style="201" customWidth="1"/>
    <col min="9227" max="9227" width="4" style="201" customWidth="1"/>
    <col min="9228" max="9228" width="5.875" style="201" customWidth="1"/>
    <col min="9229" max="9229" width="5" style="201" customWidth="1"/>
    <col min="9230" max="9230" width="3.25" style="201" customWidth="1"/>
    <col min="9231" max="9231" width="5.25" style="201" customWidth="1"/>
    <col min="9232" max="9232" width="2.375" style="201" customWidth="1"/>
    <col min="9233" max="9233" width="4.5" style="201" customWidth="1"/>
    <col min="9234" max="9235" width="4.125" style="201" customWidth="1"/>
    <col min="9236" max="9236" width="2" style="201" customWidth="1"/>
    <col min="9237" max="9237" width="0" style="201" hidden="1" customWidth="1"/>
    <col min="9238" max="9238" width="6.625" style="201" customWidth="1"/>
    <col min="9239" max="9239" width="5" style="201" customWidth="1"/>
    <col min="9240" max="9240" width="6" style="201" customWidth="1"/>
    <col min="9241" max="9241" width="1.375" style="201" customWidth="1"/>
    <col min="9242" max="9247" width="4.625" style="201" customWidth="1"/>
    <col min="9248" max="9248" width="3.75" style="201" customWidth="1"/>
    <col min="9249" max="9252" width="4.625" style="201" customWidth="1"/>
    <col min="9253" max="9253" width="3.75" style="201" customWidth="1"/>
    <col min="9254" max="9296" width="4.625" style="201" customWidth="1"/>
    <col min="9297" max="9321" width="8.625" style="201" customWidth="1"/>
    <col min="9322" max="9332" width="4.625" style="201" customWidth="1"/>
    <col min="9333" max="9472" width="8.625" style="201"/>
    <col min="9473" max="9473" width="1.75" style="201" customWidth="1"/>
    <col min="9474" max="9474" width="8.375" style="201" customWidth="1"/>
    <col min="9475" max="9475" width="5.25" style="201" customWidth="1"/>
    <col min="9476" max="9476" width="5.625" style="201" customWidth="1"/>
    <col min="9477" max="9477" width="9.625" style="201" customWidth="1"/>
    <col min="9478" max="9478" width="2.75" style="201" customWidth="1"/>
    <col min="9479" max="9479" width="5.625" style="201" customWidth="1"/>
    <col min="9480" max="9480" width="2.875" style="201" customWidth="1"/>
    <col min="9481" max="9481" width="5" style="201" customWidth="1"/>
    <col min="9482" max="9482" width="5.625" style="201" customWidth="1"/>
    <col min="9483" max="9483" width="4" style="201" customWidth="1"/>
    <col min="9484" max="9484" width="5.875" style="201" customWidth="1"/>
    <col min="9485" max="9485" width="5" style="201" customWidth="1"/>
    <col min="9486" max="9486" width="3.25" style="201" customWidth="1"/>
    <col min="9487" max="9487" width="5.25" style="201" customWidth="1"/>
    <col min="9488" max="9488" width="2.375" style="201" customWidth="1"/>
    <col min="9489" max="9489" width="4.5" style="201" customWidth="1"/>
    <col min="9490" max="9491" width="4.125" style="201" customWidth="1"/>
    <col min="9492" max="9492" width="2" style="201" customWidth="1"/>
    <col min="9493" max="9493" width="0" style="201" hidden="1" customWidth="1"/>
    <col min="9494" max="9494" width="6.625" style="201" customWidth="1"/>
    <col min="9495" max="9495" width="5" style="201" customWidth="1"/>
    <col min="9496" max="9496" width="6" style="201" customWidth="1"/>
    <col min="9497" max="9497" width="1.375" style="201" customWidth="1"/>
    <col min="9498" max="9503" width="4.625" style="201" customWidth="1"/>
    <col min="9504" max="9504" width="3.75" style="201" customWidth="1"/>
    <col min="9505" max="9508" width="4.625" style="201" customWidth="1"/>
    <col min="9509" max="9509" width="3.75" style="201" customWidth="1"/>
    <col min="9510" max="9552" width="4.625" style="201" customWidth="1"/>
    <col min="9553" max="9577" width="8.625" style="201" customWidth="1"/>
    <col min="9578" max="9588" width="4.625" style="201" customWidth="1"/>
    <col min="9589" max="9728" width="8.625" style="201"/>
    <col min="9729" max="9729" width="1.75" style="201" customWidth="1"/>
    <col min="9730" max="9730" width="8.375" style="201" customWidth="1"/>
    <col min="9731" max="9731" width="5.25" style="201" customWidth="1"/>
    <col min="9732" max="9732" width="5.625" style="201" customWidth="1"/>
    <col min="9733" max="9733" width="9.625" style="201" customWidth="1"/>
    <col min="9734" max="9734" width="2.75" style="201" customWidth="1"/>
    <col min="9735" max="9735" width="5.625" style="201" customWidth="1"/>
    <col min="9736" max="9736" width="2.875" style="201" customWidth="1"/>
    <col min="9737" max="9737" width="5" style="201" customWidth="1"/>
    <col min="9738" max="9738" width="5.625" style="201" customWidth="1"/>
    <col min="9739" max="9739" width="4" style="201" customWidth="1"/>
    <col min="9740" max="9740" width="5.875" style="201" customWidth="1"/>
    <col min="9741" max="9741" width="5" style="201" customWidth="1"/>
    <col min="9742" max="9742" width="3.25" style="201" customWidth="1"/>
    <col min="9743" max="9743" width="5.25" style="201" customWidth="1"/>
    <col min="9744" max="9744" width="2.375" style="201" customWidth="1"/>
    <col min="9745" max="9745" width="4.5" style="201" customWidth="1"/>
    <col min="9746" max="9747" width="4.125" style="201" customWidth="1"/>
    <col min="9748" max="9748" width="2" style="201" customWidth="1"/>
    <col min="9749" max="9749" width="0" style="201" hidden="1" customWidth="1"/>
    <col min="9750" max="9750" width="6.625" style="201" customWidth="1"/>
    <col min="9751" max="9751" width="5" style="201" customWidth="1"/>
    <col min="9752" max="9752" width="6" style="201" customWidth="1"/>
    <col min="9753" max="9753" width="1.375" style="201" customWidth="1"/>
    <col min="9754" max="9759" width="4.625" style="201" customWidth="1"/>
    <col min="9760" max="9760" width="3.75" style="201" customWidth="1"/>
    <col min="9761" max="9764" width="4.625" style="201" customWidth="1"/>
    <col min="9765" max="9765" width="3.75" style="201" customWidth="1"/>
    <col min="9766" max="9808" width="4.625" style="201" customWidth="1"/>
    <col min="9809" max="9833" width="8.625" style="201" customWidth="1"/>
    <col min="9834" max="9844" width="4.625" style="201" customWidth="1"/>
    <col min="9845" max="9984" width="8.625" style="201"/>
    <col min="9985" max="9985" width="1.75" style="201" customWidth="1"/>
    <col min="9986" max="9986" width="8.375" style="201" customWidth="1"/>
    <col min="9987" max="9987" width="5.25" style="201" customWidth="1"/>
    <col min="9988" max="9988" width="5.625" style="201" customWidth="1"/>
    <col min="9989" max="9989" width="9.625" style="201" customWidth="1"/>
    <col min="9990" max="9990" width="2.75" style="201" customWidth="1"/>
    <col min="9991" max="9991" width="5.625" style="201" customWidth="1"/>
    <col min="9992" max="9992" width="2.875" style="201" customWidth="1"/>
    <col min="9993" max="9993" width="5" style="201" customWidth="1"/>
    <col min="9994" max="9994" width="5.625" style="201" customWidth="1"/>
    <col min="9995" max="9995" width="4" style="201" customWidth="1"/>
    <col min="9996" max="9996" width="5.875" style="201" customWidth="1"/>
    <col min="9997" max="9997" width="5" style="201" customWidth="1"/>
    <col min="9998" max="9998" width="3.25" style="201" customWidth="1"/>
    <col min="9999" max="9999" width="5.25" style="201" customWidth="1"/>
    <col min="10000" max="10000" width="2.375" style="201" customWidth="1"/>
    <col min="10001" max="10001" width="4.5" style="201" customWidth="1"/>
    <col min="10002" max="10003" width="4.125" style="201" customWidth="1"/>
    <col min="10004" max="10004" width="2" style="201" customWidth="1"/>
    <col min="10005" max="10005" width="0" style="201" hidden="1" customWidth="1"/>
    <col min="10006" max="10006" width="6.625" style="201" customWidth="1"/>
    <col min="10007" max="10007" width="5" style="201" customWidth="1"/>
    <col min="10008" max="10008" width="6" style="201" customWidth="1"/>
    <col min="10009" max="10009" width="1.375" style="201" customWidth="1"/>
    <col min="10010" max="10015" width="4.625" style="201" customWidth="1"/>
    <col min="10016" max="10016" width="3.75" style="201" customWidth="1"/>
    <col min="10017" max="10020" width="4.625" style="201" customWidth="1"/>
    <col min="10021" max="10021" width="3.75" style="201" customWidth="1"/>
    <col min="10022" max="10064" width="4.625" style="201" customWidth="1"/>
    <col min="10065" max="10089" width="8.625" style="201" customWidth="1"/>
    <col min="10090" max="10100" width="4.625" style="201" customWidth="1"/>
    <col min="10101" max="10240" width="8.625" style="201"/>
    <col min="10241" max="10241" width="1.75" style="201" customWidth="1"/>
    <col min="10242" max="10242" width="8.375" style="201" customWidth="1"/>
    <col min="10243" max="10243" width="5.25" style="201" customWidth="1"/>
    <col min="10244" max="10244" width="5.625" style="201" customWidth="1"/>
    <col min="10245" max="10245" width="9.625" style="201" customWidth="1"/>
    <col min="10246" max="10246" width="2.75" style="201" customWidth="1"/>
    <col min="10247" max="10247" width="5.625" style="201" customWidth="1"/>
    <col min="10248" max="10248" width="2.875" style="201" customWidth="1"/>
    <col min="10249" max="10249" width="5" style="201" customWidth="1"/>
    <col min="10250" max="10250" width="5.625" style="201" customWidth="1"/>
    <col min="10251" max="10251" width="4" style="201" customWidth="1"/>
    <col min="10252" max="10252" width="5.875" style="201" customWidth="1"/>
    <col min="10253" max="10253" width="5" style="201" customWidth="1"/>
    <col min="10254" max="10254" width="3.25" style="201" customWidth="1"/>
    <col min="10255" max="10255" width="5.25" style="201" customWidth="1"/>
    <col min="10256" max="10256" width="2.375" style="201" customWidth="1"/>
    <col min="10257" max="10257" width="4.5" style="201" customWidth="1"/>
    <col min="10258" max="10259" width="4.125" style="201" customWidth="1"/>
    <col min="10260" max="10260" width="2" style="201" customWidth="1"/>
    <col min="10261" max="10261" width="0" style="201" hidden="1" customWidth="1"/>
    <col min="10262" max="10262" width="6.625" style="201" customWidth="1"/>
    <col min="10263" max="10263" width="5" style="201" customWidth="1"/>
    <col min="10264" max="10264" width="6" style="201" customWidth="1"/>
    <col min="10265" max="10265" width="1.375" style="201" customWidth="1"/>
    <col min="10266" max="10271" width="4.625" style="201" customWidth="1"/>
    <col min="10272" max="10272" width="3.75" style="201" customWidth="1"/>
    <col min="10273" max="10276" width="4.625" style="201" customWidth="1"/>
    <col min="10277" max="10277" width="3.75" style="201" customWidth="1"/>
    <col min="10278" max="10320" width="4.625" style="201" customWidth="1"/>
    <col min="10321" max="10345" width="8.625" style="201" customWidth="1"/>
    <col min="10346" max="10356" width="4.625" style="201" customWidth="1"/>
    <col min="10357" max="10496" width="8.625" style="201"/>
    <col min="10497" max="10497" width="1.75" style="201" customWidth="1"/>
    <col min="10498" max="10498" width="8.375" style="201" customWidth="1"/>
    <col min="10499" max="10499" width="5.25" style="201" customWidth="1"/>
    <col min="10500" max="10500" width="5.625" style="201" customWidth="1"/>
    <col min="10501" max="10501" width="9.625" style="201" customWidth="1"/>
    <col min="10502" max="10502" width="2.75" style="201" customWidth="1"/>
    <col min="10503" max="10503" width="5.625" style="201" customWidth="1"/>
    <col min="10504" max="10504" width="2.875" style="201" customWidth="1"/>
    <col min="10505" max="10505" width="5" style="201" customWidth="1"/>
    <col min="10506" max="10506" width="5.625" style="201" customWidth="1"/>
    <col min="10507" max="10507" width="4" style="201" customWidth="1"/>
    <col min="10508" max="10508" width="5.875" style="201" customWidth="1"/>
    <col min="10509" max="10509" width="5" style="201" customWidth="1"/>
    <col min="10510" max="10510" width="3.25" style="201" customWidth="1"/>
    <col min="10511" max="10511" width="5.25" style="201" customWidth="1"/>
    <col min="10512" max="10512" width="2.375" style="201" customWidth="1"/>
    <col min="10513" max="10513" width="4.5" style="201" customWidth="1"/>
    <col min="10514" max="10515" width="4.125" style="201" customWidth="1"/>
    <col min="10516" max="10516" width="2" style="201" customWidth="1"/>
    <col min="10517" max="10517" width="0" style="201" hidden="1" customWidth="1"/>
    <col min="10518" max="10518" width="6.625" style="201" customWidth="1"/>
    <col min="10519" max="10519" width="5" style="201" customWidth="1"/>
    <col min="10520" max="10520" width="6" style="201" customWidth="1"/>
    <col min="10521" max="10521" width="1.375" style="201" customWidth="1"/>
    <col min="10522" max="10527" width="4.625" style="201" customWidth="1"/>
    <col min="10528" max="10528" width="3.75" style="201" customWidth="1"/>
    <col min="10529" max="10532" width="4.625" style="201" customWidth="1"/>
    <col min="10533" max="10533" width="3.75" style="201" customWidth="1"/>
    <col min="10534" max="10576" width="4.625" style="201" customWidth="1"/>
    <col min="10577" max="10601" width="8.625" style="201" customWidth="1"/>
    <col min="10602" max="10612" width="4.625" style="201" customWidth="1"/>
    <col min="10613" max="10752" width="8.625" style="201"/>
    <col min="10753" max="10753" width="1.75" style="201" customWidth="1"/>
    <col min="10754" max="10754" width="8.375" style="201" customWidth="1"/>
    <col min="10755" max="10755" width="5.25" style="201" customWidth="1"/>
    <col min="10756" max="10756" width="5.625" style="201" customWidth="1"/>
    <col min="10757" max="10757" width="9.625" style="201" customWidth="1"/>
    <col min="10758" max="10758" width="2.75" style="201" customWidth="1"/>
    <col min="10759" max="10759" width="5.625" style="201" customWidth="1"/>
    <col min="10760" max="10760" width="2.875" style="201" customWidth="1"/>
    <col min="10761" max="10761" width="5" style="201" customWidth="1"/>
    <col min="10762" max="10762" width="5.625" style="201" customWidth="1"/>
    <col min="10763" max="10763" width="4" style="201" customWidth="1"/>
    <col min="10764" max="10764" width="5.875" style="201" customWidth="1"/>
    <col min="10765" max="10765" width="5" style="201" customWidth="1"/>
    <col min="10766" max="10766" width="3.25" style="201" customWidth="1"/>
    <col min="10767" max="10767" width="5.25" style="201" customWidth="1"/>
    <col min="10768" max="10768" width="2.375" style="201" customWidth="1"/>
    <col min="10769" max="10769" width="4.5" style="201" customWidth="1"/>
    <col min="10770" max="10771" width="4.125" style="201" customWidth="1"/>
    <col min="10772" max="10772" width="2" style="201" customWidth="1"/>
    <col min="10773" max="10773" width="0" style="201" hidden="1" customWidth="1"/>
    <col min="10774" max="10774" width="6.625" style="201" customWidth="1"/>
    <col min="10775" max="10775" width="5" style="201" customWidth="1"/>
    <col min="10776" max="10776" width="6" style="201" customWidth="1"/>
    <col min="10777" max="10777" width="1.375" style="201" customWidth="1"/>
    <col min="10778" max="10783" width="4.625" style="201" customWidth="1"/>
    <col min="10784" max="10784" width="3.75" style="201" customWidth="1"/>
    <col min="10785" max="10788" width="4.625" style="201" customWidth="1"/>
    <col min="10789" max="10789" width="3.75" style="201" customWidth="1"/>
    <col min="10790" max="10832" width="4.625" style="201" customWidth="1"/>
    <col min="10833" max="10857" width="8.625" style="201" customWidth="1"/>
    <col min="10858" max="10868" width="4.625" style="201" customWidth="1"/>
    <col min="10869" max="11008" width="8.625" style="201"/>
    <col min="11009" max="11009" width="1.75" style="201" customWidth="1"/>
    <col min="11010" max="11010" width="8.375" style="201" customWidth="1"/>
    <col min="11011" max="11011" width="5.25" style="201" customWidth="1"/>
    <col min="11012" max="11012" width="5.625" style="201" customWidth="1"/>
    <col min="11013" max="11013" width="9.625" style="201" customWidth="1"/>
    <col min="11014" max="11014" width="2.75" style="201" customWidth="1"/>
    <col min="11015" max="11015" width="5.625" style="201" customWidth="1"/>
    <col min="11016" max="11016" width="2.875" style="201" customWidth="1"/>
    <col min="11017" max="11017" width="5" style="201" customWidth="1"/>
    <col min="11018" max="11018" width="5.625" style="201" customWidth="1"/>
    <col min="11019" max="11019" width="4" style="201" customWidth="1"/>
    <col min="11020" max="11020" width="5.875" style="201" customWidth="1"/>
    <col min="11021" max="11021" width="5" style="201" customWidth="1"/>
    <col min="11022" max="11022" width="3.25" style="201" customWidth="1"/>
    <col min="11023" max="11023" width="5.25" style="201" customWidth="1"/>
    <col min="11024" max="11024" width="2.375" style="201" customWidth="1"/>
    <col min="11025" max="11025" width="4.5" style="201" customWidth="1"/>
    <col min="11026" max="11027" width="4.125" style="201" customWidth="1"/>
    <col min="11028" max="11028" width="2" style="201" customWidth="1"/>
    <col min="11029" max="11029" width="0" style="201" hidden="1" customWidth="1"/>
    <col min="11030" max="11030" width="6.625" style="201" customWidth="1"/>
    <col min="11031" max="11031" width="5" style="201" customWidth="1"/>
    <col min="11032" max="11032" width="6" style="201" customWidth="1"/>
    <col min="11033" max="11033" width="1.375" style="201" customWidth="1"/>
    <col min="11034" max="11039" width="4.625" style="201" customWidth="1"/>
    <col min="11040" max="11040" width="3.75" style="201" customWidth="1"/>
    <col min="11041" max="11044" width="4.625" style="201" customWidth="1"/>
    <col min="11045" max="11045" width="3.75" style="201" customWidth="1"/>
    <col min="11046" max="11088" width="4.625" style="201" customWidth="1"/>
    <col min="11089" max="11113" width="8.625" style="201" customWidth="1"/>
    <col min="11114" max="11124" width="4.625" style="201" customWidth="1"/>
    <col min="11125" max="11264" width="8.625" style="201"/>
    <col min="11265" max="11265" width="1.75" style="201" customWidth="1"/>
    <col min="11266" max="11266" width="8.375" style="201" customWidth="1"/>
    <col min="11267" max="11267" width="5.25" style="201" customWidth="1"/>
    <col min="11268" max="11268" width="5.625" style="201" customWidth="1"/>
    <col min="11269" max="11269" width="9.625" style="201" customWidth="1"/>
    <col min="11270" max="11270" width="2.75" style="201" customWidth="1"/>
    <col min="11271" max="11271" width="5.625" style="201" customWidth="1"/>
    <col min="11272" max="11272" width="2.875" style="201" customWidth="1"/>
    <col min="11273" max="11273" width="5" style="201" customWidth="1"/>
    <col min="11274" max="11274" width="5.625" style="201" customWidth="1"/>
    <col min="11275" max="11275" width="4" style="201" customWidth="1"/>
    <col min="11276" max="11276" width="5.875" style="201" customWidth="1"/>
    <col min="11277" max="11277" width="5" style="201" customWidth="1"/>
    <col min="11278" max="11278" width="3.25" style="201" customWidth="1"/>
    <col min="11279" max="11279" width="5.25" style="201" customWidth="1"/>
    <col min="11280" max="11280" width="2.375" style="201" customWidth="1"/>
    <col min="11281" max="11281" width="4.5" style="201" customWidth="1"/>
    <col min="11282" max="11283" width="4.125" style="201" customWidth="1"/>
    <col min="11284" max="11284" width="2" style="201" customWidth="1"/>
    <col min="11285" max="11285" width="0" style="201" hidden="1" customWidth="1"/>
    <col min="11286" max="11286" width="6.625" style="201" customWidth="1"/>
    <col min="11287" max="11287" width="5" style="201" customWidth="1"/>
    <col min="11288" max="11288" width="6" style="201" customWidth="1"/>
    <col min="11289" max="11289" width="1.375" style="201" customWidth="1"/>
    <col min="11290" max="11295" width="4.625" style="201" customWidth="1"/>
    <col min="11296" max="11296" width="3.75" style="201" customWidth="1"/>
    <col min="11297" max="11300" width="4.625" style="201" customWidth="1"/>
    <col min="11301" max="11301" width="3.75" style="201" customWidth="1"/>
    <col min="11302" max="11344" width="4.625" style="201" customWidth="1"/>
    <col min="11345" max="11369" width="8.625" style="201" customWidth="1"/>
    <col min="11370" max="11380" width="4.625" style="201" customWidth="1"/>
    <col min="11381" max="11520" width="8.625" style="201"/>
    <col min="11521" max="11521" width="1.75" style="201" customWidth="1"/>
    <col min="11522" max="11522" width="8.375" style="201" customWidth="1"/>
    <col min="11523" max="11523" width="5.25" style="201" customWidth="1"/>
    <col min="11524" max="11524" width="5.625" style="201" customWidth="1"/>
    <col min="11525" max="11525" width="9.625" style="201" customWidth="1"/>
    <col min="11526" max="11526" width="2.75" style="201" customWidth="1"/>
    <col min="11527" max="11527" width="5.625" style="201" customWidth="1"/>
    <col min="11528" max="11528" width="2.875" style="201" customWidth="1"/>
    <col min="11529" max="11529" width="5" style="201" customWidth="1"/>
    <col min="11530" max="11530" width="5.625" style="201" customWidth="1"/>
    <col min="11531" max="11531" width="4" style="201" customWidth="1"/>
    <col min="11532" max="11532" width="5.875" style="201" customWidth="1"/>
    <col min="11533" max="11533" width="5" style="201" customWidth="1"/>
    <col min="11534" max="11534" width="3.25" style="201" customWidth="1"/>
    <col min="11535" max="11535" width="5.25" style="201" customWidth="1"/>
    <col min="11536" max="11536" width="2.375" style="201" customWidth="1"/>
    <col min="11537" max="11537" width="4.5" style="201" customWidth="1"/>
    <col min="11538" max="11539" width="4.125" style="201" customWidth="1"/>
    <col min="11540" max="11540" width="2" style="201" customWidth="1"/>
    <col min="11541" max="11541" width="0" style="201" hidden="1" customWidth="1"/>
    <col min="11542" max="11542" width="6.625" style="201" customWidth="1"/>
    <col min="11543" max="11543" width="5" style="201" customWidth="1"/>
    <col min="11544" max="11544" width="6" style="201" customWidth="1"/>
    <col min="11545" max="11545" width="1.375" style="201" customWidth="1"/>
    <col min="11546" max="11551" width="4.625" style="201" customWidth="1"/>
    <col min="11552" max="11552" width="3.75" style="201" customWidth="1"/>
    <col min="11553" max="11556" width="4.625" style="201" customWidth="1"/>
    <col min="11557" max="11557" width="3.75" style="201" customWidth="1"/>
    <col min="11558" max="11600" width="4.625" style="201" customWidth="1"/>
    <col min="11601" max="11625" width="8.625" style="201" customWidth="1"/>
    <col min="11626" max="11636" width="4.625" style="201" customWidth="1"/>
    <col min="11637" max="11776" width="8.625" style="201"/>
    <col min="11777" max="11777" width="1.75" style="201" customWidth="1"/>
    <col min="11778" max="11778" width="8.375" style="201" customWidth="1"/>
    <col min="11779" max="11779" width="5.25" style="201" customWidth="1"/>
    <col min="11780" max="11780" width="5.625" style="201" customWidth="1"/>
    <col min="11781" max="11781" width="9.625" style="201" customWidth="1"/>
    <col min="11782" max="11782" width="2.75" style="201" customWidth="1"/>
    <col min="11783" max="11783" width="5.625" style="201" customWidth="1"/>
    <col min="11784" max="11784" width="2.875" style="201" customWidth="1"/>
    <col min="11785" max="11785" width="5" style="201" customWidth="1"/>
    <col min="11786" max="11786" width="5.625" style="201" customWidth="1"/>
    <col min="11787" max="11787" width="4" style="201" customWidth="1"/>
    <col min="11788" max="11788" width="5.875" style="201" customWidth="1"/>
    <col min="11789" max="11789" width="5" style="201" customWidth="1"/>
    <col min="11790" max="11790" width="3.25" style="201" customWidth="1"/>
    <col min="11791" max="11791" width="5.25" style="201" customWidth="1"/>
    <col min="11792" max="11792" width="2.375" style="201" customWidth="1"/>
    <col min="11793" max="11793" width="4.5" style="201" customWidth="1"/>
    <col min="11794" max="11795" width="4.125" style="201" customWidth="1"/>
    <col min="11796" max="11796" width="2" style="201" customWidth="1"/>
    <col min="11797" max="11797" width="0" style="201" hidden="1" customWidth="1"/>
    <col min="11798" max="11798" width="6.625" style="201" customWidth="1"/>
    <col min="11799" max="11799" width="5" style="201" customWidth="1"/>
    <col min="11800" max="11800" width="6" style="201" customWidth="1"/>
    <col min="11801" max="11801" width="1.375" style="201" customWidth="1"/>
    <col min="11802" max="11807" width="4.625" style="201" customWidth="1"/>
    <col min="11808" max="11808" width="3.75" style="201" customWidth="1"/>
    <col min="11809" max="11812" width="4.625" style="201" customWidth="1"/>
    <col min="11813" max="11813" width="3.75" style="201" customWidth="1"/>
    <col min="11814" max="11856" width="4.625" style="201" customWidth="1"/>
    <col min="11857" max="11881" width="8.625" style="201" customWidth="1"/>
    <col min="11882" max="11892" width="4.625" style="201" customWidth="1"/>
    <col min="11893" max="12032" width="8.625" style="201"/>
    <col min="12033" max="12033" width="1.75" style="201" customWidth="1"/>
    <col min="12034" max="12034" width="8.375" style="201" customWidth="1"/>
    <col min="12035" max="12035" width="5.25" style="201" customWidth="1"/>
    <col min="12036" max="12036" width="5.625" style="201" customWidth="1"/>
    <col min="12037" max="12037" width="9.625" style="201" customWidth="1"/>
    <col min="12038" max="12038" width="2.75" style="201" customWidth="1"/>
    <col min="12039" max="12039" width="5.625" style="201" customWidth="1"/>
    <col min="12040" max="12040" width="2.875" style="201" customWidth="1"/>
    <col min="12041" max="12041" width="5" style="201" customWidth="1"/>
    <col min="12042" max="12042" width="5.625" style="201" customWidth="1"/>
    <col min="12043" max="12043" width="4" style="201" customWidth="1"/>
    <col min="12044" max="12044" width="5.875" style="201" customWidth="1"/>
    <col min="12045" max="12045" width="5" style="201" customWidth="1"/>
    <col min="12046" max="12046" width="3.25" style="201" customWidth="1"/>
    <col min="12047" max="12047" width="5.25" style="201" customWidth="1"/>
    <col min="12048" max="12048" width="2.375" style="201" customWidth="1"/>
    <col min="12049" max="12049" width="4.5" style="201" customWidth="1"/>
    <col min="12050" max="12051" width="4.125" style="201" customWidth="1"/>
    <col min="12052" max="12052" width="2" style="201" customWidth="1"/>
    <col min="12053" max="12053" width="0" style="201" hidden="1" customWidth="1"/>
    <col min="12054" max="12054" width="6.625" style="201" customWidth="1"/>
    <col min="12055" max="12055" width="5" style="201" customWidth="1"/>
    <col min="12056" max="12056" width="6" style="201" customWidth="1"/>
    <col min="12057" max="12057" width="1.375" style="201" customWidth="1"/>
    <col min="12058" max="12063" width="4.625" style="201" customWidth="1"/>
    <col min="12064" max="12064" width="3.75" style="201" customWidth="1"/>
    <col min="12065" max="12068" width="4.625" style="201" customWidth="1"/>
    <col min="12069" max="12069" width="3.75" style="201" customWidth="1"/>
    <col min="12070" max="12112" width="4.625" style="201" customWidth="1"/>
    <col min="12113" max="12137" width="8.625" style="201" customWidth="1"/>
    <col min="12138" max="12148" width="4.625" style="201" customWidth="1"/>
    <col min="12149" max="12288" width="8.625" style="201"/>
    <col min="12289" max="12289" width="1.75" style="201" customWidth="1"/>
    <col min="12290" max="12290" width="8.375" style="201" customWidth="1"/>
    <col min="12291" max="12291" width="5.25" style="201" customWidth="1"/>
    <col min="12292" max="12292" width="5.625" style="201" customWidth="1"/>
    <col min="12293" max="12293" width="9.625" style="201" customWidth="1"/>
    <col min="12294" max="12294" width="2.75" style="201" customWidth="1"/>
    <col min="12295" max="12295" width="5.625" style="201" customWidth="1"/>
    <col min="12296" max="12296" width="2.875" style="201" customWidth="1"/>
    <col min="12297" max="12297" width="5" style="201" customWidth="1"/>
    <col min="12298" max="12298" width="5.625" style="201" customWidth="1"/>
    <col min="12299" max="12299" width="4" style="201" customWidth="1"/>
    <col min="12300" max="12300" width="5.875" style="201" customWidth="1"/>
    <col min="12301" max="12301" width="5" style="201" customWidth="1"/>
    <col min="12302" max="12302" width="3.25" style="201" customWidth="1"/>
    <col min="12303" max="12303" width="5.25" style="201" customWidth="1"/>
    <col min="12304" max="12304" width="2.375" style="201" customWidth="1"/>
    <col min="12305" max="12305" width="4.5" style="201" customWidth="1"/>
    <col min="12306" max="12307" width="4.125" style="201" customWidth="1"/>
    <col min="12308" max="12308" width="2" style="201" customWidth="1"/>
    <col min="12309" max="12309" width="0" style="201" hidden="1" customWidth="1"/>
    <col min="12310" max="12310" width="6.625" style="201" customWidth="1"/>
    <col min="12311" max="12311" width="5" style="201" customWidth="1"/>
    <col min="12312" max="12312" width="6" style="201" customWidth="1"/>
    <col min="12313" max="12313" width="1.375" style="201" customWidth="1"/>
    <col min="12314" max="12319" width="4.625" style="201" customWidth="1"/>
    <col min="12320" max="12320" width="3.75" style="201" customWidth="1"/>
    <col min="12321" max="12324" width="4.625" style="201" customWidth="1"/>
    <col min="12325" max="12325" width="3.75" style="201" customWidth="1"/>
    <col min="12326" max="12368" width="4.625" style="201" customWidth="1"/>
    <col min="12369" max="12393" width="8.625" style="201" customWidth="1"/>
    <col min="12394" max="12404" width="4.625" style="201" customWidth="1"/>
    <col min="12405" max="12544" width="8.625" style="201"/>
    <col min="12545" max="12545" width="1.75" style="201" customWidth="1"/>
    <col min="12546" max="12546" width="8.375" style="201" customWidth="1"/>
    <col min="12547" max="12547" width="5.25" style="201" customWidth="1"/>
    <col min="12548" max="12548" width="5.625" style="201" customWidth="1"/>
    <col min="12549" max="12549" width="9.625" style="201" customWidth="1"/>
    <col min="12550" max="12550" width="2.75" style="201" customWidth="1"/>
    <col min="12551" max="12551" width="5.625" style="201" customWidth="1"/>
    <col min="12552" max="12552" width="2.875" style="201" customWidth="1"/>
    <col min="12553" max="12553" width="5" style="201" customWidth="1"/>
    <col min="12554" max="12554" width="5.625" style="201" customWidth="1"/>
    <col min="12555" max="12555" width="4" style="201" customWidth="1"/>
    <col min="12556" max="12556" width="5.875" style="201" customWidth="1"/>
    <col min="12557" max="12557" width="5" style="201" customWidth="1"/>
    <col min="12558" max="12558" width="3.25" style="201" customWidth="1"/>
    <col min="12559" max="12559" width="5.25" style="201" customWidth="1"/>
    <col min="12560" max="12560" width="2.375" style="201" customWidth="1"/>
    <col min="12561" max="12561" width="4.5" style="201" customWidth="1"/>
    <col min="12562" max="12563" width="4.125" style="201" customWidth="1"/>
    <col min="12564" max="12564" width="2" style="201" customWidth="1"/>
    <col min="12565" max="12565" width="0" style="201" hidden="1" customWidth="1"/>
    <col min="12566" max="12566" width="6.625" style="201" customWidth="1"/>
    <col min="12567" max="12567" width="5" style="201" customWidth="1"/>
    <col min="12568" max="12568" width="6" style="201" customWidth="1"/>
    <col min="12569" max="12569" width="1.375" style="201" customWidth="1"/>
    <col min="12570" max="12575" width="4.625" style="201" customWidth="1"/>
    <col min="12576" max="12576" width="3.75" style="201" customWidth="1"/>
    <col min="12577" max="12580" width="4.625" style="201" customWidth="1"/>
    <col min="12581" max="12581" width="3.75" style="201" customWidth="1"/>
    <col min="12582" max="12624" width="4.625" style="201" customWidth="1"/>
    <col min="12625" max="12649" width="8.625" style="201" customWidth="1"/>
    <col min="12650" max="12660" width="4.625" style="201" customWidth="1"/>
    <col min="12661" max="12800" width="8.625" style="201"/>
    <col min="12801" max="12801" width="1.75" style="201" customWidth="1"/>
    <col min="12802" max="12802" width="8.375" style="201" customWidth="1"/>
    <col min="12803" max="12803" width="5.25" style="201" customWidth="1"/>
    <col min="12804" max="12804" width="5.625" style="201" customWidth="1"/>
    <col min="12805" max="12805" width="9.625" style="201" customWidth="1"/>
    <col min="12806" max="12806" width="2.75" style="201" customWidth="1"/>
    <col min="12807" max="12807" width="5.625" style="201" customWidth="1"/>
    <col min="12808" max="12808" width="2.875" style="201" customWidth="1"/>
    <col min="12809" max="12809" width="5" style="201" customWidth="1"/>
    <col min="12810" max="12810" width="5.625" style="201" customWidth="1"/>
    <col min="12811" max="12811" width="4" style="201" customWidth="1"/>
    <col min="12812" max="12812" width="5.875" style="201" customWidth="1"/>
    <col min="12813" max="12813" width="5" style="201" customWidth="1"/>
    <col min="12814" max="12814" width="3.25" style="201" customWidth="1"/>
    <col min="12815" max="12815" width="5.25" style="201" customWidth="1"/>
    <col min="12816" max="12816" width="2.375" style="201" customWidth="1"/>
    <col min="12817" max="12817" width="4.5" style="201" customWidth="1"/>
    <col min="12818" max="12819" width="4.125" style="201" customWidth="1"/>
    <col min="12820" max="12820" width="2" style="201" customWidth="1"/>
    <col min="12821" max="12821" width="0" style="201" hidden="1" customWidth="1"/>
    <col min="12822" max="12822" width="6.625" style="201" customWidth="1"/>
    <col min="12823" max="12823" width="5" style="201" customWidth="1"/>
    <col min="12824" max="12824" width="6" style="201" customWidth="1"/>
    <col min="12825" max="12825" width="1.375" style="201" customWidth="1"/>
    <col min="12826" max="12831" width="4.625" style="201" customWidth="1"/>
    <col min="12832" max="12832" width="3.75" style="201" customWidth="1"/>
    <col min="12833" max="12836" width="4.625" style="201" customWidth="1"/>
    <col min="12837" max="12837" width="3.75" style="201" customWidth="1"/>
    <col min="12838" max="12880" width="4.625" style="201" customWidth="1"/>
    <col min="12881" max="12905" width="8.625" style="201" customWidth="1"/>
    <col min="12906" max="12916" width="4.625" style="201" customWidth="1"/>
    <col min="12917" max="13056" width="8.625" style="201"/>
    <col min="13057" max="13057" width="1.75" style="201" customWidth="1"/>
    <col min="13058" max="13058" width="8.375" style="201" customWidth="1"/>
    <col min="13059" max="13059" width="5.25" style="201" customWidth="1"/>
    <col min="13060" max="13060" width="5.625" style="201" customWidth="1"/>
    <col min="13061" max="13061" width="9.625" style="201" customWidth="1"/>
    <col min="13062" max="13062" width="2.75" style="201" customWidth="1"/>
    <col min="13063" max="13063" width="5.625" style="201" customWidth="1"/>
    <col min="13064" max="13064" width="2.875" style="201" customWidth="1"/>
    <col min="13065" max="13065" width="5" style="201" customWidth="1"/>
    <col min="13066" max="13066" width="5.625" style="201" customWidth="1"/>
    <col min="13067" max="13067" width="4" style="201" customWidth="1"/>
    <col min="13068" max="13068" width="5.875" style="201" customWidth="1"/>
    <col min="13069" max="13069" width="5" style="201" customWidth="1"/>
    <col min="13070" max="13070" width="3.25" style="201" customWidth="1"/>
    <col min="13071" max="13071" width="5.25" style="201" customWidth="1"/>
    <col min="13072" max="13072" width="2.375" style="201" customWidth="1"/>
    <col min="13073" max="13073" width="4.5" style="201" customWidth="1"/>
    <col min="13074" max="13075" width="4.125" style="201" customWidth="1"/>
    <col min="13076" max="13076" width="2" style="201" customWidth="1"/>
    <col min="13077" max="13077" width="0" style="201" hidden="1" customWidth="1"/>
    <col min="13078" max="13078" width="6.625" style="201" customWidth="1"/>
    <col min="13079" max="13079" width="5" style="201" customWidth="1"/>
    <col min="13080" max="13080" width="6" style="201" customWidth="1"/>
    <col min="13081" max="13081" width="1.375" style="201" customWidth="1"/>
    <col min="13082" max="13087" width="4.625" style="201" customWidth="1"/>
    <col min="13088" max="13088" width="3.75" style="201" customWidth="1"/>
    <col min="13089" max="13092" width="4.625" style="201" customWidth="1"/>
    <col min="13093" max="13093" width="3.75" style="201" customWidth="1"/>
    <col min="13094" max="13136" width="4.625" style="201" customWidth="1"/>
    <col min="13137" max="13161" width="8.625" style="201" customWidth="1"/>
    <col min="13162" max="13172" width="4.625" style="201" customWidth="1"/>
    <col min="13173" max="13312" width="8.625" style="201"/>
    <col min="13313" max="13313" width="1.75" style="201" customWidth="1"/>
    <col min="13314" max="13314" width="8.375" style="201" customWidth="1"/>
    <col min="13315" max="13315" width="5.25" style="201" customWidth="1"/>
    <col min="13316" max="13316" width="5.625" style="201" customWidth="1"/>
    <col min="13317" max="13317" width="9.625" style="201" customWidth="1"/>
    <col min="13318" max="13318" width="2.75" style="201" customWidth="1"/>
    <col min="13319" max="13319" width="5.625" style="201" customWidth="1"/>
    <col min="13320" max="13320" width="2.875" style="201" customWidth="1"/>
    <col min="13321" max="13321" width="5" style="201" customWidth="1"/>
    <col min="13322" max="13322" width="5.625" style="201" customWidth="1"/>
    <col min="13323" max="13323" width="4" style="201" customWidth="1"/>
    <col min="13324" max="13324" width="5.875" style="201" customWidth="1"/>
    <col min="13325" max="13325" width="5" style="201" customWidth="1"/>
    <col min="13326" max="13326" width="3.25" style="201" customWidth="1"/>
    <col min="13327" max="13327" width="5.25" style="201" customWidth="1"/>
    <col min="13328" max="13328" width="2.375" style="201" customWidth="1"/>
    <col min="13329" max="13329" width="4.5" style="201" customWidth="1"/>
    <col min="13330" max="13331" width="4.125" style="201" customWidth="1"/>
    <col min="13332" max="13332" width="2" style="201" customWidth="1"/>
    <col min="13333" max="13333" width="0" style="201" hidden="1" customWidth="1"/>
    <col min="13334" max="13334" width="6.625" style="201" customWidth="1"/>
    <col min="13335" max="13335" width="5" style="201" customWidth="1"/>
    <col min="13336" max="13336" width="6" style="201" customWidth="1"/>
    <col min="13337" max="13337" width="1.375" style="201" customWidth="1"/>
    <col min="13338" max="13343" width="4.625" style="201" customWidth="1"/>
    <col min="13344" max="13344" width="3.75" style="201" customWidth="1"/>
    <col min="13345" max="13348" width="4.625" style="201" customWidth="1"/>
    <col min="13349" max="13349" width="3.75" style="201" customWidth="1"/>
    <col min="13350" max="13392" width="4.625" style="201" customWidth="1"/>
    <col min="13393" max="13417" width="8.625" style="201" customWidth="1"/>
    <col min="13418" max="13428" width="4.625" style="201" customWidth="1"/>
    <col min="13429" max="13568" width="8.625" style="201"/>
    <col min="13569" max="13569" width="1.75" style="201" customWidth="1"/>
    <col min="13570" max="13570" width="8.375" style="201" customWidth="1"/>
    <col min="13571" max="13571" width="5.25" style="201" customWidth="1"/>
    <col min="13572" max="13572" width="5.625" style="201" customWidth="1"/>
    <col min="13573" max="13573" width="9.625" style="201" customWidth="1"/>
    <col min="13574" max="13574" width="2.75" style="201" customWidth="1"/>
    <col min="13575" max="13575" width="5.625" style="201" customWidth="1"/>
    <col min="13576" max="13576" width="2.875" style="201" customWidth="1"/>
    <col min="13577" max="13577" width="5" style="201" customWidth="1"/>
    <col min="13578" max="13578" width="5.625" style="201" customWidth="1"/>
    <col min="13579" max="13579" width="4" style="201" customWidth="1"/>
    <col min="13580" max="13580" width="5.875" style="201" customWidth="1"/>
    <col min="13581" max="13581" width="5" style="201" customWidth="1"/>
    <col min="13582" max="13582" width="3.25" style="201" customWidth="1"/>
    <col min="13583" max="13583" width="5.25" style="201" customWidth="1"/>
    <col min="13584" max="13584" width="2.375" style="201" customWidth="1"/>
    <col min="13585" max="13585" width="4.5" style="201" customWidth="1"/>
    <col min="13586" max="13587" width="4.125" style="201" customWidth="1"/>
    <col min="13588" max="13588" width="2" style="201" customWidth="1"/>
    <col min="13589" max="13589" width="0" style="201" hidden="1" customWidth="1"/>
    <col min="13590" max="13590" width="6.625" style="201" customWidth="1"/>
    <col min="13591" max="13591" width="5" style="201" customWidth="1"/>
    <col min="13592" max="13592" width="6" style="201" customWidth="1"/>
    <col min="13593" max="13593" width="1.375" style="201" customWidth="1"/>
    <col min="13594" max="13599" width="4.625" style="201" customWidth="1"/>
    <col min="13600" max="13600" width="3.75" style="201" customWidth="1"/>
    <col min="13601" max="13604" width="4.625" style="201" customWidth="1"/>
    <col min="13605" max="13605" width="3.75" style="201" customWidth="1"/>
    <col min="13606" max="13648" width="4.625" style="201" customWidth="1"/>
    <col min="13649" max="13673" width="8.625" style="201" customWidth="1"/>
    <col min="13674" max="13684" width="4.625" style="201" customWidth="1"/>
    <col min="13685" max="13824" width="8.625" style="201"/>
    <col min="13825" max="13825" width="1.75" style="201" customWidth="1"/>
    <col min="13826" max="13826" width="8.375" style="201" customWidth="1"/>
    <col min="13827" max="13827" width="5.25" style="201" customWidth="1"/>
    <col min="13828" max="13828" width="5.625" style="201" customWidth="1"/>
    <col min="13829" max="13829" width="9.625" style="201" customWidth="1"/>
    <col min="13830" max="13830" width="2.75" style="201" customWidth="1"/>
    <col min="13831" max="13831" width="5.625" style="201" customWidth="1"/>
    <col min="13832" max="13832" width="2.875" style="201" customWidth="1"/>
    <col min="13833" max="13833" width="5" style="201" customWidth="1"/>
    <col min="13834" max="13834" width="5.625" style="201" customWidth="1"/>
    <col min="13835" max="13835" width="4" style="201" customWidth="1"/>
    <col min="13836" max="13836" width="5.875" style="201" customWidth="1"/>
    <col min="13837" max="13837" width="5" style="201" customWidth="1"/>
    <col min="13838" max="13838" width="3.25" style="201" customWidth="1"/>
    <col min="13839" max="13839" width="5.25" style="201" customWidth="1"/>
    <col min="13840" max="13840" width="2.375" style="201" customWidth="1"/>
    <col min="13841" max="13841" width="4.5" style="201" customWidth="1"/>
    <col min="13842" max="13843" width="4.125" style="201" customWidth="1"/>
    <col min="13844" max="13844" width="2" style="201" customWidth="1"/>
    <col min="13845" max="13845" width="0" style="201" hidden="1" customWidth="1"/>
    <col min="13846" max="13846" width="6.625" style="201" customWidth="1"/>
    <col min="13847" max="13847" width="5" style="201" customWidth="1"/>
    <col min="13848" max="13848" width="6" style="201" customWidth="1"/>
    <col min="13849" max="13849" width="1.375" style="201" customWidth="1"/>
    <col min="13850" max="13855" width="4.625" style="201" customWidth="1"/>
    <col min="13856" max="13856" width="3.75" style="201" customWidth="1"/>
    <col min="13857" max="13860" width="4.625" style="201" customWidth="1"/>
    <col min="13861" max="13861" width="3.75" style="201" customWidth="1"/>
    <col min="13862" max="13904" width="4.625" style="201" customWidth="1"/>
    <col min="13905" max="13929" width="8.625" style="201" customWidth="1"/>
    <col min="13930" max="13940" width="4.625" style="201" customWidth="1"/>
    <col min="13941" max="14080" width="8.625" style="201"/>
    <col min="14081" max="14081" width="1.75" style="201" customWidth="1"/>
    <col min="14082" max="14082" width="8.375" style="201" customWidth="1"/>
    <col min="14083" max="14083" width="5.25" style="201" customWidth="1"/>
    <col min="14084" max="14084" width="5.625" style="201" customWidth="1"/>
    <col min="14085" max="14085" width="9.625" style="201" customWidth="1"/>
    <col min="14086" max="14086" width="2.75" style="201" customWidth="1"/>
    <col min="14087" max="14087" width="5.625" style="201" customWidth="1"/>
    <col min="14088" max="14088" width="2.875" style="201" customWidth="1"/>
    <col min="14089" max="14089" width="5" style="201" customWidth="1"/>
    <col min="14090" max="14090" width="5.625" style="201" customWidth="1"/>
    <col min="14091" max="14091" width="4" style="201" customWidth="1"/>
    <col min="14092" max="14092" width="5.875" style="201" customWidth="1"/>
    <col min="14093" max="14093" width="5" style="201" customWidth="1"/>
    <col min="14094" max="14094" width="3.25" style="201" customWidth="1"/>
    <col min="14095" max="14095" width="5.25" style="201" customWidth="1"/>
    <col min="14096" max="14096" width="2.375" style="201" customWidth="1"/>
    <col min="14097" max="14097" width="4.5" style="201" customWidth="1"/>
    <col min="14098" max="14099" width="4.125" style="201" customWidth="1"/>
    <col min="14100" max="14100" width="2" style="201" customWidth="1"/>
    <col min="14101" max="14101" width="0" style="201" hidden="1" customWidth="1"/>
    <col min="14102" max="14102" width="6.625" style="201" customWidth="1"/>
    <col min="14103" max="14103" width="5" style="201" customWidth="1"/>
    <col min="14104" max="14104" width="6" style="201" customWidth="1"/>
    <col min="14105" max="14105" width="1.375" style="201" customWidth="1"/>
    <col min="14106" max="14111" width="4.625" style="201" customWidth="1"/>
    <col min="14112" max="14112" width="3.75" style="201" customWidth="1"/>
    <col min="14113" max="14116" width="4.625" style="201" customWidth="1"/>
    <col min="14117" max="14117" width="3.75" style="201" customWidth="1"/>
    <col min="14118" max="14160" width="4.625" style="201" customWidth="1"/>
    <col min="14161" max="14185" width="8.625" style="201" customWidth="1"/>
    <col min="14186" max="14196" width="4.625" style="201" customWidth="1"/>
    <col min="14197" max="14336" width="8.625" style="201"/>
    <col min="14337" max="14337" width="1.75" style="201" customWidth="1"/>
    <col min="14338" max="14338" width="8.375" style="201" customWidth="1"/>
    <col min="14339" max="14339" width="5.25" style="201" customWidth="1"/>
    <col min="14340" max="14340" width="5.625" style="201" customWidth="1"/>
    <col min="14341" max="14341" width="9.625" style="201" customWidth="1"/>
    <col min="14342" max="14342" width="2.75" style="201" customWidth="1"/>
    <col min="14343" max="14343" width="5.625" style="201" customWidth="1"/>
    <col min="14344" max="14344" width="2.875" style="201" customWidth="1"/>
    <col min="14345" max="14345" width="5" style="201" customWidth="1"/>
    <col min="14346" max="14346" width="5.625" style="201" customWidth="1"/>
    <col min="14347" max="14347" width="4" style="201" customWidth="1"/>
    <col min="14348" max="14348" width="5.875" style="201" customWidth="1"/>
    <col min="14349" max="14349" width="5" style="201" customWidth="1"/>
    <col min="14350" max="14350" width="3.25" style="201" customWidth="1"/>
    <col min="14351" max="14351" width="5.25" style="201" customWidth="1"/>
    <col min="14352" max="14352" width="2.375" style="201" customWidth="1"/>
    <col min="14353" max="14353" width="4.5" style="201" customWidth="1"/>
    <col min="14354" max="14355" width="4.125" style="201" customWidth="1"/>
    <col min="14356" max="14356" width="2" style="201" customWidth="1"/>
    <col min="14357" max="14357" width="0" style="201" hidden="1" customWidth="1"/>
    <col min="14358" max="14358" width="6.625" style="201" customWidth="1"/>
    <col min="14359" max="14359" width="5" style="201" customWidth="1"/>
    <col min="14360" max="14360" width="6" style="201" customWidth="1"/>
    <col min="14361" max="14361" width="1.375" style="201" customWidth="1"/>
    <col min="14362" max="14367" width="4.625" style="201" customWidth="1"/>
    <col min="14368" max="14368" width="3.75" style="201" customWidth="1"/>
    <col min="14369" max="14372" width="4.625" style="201" customWidth="1"/>
    <col min="14373" max="14373" width="3.75" style="201" customWidth="1"/>
    <col min="14374" max="14416" width="4.625" style="201" customWidth="1"/>
    <col min="14417" max="14441" width="8.625" style="201" customWidth="1"/>
    <col min="14442" max="14452" width="4.625" style="201" customWidth="1"/>
    <col min="14453" max="14592" width="8.625" style="201"/>
    <col min="14593" max="14593" width="1.75" style="201" customWidth="1"/>
    <col min="14594" max="14594" width="8.375" style="201" customWidth="1"/>
    <col min="14595" max="14595" width="5.25" style="201" customWidth="1"/>
    <col min="14596" max="14596" width="5.625" style="201" customWidth="1"/>
    <col min="14597" max="14597" width="9.625" style="201" customWidth="1"/>
    <col min="14598" max="14598" width="2.75" style="201" customWidth="1"/>
    <col min="14599" max="14599" width="5.625" style="201" customWidth="1"/>
    <col min="14600" max="14600" width="2.875" style="201" customWidth="1"/>
    <col min="14601" max="14601" width="5" style="201" customWidth="1"/>
    <col min="14602" max="14602" width="5.625" style="201" customWidth="1"/>
    <col min="14603" max="14603" width="4" style="201" customWidth="1"/>
    <col min="14604" max="14604" width="5.875" style="201" customWidth="1"/>
    <col min="14605" max="14605" width="5" style="201" customWidth="1"/>
    <col min="14606" max="14606" width="3.25" style="201" customWidth="1"/>
    <col min="14607" max="14607" width="5.25" style="201" customWidth="1"/>
    <col min="14608" max="14608" width="2.375" style="201" customWidth="1"/>
    <col min="14609" max="14609" width="4.5" style="201" customWidth="1"/>
    <col min="14610" max="14611" width="4.125" style="201" customWidth="1"/>
    <col min="14612" max="14612" width="2" style="201" customWidth="1"/>
    <col min="14613" max="14613" width="0" style="201" hidden="1" customWidth="1"/>
    <col min="14614" max="14614" width="6.625" style="201" customWidth="1"/>
    <col min="14615" max="14615" width="5" style="201" customWidth="1"/>
    <col min="14616" max="14616" width="6" style="201" customWidth="1"/>
    <col min="14617" max="14617" width="1.375" style="201" customWidth="1"/>
    <col min="14618" max="14623" width="4.625" style="201" customWidth="1"/>
    <col min="14624" max="14624" width="3.75" style="201" customWidth="1"/>
    <col min="14625" max="14628" width="4.625" style="201" customWidth="1"/>
    <col min="14629" max="14629" width="3.75" style="201" customWidth="1"/>
    <col min="14630" max="14672" width="4.625" style="201" customWidth="1"/>
    <col min="14673" max="14697" width="8.625" style="201" customWidth="1"/>
    <col min="14698" max="14708" width="4.625" style="201" customWidth="1"/>
    <col min="14709" max="14848" width="8.625" style="201"/>
    <col min="14849" max="14849" width="1.75" style="201" customWidth="1"/>
    <col min="14850" max="14850" width="8.375" style="201" customWidth="1"/>
    <col min="14851" max="14851" width="5.25" style="201" customWidth="1"/>
    <col min="14852" max="14852" width="5.625" style="201" customWidth="1"/>
    <col min="14853" max="14853" width="9.625" style="201" customWidth="1"/>
    <col min="14854" max="14854" width="2.75" style="201" customWidth="1"/>
    <col min="14855" max="14855" width="5.625" style="201" customWidth="1"/>
    <col min="14856" max="14856" width="2.875" style="201" customWidth="1"/>
    <col min="14857" max="14857" width="5" style="201" customWidth="1"/>
    <col min="14858" max="14858" width="5.625" style="201" customWidth="1"/>
    <col min="14859" max="14859" width="4" style="201" customWidth="1"/>
    <col min="14860" max="14860" width="5.875" style="201" customWidth="1"/>
    <col min="14861" max="14861" width="5" style="201" customWidth="1"/>
    <col min="14862" max="14862" width="3.25" style="201" customWidth="1"/>
    <col min="14863" max="14863" width="5.25" style="201" customWidth="1"/>
    <col min="14864" max="14864" width="2.375" style="201" customWidth="1"/>
    <col min="14865" max="14865" width="4.5" style="201" customWidth="1"/>
    <col min="14866" max="14867" width="4.125" style="201" customWidth="1"/>
    <col min="14868" max="14868" width="2" style="201" customWidth="1"/>
    <col min="14869" max="14869" width="0" style="201" hidden="1" customWidth="1"/>
    <col min="14870" max="14870" width="6.625" style="201" customWidth="1"/>
    <col min="14871" max="14871" width="5" style="201" customWidth="1"/>
    <col min="14872" max="14872" width="6" style="201" customWidth="1"/>
    <col min="14873" max="14873" width="1.375" style="201" customWidth="1"/>
    <col min="14874" max="14879" width="4.625" style="201" customWidth="1"/>
    <col min="14880" max="14880" width="3.75" style="201" customWidth="1"/>
    <col min="14881" max="14884" width="4.625" style="201" customWidth="1"/>
    <col min="14885" max="14885" width="3.75" style="201" customWidth="1"/>
    <col min="14886" max="14928" width="4.625" style="201" customWidth="1"/>
    <col min="14929" max="14953" width="8.625" style="201" customWidth="1"/>
    <col min="14954" max="14964" width="4.625" style="201" customWidth="1"/>
    <col min="14965" max="15104" width="8.625" style="201"/>
    <col min="15105" max="15105" width="1.75" style="201" customWidth="1"/>
    <col min="15106" max="15106" width="8.375" style="201" customWidth="1"/>
    <col min="15107" max="15107" width="5.25" style="201" customWidth="1"/>
    <col min="15108" max="15108" width="5.625" style="201" customWidth="1"/>
    <col min="15109" max="15109" width="9.625" style="201" customWidth="1"/>
    <col min="15110" max="15110" width="2.75" style="201" customWidth="1"/>
    <col min="15111" max="15111" width="5.625" style="201" customWidth="1"/>
    <col min="15112" max="15112" width="2.875" style="201" customWidth="1"/>
    <col min="15113" max="15113" width="5" style="201" customWidth="1"/>
    <col min="15114" max="15114" width="5.625" style="201" customWidth="1"/>
    <col min="15115" max="15115" width="4" style="201" customWidth="1"/>
    <col min="15116" max="15116" width="5.875" style="201" customWidth="1"/>
    <col min="15117" max="15117" width="5" style="201" customWidth="1"/>
    <col min="15118" max="15118" width="3.25" style="201" customWidth="1"/>
    <col min="15119" max="15119" width="5.25" style="201" customWidth="1"/>
    <col min="15120" max="15120" width="2.375" style="201" customWidth="1"/>
    <col min="15121" max="15121" width="4.5" style="201" customWidth="1"/>
    <col min="15122" max="15123" width="4.125" style="201" customWidth="1"/>
    <col min="15124" max="15124" width="2" style="201" customWidth="1"/>
    <col min="15125" max="15125" width="0" style="201" hidden="1" customWidth="1"/>
    <col min="15126" max="15126" width="6.625" style="201" customWidth="1"/>
    <col min="15127" max="15127" width="5" style="201" customWidth="1"/>
    <col min="15128" max="15128" width="6" style="201" customWidth="1"/>
    <col min="15129" max="15129" width="1.375" style="201" customWidth="1"/>
    <col min="15130" max="15135" width="4.625" style="201" customWidth="1"/>
    <col min="15136" max="15136" width="3.75" style="201" customWidth="1"/>
    <col min="15137" max="15140" width="4.625" style="201" customWidth="1"/>
    <col min="15141" max="15141" width="3.75" style="201" customWidth="1"/>
    <col min="15142" max="15184" width="4.625" style="201" customWidth="1"/>
    <col min="15185" max="15209" width="8.625" style="201" customWidth="1"/>
    <col min="15210" max="15220" width="4.625" style="201" customWidth="1"/>
    <col min="15221" max="15360" width="8.625" style="201"/>
    <col min="15361" max="15361" width="1.75" style="201" customWidth="1"/>
    <col min="15362" max="15362" width="8.375" style="201" customWidth="1"/>
    <col min="15363" max="15363" width="5.25" style="201" customWidth="1"/>
    <col min="15364" max="15364" width="5.625" style="201" customWidth="1"/>
    <col min="15365" max="15365" width="9.625" style="201" customWidth="1"/>
    <col min="15366" max="15366" width="2.75" style="201" customWidth="1"/>
    <col min="15367" max="15367" width="5.625" style="201" customWidth="1"/>
    <col min="15368" max="15368" width="2.875" style="201" customWidth="1"/>
    <col min="15369" max="15369" width="5" style="201" customWidth="1"/>
    <col min="15370" max="15370" width="5.625" style="201" customWidth="1"/>
    <col min="15371" max="15371" width="4" style="201" customWidth="1"/>
    <col min="15372" max="15372" width="5.875" style="201" customWidth="1"/>
    <col min="15373" max="15373" width="5" style="201" customWidth="1"/>
    <col min="15374" max="15374" width="3.25" style="201" customWidth="1"/>
    <col min="15375" max="15375" width="5.25" style="201" customWidth="1"/>
    <col min="15376" max="15376" width="2.375" style="201" customWidth="1"/>
    <col min="15377" max="15377" width="4.5" style="201" customWidth="1"/>
    <col min="15378" max="15379" width="4.125" style="201" customWidth="1"/>
    <col min="15380" max="15380" width="2" style="201" customWidth="1"/>
    <col min="15381" max="15381" width="0" style="201" hidden="1" customWidth="1"/>
    <col min="15382" max="15382" width="6.625" style="201" customWidth="1"/>
    <col min="15383" max="15383" width="5" style="201" customWidth="1"/>
    <col min="15384" max="15384" width="6" style="201" customWidth="1"/>
    <col min="15385" max="15385" width="1.375" style="201" customWidth="1"/>
    <col min="15386" max="15391" width="4.625" style="201" customWidth="1"/>
    <col min="15392" max="15392" width="3.75" style="201" customWidth="1"/>
    <col min="15393" max="15396" width="4.625" style="201" customWidth="1"/>
    <col min="15397" max="15397" width="3.75" style="201" customWidth="1"/>
    <col min="15398" max="15440" width="4.625" style="201" customWidth="1"/>
    <col min="15441" max="15465" width="8.625" style="201" customWidth="1"/>
    <col min="15466" max="15476" width="4.625" style="201" customWidth="1"/>
    <col min="15477" max="15616" width="8.625" style="201"/>
    <col min="15617" max="15617" width="1.75" style="201" customWidth="1"/>
    <col min="15618" max="15618" width="8.375" style="201" customWidth="1"/>
    <col min="15619" max="15619" width="5.25" style="201" customWidth="1"/>
    <col min="15620" max="15620" width="5.625" style="201" customWidth="1"/>
    <col min="15621" max="15621" width="9.625" style="201" customWidth="1"/>
    <col min="15622" max="15622" width="2.75" style="201" customWidth="1"/>
    <col min="15623" max="15623" width="5.625" style="201" customWidth="1"/>
    <col min="15624" max="15624" width="2.875" style="201" customWidth="1"/>
    <col min="15625" max="15625" width="5" style="201" customWidth="1"/>
    <col min="15626" max="15626" width="5.625" style="201" customWidth="1"/>
    <col min="15627" max="15627" width="4" style="201" customWidth="1"/>
    <col min="15628" max="15628" width="5.875" style="201" customWidth="1"/>
    <col min="15629" max="15629" width="5" style="201" customWidth="1"/>
    <col min="15630" max="15630" width="3.25" style="201" customWidth="1"/>
    <col min="15631" max="15631" width="5.25" style="201" customWidth="1"/>
    <col min="15632" max="15632" width="2.375" style="201" customWidth="1"/>
    <col min="15633" max="15633" width="4.5" style="201" customWidth="1"/>
    <col min="15634" max="15635" width="4.125" style="201" customWidth="1"/>
    <col min="15636" max="15636" width="2" style="201" customWidth="1"/>
    <col min="15637" max="15637" width="0" style="201" hidden="1" customWidth="1"/>
    <col min="15638" max="15638" width="6.625" style="201" customWidth="1"/>
    <col min="15639" max="15639" width="5" style="201" customWidth="1"/>
    <col min="15640" max="15640" width="6" style="201" customWidth="1"/>
    <col min="15641" max="15641" width="1.375" style="201" customWidth="1"/>
    <col min="15642" max="15647" width="4.625" style="201" customWidth="1"/>
    <col min="15648" max="15648" width="3.75" style="201" customWidth="1"/>
    <col min="15649" max="15652" width="4.625" style="201" customWidth="1"/>
    <col min="15653" max="15653" width="3.75" style="201" customWidth="1"/>
    <col min="15654" max="15696" width="4.625" style="201" customWidth="1"/>
    <col min="15697" max="15721" width="8.625" style="201" customWidth="1"/>
    <col min="15722" max="15732" width="4.625" style="201" customWidth="1"/>
    <col min="15733" max="15872" width="8.625" style="201"/>
    <col min="15873" max="15873" width="1.75" style="201" customWidth="1"/>
    <col min="15874" max="15874" width="8.375" style="201" customWidth="1"/>
    <col min="15875" max="15875" width="5.25" style="201" customWidth="1"/>
    <col min="15876" max="15876" width="5.625" style="201" customWidth="1"/>
    <col min="15877" max="15877" width="9.625" style="201" customWidth="1"/>
    <col min="15878" max="15878" width="2.75" style="201" customWidth="1"/>
    <col min="15879" max="15879" width="5.625" style="201" customWidth="1"/>
    <col min="15880" max="15880" width="2.875" style="201" customWidth="1"/>
    <col min="15881" max="15881" width="5" style="201" customWidth="1"/>
    <col min="15882" max="15882" width="5.625" style="201" customWidth="1"/>
    <col min="15883" max="15883" width="4" style="201" customWidth="1"/>
    <col min="15884" max="15884" width="5.875" style="201" customWidth="1"/>
    <col min="15885" max="15885" width="5" style="201" customWidth="1"/>
    <col min="15886" max="15886" width="3.25" style="201" customWidth="1"/>
    <col min="15887" max="15887" width="5.25" style="201" customWidth="1"/>
    <col min="15888" max="15888" width="2.375" style="201" customWidth="1"/>
    <col min="15889" max="15889" width="4.5" style="201" customWidth="1"/>
    <col min="15890" max="15891" width="4.125" style="201" customWidth="1"/>
    <col min="15892" max="15892" width="2" style="201" customWidth="1"/>
    <col min="15893" max="15893" width="0" style="201" hidden="1" customWidth="1"/>
    <col min="15894" max="15894" width="6.625" style="201" customWidth="1"/>
    <col min="15895" max="15895" width="5" style="201" customWidth="1"/>
    <col min="15896" max="15896" width="6" style="201" customWidth="1"/>
    <col min="15897" max="15897" width="1.375" style="201" customWidth="1"/>
    <col min="15898" max="15903" width="4.625" style="201" customWidth="1"/>
    <col min="15904" max="15904" width="3.75" style="201" customWidth="1"/>
    <col min="15905" max="15908" width="4.625" style="201" customWidth="1"/>
    <col min="15909" max="15909" width="3.75" style="201" customWidth="1"/>
    <col min="15910" max="15952" width="4.625" style="201" customWidth="1"/>
    <col min="15953" max="15977" width="8.625" style="201" customWidth="1"/>
    <col min="15978" max="15988" width="4.625" style="201" customWidth="1"/>
    <col min="15989" max="16128" width="8.625" style="201"/>
    <col min="16129" max="16129" width="1.75" style="201" customWidth="1"/>
    <col min="16130" max="16130" width="8.375" style="201" customWidth="1"/>
    <col min="16131" max="16131" width="5.25" style="201" customWidth="1"/>
    <col min="16132" max="16132" width="5.625" style="201" customWidth="1"/>
    <col min="16133" max="16133" width="9.625" style="201" customWidth="1"/>
    <col min="16134" max="16134" width="2.75" style="201" customWidth="1"/>
    <col min="16135" max="16135" width="5.625" style="201" customWidth="1"/>
    <col min="16136" max="16136" width="2.875" style="201" customWidth="1"/>
    <col min="16137" max="16137" width="5" style="201" customWidth="1"/>
    <col min="16138" max="16138" width="5.625" style="201" customWidth="1"/>
    <col min="16139" max="16139" width="4" style="201" customWidth="1"/>
    <col min="16140" max="16140" width="5.875" style="201" customWidth="1"/>
    <col min="16141" max="16141" width="5" style="201" customWidth="1"/>
    <col min="16142" max="16142" width="3.25" style="201" customWidth="1"/>
    <col min="16143" max="16143" width="5.25" style="201" customWidth="1"/>
    <col min="16144" max="16144" width="2.375" style="201" customWidth="1"/>
    <col min="16145" max="16145" width="4.5" style="201" customWidth="1"/>
    <col min="16146" max="16147" width="4.125" style="201" customWidth="1"/>
    <col min="16148" max="16148" width="2" style="201" customWidth="1"/>
    <col min="16149" max="16149" width="0" style="201" hidden="1" customWidth="1"/>
    <col min="16150" max="16150" width="6.625" style="201" customWidth="1"/>
    <col min="16151" max="16151" width="5" style="201" customWidth="1"/>
    <col min="16152" max="16152" width="6" style="201" customWidth="1"/>
    <col min="16153" max="16153" width="1.375" style="201" customWidth="1"/>
    <col min="16154" max="16159" width="4.625" style="201" customWidth="1"/>
    <col min="16160" max="16160" width="3.75" style="201" customWidth="1"/>
    <col min="16161" max="16164" width="4.625" style="201" customWidth="1"/>
    <col min="16165" max="16165" width="3.75" style="201" customWidth="1"/>
    <col min="16166" max="16208" width="4.625" style="201" customWidth="1"/>
    <col min="16209" max="16233" width="8.625" style="201" customWidth="1"/>
    <col min="16234" max="16244" width="4.625" style="201" customWidth="1"/>
    <col min="16245" max="16384" width="8.625" style="201"/>
  </cols>
  <sheetData>
    <row r="1" spans="1:25">
      <c r="A1" s="198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200"/>
    </row>
    <row r="2" spans="1:25" ht="22.5">
      <c r="A2" s="202"/>
      <c r="B2" s="328" t="s">
        <v>317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203"/>
    </row>
    <row r="3" spans="1:25" s="207" customFormat="1" ht="12" customHeight="1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6"/>
    </row>
    <row r="4" spans="1:25" ht="15" customHeight="1">
      <c r="A4" s="202"/>
      <c r="B4" s="208"/>
      <c r="C4" s="208"/>
      <c r="D4" s="209" t="s">
        <v>287</v>
      </c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9" t="s">
        <v>288</v>
      </c>
      <c r="Q4" s="210"/>
      <c r="R4" s="208"/>
      <c r="S4" s="208"/>
      <c r="T4" s="208"/>
      <c r="U4" s="208"/>
      <c r="V4" s="208"/>
      <c r="W4" s="208"/>
      <c r="X4" s="208"/>
      <c r="Y4" s="203"/>
    </row>
    <row r="5" spans="1:25" s="207" customFormat="1" ht="12" customHeight="1">
      <c r="A5" s="204"/>
      <c r="B5" s="205"/>
      <c r="C5" s="205"/>
      <c r="D5" s="205"/>
      <c r="E5" s="329">
        <f>D6+E6+F6+I6+J6</f>
        <v>6</v>
      </c>
      <c r="F5" s="329"/>
      <c r="G5" s="329"/>
      <c r="H5" s="329"/>
      <c r="I5" s="329"/>
      <c r="J5" s="205"/>
      <c r="K5" s="205"/>
      <c r="L5" s="205"/>
      <c r="M5" s="205"/>
      <c r="N5" s="205"/>
      <c r="O5" s="205"/>
      <c r="P5" s="205"/>
      <c r="Q5" s="205"/>
      <c r="R5" s="205"/>
      <c r="S5" s="211">
        <f>S6+(M9*R12)</f>
        <v>0.86</v>
      </c>
      <c r="T5" s="205"/>
      <c r="U5" s="205"/>
      <c r="V5" s="205"/>
      <c r="W5" s="205"/>
      <c r="X5" s="205"/>
      <c r="Y5" s="206"/>
    </row>
    <row r="6" spans="1:25" s="207" customFormat="1" ht="12" customHeight="1">
      <c r="A6" s="204"/>
      <c r="B6" s="205"/>
      <c r="C6" s="205"/>
      <c r="D6" s="212">
        <v>1.8</v>
      </c>
      <c r="E6" s="213">
        <f>M9</f>
        <v>0.7</v>
      </c>
      <c r="F6" s="330">
        <v>1</v>
      </c>
      <c r="G6" s="330"/>
      <c r="H6" s="205"/>
      <c r="I6" s="211">
        <f>E6</f>
        <v>0.7</v>
      </c>
      <c r="J6" s="330">
        <v>1.8</v>
      </c>
      <c r="K6" s="330"/>
      <c r="L6" s="205"/>
      <c r="M6" s="331" t="s">
        <v>241</v>
      </c>
      <c r="N6" s="331"/>
      <c r="O6" s="214">
        <v>0.45</v>
      </c>
      <c r="P6" s="215" t="s">
        <v>11</v>
      </c>
      <c r="Q6" s="205"/>
      <c r="R6" s="205"/>
      <c r="S6" s="211">
        <f>O6+0.2</f>
        <v>0.65</v>
      </c>
      <c r="T6" s="205"/>
      <c r="U6" s="205"/>
      <c r="V6" s="205"/>
      <c r="W6" s="205"/>
      <c r="X6" s="205"/>
      <c r="Y6" s="206"/>
    </row>
    <row r="7" spans="1:25" s="207" customFormat="1" ht="12" customHeight="1">
      <c r="A7" s="204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1:25" s="207" customFormat="1" ht="12" customHeight="1">
      <c r="A8" s="204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1:25" s="207" customFormat="1" ht="12" customHeight="1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12">
        <v>0.7</v>
      </c>
      <c r="N9" s="205"/>
      <c r="O9" s="205"/>
      <c r="P9" s="205"/>
      <c r="Q9" s="216">
        <f>INT(SQRT(1+R12^2)*100)/100*M9</f>
        <v>0.72799999999999998</v>
      </c>
      <c r="R9" s="205"/>
      <c r="S9" s="205"/>
      <c r="T9" s="205"/>
      <c r="U9" s="205"/>
      <c r="V9" s="332" t="s">
        <v>242</v>
      </c>
      <c r="W9" s="332"/>
      <c r="X9" s="205"/>
      <c r="Y9" s="206"/>
    </row>
    <row r="10" spans="1:25" s="207" customFormat="1" ht="12" customHeight="1">
      <c r="A10" s="204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16"/>
      <c r="N10" s="205"/>
      <c r="O10" s="205"/>
      <c r="P10" s="205"/>
      <c r="Q10" s="205"/>
      <c r="R10" s="205"/>
      <c r="S10" s="205"/>
      <c r="T10" s="205"/>
      <c r="U10" s="205"/>
      <c r="V10" s="324" t="s">
        <v>289</v>
      </c>
      <c r="W10" s="324"/>
      <c r="X10" s="205"/>
      <c r="Y10" s="206"/>
    </row>
    <row r="11" spans="1:25" s="207" customFormat="1" ht="12" customHeight="1">
      <c r="A11" s="204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16"/>
      <c r="N11" s="205"/>
      <c r="O11" s="205"/>
      <c r="P11" s="205"/>
      <c r="Q11" s="205"/>
      <c r="R11" s="217"/>
      <c r="S11" s="205"/>
      <c r="T11" s="205"/>
      <c r="U11" s="205"/>
      <c r="V11" s="324"/>
      <c r="W11" s="324"/>
      <c r="X11" s="205"/>
      <c r="Y11" s="206"/>
    </row>
    <row r="12" spans="1:25" s="207" customFormat="1" ht="12" customHeight="1">
      <c r="A12" s="204"/>
      <c r="B12" s="205"/>
      <c r="C12" s="218">
        <f>INT(SQRT((((E5-F18)/2)^2)+(L12^2))*100)/100</f>
        <v>2.23</v>
      </c>
      <c r="D12" s="205"/>
      <c r="E12" s="205"/>
      <c r="F12" s="205"/>
      <c r="G12" s="205"/>
      <c r="H12" s="205"/>
      <c r="I12" s="205"/>
      <c r="J12" s="205"/>
      <c r="K12" s="205"/>
      <c r="L12" s="216">
        <f>M9+M13</f>
        <v>2</v>
      </c>
      <c r="M12" s="216"/>
      <c r="N12" s="205"/>
      <c r="O12" s="325">
        <f>INT(SQRT(1+R12^2)*100)/100*L12</f>
        <v>2.08</v>
      </c>
      <c r="P12" s="325"/>
      <c r="Q12" s="219" t="s">
        <v>244</v>
      </c>
      <c r="R12" s="220">
        <v>0.3</v>
      </c>
      <c r="S12" s="205"/>
      <c r="T12" s="205"/>
      <c r="U12" s="205"/>
      <c r="V12" s="205" t="s">
        <v>245</v>
      </c>
      <c r="W12" s="205"/>
      <c r="X12" s="205"/>
      <c r="Y12" s="206"/>
    </row>
    <row r="13" spans="1:25" s="207" customFormat="1" ht="12" customHeigh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12">
        <v>1.3</v>
      </c>
      <c r="N13" s="205"/>
      <c r="O13" s="205"/>
      <c r="P13" s="325">
        <f>INT(SQRT(1+R12^2)*100)/100*M13</f>
        <v>1.3520000000000001</v>
      </c>
      <c r="Q13" s="325"/>
      <c r="R13" s="221"/>
      <c r="S13" s="205"/>
      <c r="T13" s="205"/>
      <c r="U13" s="205"/>
      <c r="V13" s="205"/>
      <c r="W13" s="205"/>
      <c r="X13" s="205"/>
      <c r="Y13" s="206"/>
    </row>
    <row r="14" spans="1:25" s="207" customFormat="1" ht="12" customHeight="1">
      <c r="A14" s="204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11"/>
      <c r="N14" s="205"/>
      <c r="O14" s="205"/>
      <c r="P14" s="205"/>
      <c r="Q14" s="205"/>
      <c r="R14" s="221"/>
      <c r="S14" s="205"/>
      <c r="T14" s="205"/>
      <c r="U14" s="205"/>
      <c r="V14" s="205" t="s">
        <v>246</v>
      </c>
      <c r="W14" s="205"/>
      <c r="X14" s="205"/>
      <c r="Y14" s="206"/>
    </row>
    <row r="15" spans="1:25" s="207" customFormat="1" ht="12" customHeight="1">
      <c r="A15" s="204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1:25" s="207" customFormat="1" ht="12" customHeight="1">
      <c r="A16" s="204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22">
        <v>0.8</v>
      </c>
      <c r="X16" s="205"/>
      <c r="Y16" s="206"/>
    </row>
    <row r="17" spans="1:25" s="207" customFormat="1" ht="12" customHeight="1">
      <c r="A17" s="204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326">
        <f>S6+R12*L12</f>
        <v>1.25</v>
      </c>
      <c r="S17" s="326"/>
      <c r="T17" s="326"/>
      <c r="U17" s="205"/>
      <c r="V17" s="205"/>
      <c r="W17" s="205"/>
      <c r="X17" s="205"/>
      <c r="Y17" s="206"/>
    </row>
    <row r="18" spans="1:25" s="207" customFormat="1" ht="12" customHeight="1">
      <c r="A18" s="204"/>
      <c r="B18" s="205"/>
      <c r="C18" s="205"/>
      <c r="D18" s="205"/>
      <c r="E18" s="205"/>
      <c r="F18" s="326">
        <v>4</v>
      </c>
      <c r="G18" s="326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1:25">
      <c r="A19" s="202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3"/>
    </row>
    <row r="20" spans="1:25" ht="20.100000000000001" customHeight="1">
      <c r="A20" s="202"/>
      <c r="B20" s="327" t="s">
        <v>247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203"/>
    </row>
    <row r="21" spans="1:25" ht="17.25" customHeight="1">
      <c r="A21" s="202"/>
      <c r="B21" s="223" t="s">
        <v>48</v>
      </c>
      <c r="C21" s="301" t="s">
        <v>6</v>
      </c>
      <c r="D21" s="302"/>
      <c r="E21" s="301" t="s">
        <v>248</v>
      </c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02"/>
      <c r="V21" s="223" t="s">
        <v>51</v>
      </c>
      <c r="W21" s="223" t="s">
        <v>7</v>
      </c>
      <c r="X21" s="223" t="s">
        <v>52</v>
      </c>
      <c r="Y21" s="203"/>
    </row>
    <row r="22" spans="1:25" ht="13.5" customHeight="1">
      <c r="A22" s="202"/>
      <c r="B22" s="315" t="s">
        <v>8</v>
      </c>
      <c r="C22" s="310"/>
      <c r="D22" s="311"/>
      <c r="E22" s="224" t="s">
        <v>249</v>
      </c>
      <c r="F22" s="225" t="s">
        <v>1</v>
      </c>
      <c r="G22" s="226">
        <f>E5</f>
        <v>6</v>
      </c>
      <c r="H22" s="227" t="s">
        <v>164</v>
      </c>
      <c r="I22" s="228">
        <f>F18</f>
        <v>4</v>
      </c>
      <c r="J22" s="229" t="s">
        <v>290</v>
      </c>
      <c r="K22" s="230">
        <v>2</v>
      </c>
      <c r="L22" s="230" t="s">
        <v>0</v>
      </c>
      <c r="M22" s="227">
        <f>L12</f>
        <v>2</v>
      </c>
      <c r="N22" s="230" t="s">
        <v>192</v>
      </c>
      <c r="O22" s="231">
        <f>ROUND((G22+I22)/K22*M22,2)</f>
        <v>10</v>
      </c>
      <c r="P22" s="230"/>
      <c r="Q22" s="230"/>
      <c r="R22" s="230"/>
      <c r="S22" s="230"/>
      <c r="T22" s="230"/>
      <c r="U22" s="232"/>
      <c r="V22" s="323">
        <f>+O22-O23</f>
        <v>8.81</v>
      </c>
      <c r="W22" s="315" t="s">
        <v>3</v>
      </c>
      <c r="X22" s="315" t="s">
        <v>251</v>
      </c>
      <c r="Y22" s="203"/>
    </row>
    <row r="23" spans="1:25" ht="13.5" customHeight="1">
      <c r="A23" s="202"/>
      <c r="B23" s="315"/>
      <c r="C23" s="312"/>
      <c r="D23" s="313"/>
      <c r="E23" s="224" t="s">
        <v>252</v>
      </c>
      <c r="F23" s="225" t="s">
        <v>1</v>
      </c>
      <c r="G23" s="226">
        <f>F6+I6*2</f>
        <v>2.4</v>
      </c>
      <c r="H23" s="227" t="s">
        <v>164</v>
      </c>
      <c r="I23" s="228">
        <f>F6</f>
        <v>1</v>
      </c>
      <c r="J23" s="229" t="s">
        <v>290</v>
      </c>
      <c r="K23" s="230">
        <v>2</v>
      </c>
      <c r="L23" s="230" t="s">
        <v>0</v>
      </c>
      <c r="M23" s="227">
        <f>M9</f>
        <v>0.7</v>
      </c>
      <c r="N23" s="230" t="s">
        <v>192</v>
      </c>
      <c r="O23" s="231">
        <f>ROUND((G23+I23)/K23*M23,2)</f>
        <v>1.19</v>
      </c>
      <c r="P23" s="230"/>
      <c r="Q23" s="230"/>
      <c r="R23" s="230"/>
      <c r="S23" s="230"/>
      <c r="T23" s="230"/>
      <c r="U23" s="232"/>
      <c r="V23" s="323"/>
      <c r="W23" s="315"/>
      <c r="X23" s="315"/>
      <c r="Y23" s="203"/>
    </row>
    <row r="24" spans="1:25" ht="13.5" customHeight="1">
      <c r="A24" s="202"/>
      <c r="B24" s="315" t="s">
        <v>9</v>
      </c>
      <c r="C24" s="316" t="s">
        <v>158</v>
      </c>
      <c r="D24" s="318">
        <f>R12</f>
        <v>0.3</v>
      </c>
      <c r="E24" s="224" t="s">
        <v>249</v>
      </c>
      <c r="F24" s="225" t="s">
        <v>1</v>
      </c>
      <c r="G24" s="227">
        <f>+G22</f>
        <v>6</v>
      </c>
      <c r="H24" s="227" t="s">
        <v>164</v>
      </c>
      <c r="I24" s="231">
        <f>+I22</f>
        <v>4</v>
      </c>
      <c r="J24" s="229" t="s">
        <v>290</v>
      </c>
      <c r="K24" s="230">
        <v>2</v>
      </c>
      <c r="L24" s="230" t="s">
        <v>0</v>
      </c>
      <c r="M24" s="227">
        <f>O12</f>
        <v>2.08</v>
      </c>
      <c r="N24" s="230" t="s">
        <v>192</v>
      </c>
      <c r="O24" s="231">
        <f>ROUND((G24+I24)/K24*M24,2)</f>
        <v>10.4</v>
      </c>
      <c r="P24" s="230"/>
      <c r="Q24" s="230"/>
      <c r="R24" s="230"/>
      <c r="S24" s="230"/>
      <c r="T24" s="230"/>
      <c r="U24" s="232"/>
      <c r="V24" s="320">
        <f>+O24-O25</f>
        <v>9.16</v>
      </c>
      <c r="W24" s="315" t="s">
        <v>3</v>
      </c>
      <c r="X24" s="315" t="s">
        <v>251</v>
      </c>
      <c r="Y24" s="203"/>
    </row>
    <row r="25" spans="1:25" ht="13.5" customHeight="1">
      <c r="A25" s="202"/>
      <c r="B25" s="315"/>
      <c r="C25" s="317"/>
      <c r="D25" s="319"/>
      <c r="E25" s="224" t="s">
        <v>252</v>
      </c>
      <c r="F25" s="225" t="s">
        <v>1</v>
      </c>
      <c r="G25" s="227">
        <f>+G23</f>
        <v>2.4</v>
      </c>
      <c r="H25" s="227" t="s">
        <v>164</v>
      </c>
      <c r="I25" s="233">
        <f>+I23</f>
        <v>1</v>
      </c>
      <c r="J25" s="229" t="s">
        <v>290</v>
      </c>
      <c r="K25" s="230">
        <v>2</v>
      </c>
      <c r="L25" s="230" t="s">
        <v>0</v>
      </c>
      <c r="M25" s="227">
        <f>Q9</f>
        <v>0.72799999999999998</v>
      </c>
      <c r="N25" s="230" t="s">
        <v>192</v>
      </c>
      <c r="O25" s="231">
        <f>ROUND((G25+I25)/K25*M25,2)</f>
        <v>1.24</v>
      </c>
      <c r="P25" s="230"/>
      <c r="Q25" s="230"/>
      <c r="R25" s="230"/>
      <c r="S25" s="230"/>
      <c r="T25" s="230"/>
      <c r="U25" s="232"/>
      <c r="V25" s="321"/>
      <c r="W25" s="315"/>
      <c r="X25" s="315"/>
      <c r="Y25" s="203"/>
    </row>
    <row r="26" spans="1:25" ht="13.5" customHeight="1">
      <c r="A26" s="202"/>
      <c r="B26" s="223" t="s">
        <v>10</v>
      </c>
      <c r="C26" s="307"/>
      <c r="D26" s="302"/>
      <c r="E26" s="234"/>
      <c r="F26" s="225" t="s">
        <v>256</v>
      </c>
      <c r="G26" s="227">
        <f>O6</f>
        <v>0.45</v>
      </c>
      <c r="H26" s="227" t="s">
        <v>164</v>
      </c>
      <c r="I26" s="233">
        <v>0.2</v>
      </c>
      <c r="J26" s="230"/>
      <c r="K26" s="227"/>
      <c r="L26" s="230" t="s">
        <v>24</v>
      </c>
      <c r="M26" s="235">
        <f>S6</f>
        <v>0.65</v>
      </c>
      <c r="N26" s="230" t="s">
        <v>164</v>
      </c>
      <c r="O26" s="231">
        <f>R12</f>
        <v>0.3</v>
      </c>
      <c r="P26" s="230" t="s">
        <v>0</v>
      </c>
      <c r="Q26" s="231">
        <f>M22</f>
        <v>2</v>
      </c>
      <c r="R26" s="230" t="s">
        <v>291</v>
      </c>
      <c r="S26" s="230">
        <v>2</v>
      </c>
      <c r="T26" s="230"/>
      <c r="U26" s="232"/>
      <c r="V26" s="236">
        <f>ROUNDDOWN(((G26+I26)+(M26+O26*Q26))/2,2)</f>
        <v>0.95</v>
      </c>
      <c r="W26" s="223" t="s">
        <v>11</v>
      </c>
      <c r="X26" s="223"/>
      <c r="Y26" s="203"/>
    </row>
    <row r="27" spans="1:25" ht="13.5" customHeight="1">
      <c r="A27" s="202"/>
      <c r="B27" s="223" t="s">
        <v>292</v>
      </c>
      <c r="C27" s="301"/>
      <c r="D27" s="302"/>
      <c r="E27" s="234"/>
      <c r="F27" s="225"/>
      <c r="G27" s="237">
        <f>+V22</f>
        <v>8.81</v>
      </c>
      <c r="H27" s="230" t="s">
        <v>0</v>
      </c>
      <c r="I27" s="233">
        <f>+V26</f>
        <v>0.95</v>
      </c>
      <c r="J27" s="230"/>
      <c r="K27" s="230"/>
      <c r="L27" s="230"/>
      <c r="M27" s="230"/>
      <c r="N27" s="230"/>
      <c r="O27" s="225"/>
      <c r="P27" s="230"/>
      <c r="Q27" s="230"/>
      <c r="R27" s="230"/>
      <c r="S27" s="230"/>
      <c r="T27" s="230"/>
      <c r="U27" s="232"/>
      <c r="V27" s="236">
        <f>ROUND(G27*I27,2)</f>
        <v>8.3699999999999992</v>
      </c>
      <c r="W27" s="223" t="s">
        <v>2</v>
      </c>
      <c r="X27" s="223"/>
      <c r="Y27" s="203"/>
    </row>
    <row r="28" spans="1:25" ht="13.5" customHeight="1">
      <c r="A28" s="202"/>
      <c r="B28" s="308" t="s">
        <v>293</v>
      </c>
      <c r="C28" s="310" t="s">
        <v>294</v>
      </c>
      <c r="D28" s="311"/>
      <c r="E28" s="234"/>
      <c r="F28" s="225"/>
      <c r="G28" s="237">
        <f>V24</f>
        <v>9.16</v>
      </c>
      <c r="H28" s="230" t="s">
        <v>295</v>
      </c>
      <c r="I28" s="238">
        <v>12</v>
      </c>
      <c r="J28" s="230"/>
      <c r="K28" s="227"/>
      <c r="L28" s="230"/>
      <c r="M28" s="239"/>
      <c r="N28" s="230"/>
      <c r="O28" s="225"/>
      <c r="P28" s="230"/>
      <c r="Q28" s="240"/>
      <c r="R28" s="230"/>
      <c r="S28" s="230"/>
      <c r="T28" s="230"/>
      <c r="U28" s="232"/>
      <c r="V28" s="241">
        <f>ROUNDUP(G28*I28,0)</f>
        <v>110</v>
      </c>
      <c r="W28" s="223" t="s">
        <v>296</v>
      </c>
      <c r="X28" s="223"/>
      <c r="Y28" s="203"/>
    </row>
    <row r="29" spans="1:25" ht="13.5" customHeight="1">
      <c r="A29" s="202"/>
      <c r="B29" s="309"/>
      <c r="C29" s="312"/>
      <c r="D29" s="313"/>
      <c r="E29" s="234"/>
      <c r="F29" s="225"/>
      <c r="G29" s="237">
        <f>V24</f>
        <v>9.16</v>
      </c>
      <c r="H29" s="230" t="s">
        <v>295</v>
      </c>
      <c r="I29" s="238">
        <v>0.45</v>
      </c>
      <c r="J29" s="242" t="s">
        <v>126</v>
      </c>
      <c r="K29" s="227">
        <v>0.77</v>
      </c>
      <c r="L29" s="242" t="s">
        <v>297</v>
      </c>
      <c r="M29" s="314">
        <v>2.65</v>
      </c>
      <c r="N29" s="314"/>
      <c r="O29" s="243" t="s">
        <v>108</v>
      </c>
      <c r="P29" s="230"/>
      <c r="Q29" s="240"/>
      <c r="R29" s="230"/>
      <c r="S29" s="230"/>
      <c r="T29" s="230"/>
      <c r="U29" s="232"/>
      <c r="V29" s="244">
        <f>G29*I29*K29*M29</f>
        <v>8.4109409999999993</v>
      </c>
      <c r="W29" s="223" t="s">
        <v>298</v>
      </c>
      <c r="X29" s="223"/>
      <c r="Y29" s="203"/>
    </row>
    <row r="30" spans="1:25" ht="13.5" customHeight="1">
      <c r="A30" s="202"/>
      <c r="B30" s="223" t="s">
        <v>267</v>
      </c>
      <c r="C30" s="301"/>
      <c r="D30" s="302"/>
      <c r="E30" s="234"/>
      <c r="F30" s="225"/>
      <c r="G30" s="237">
        <f>+V24</f>
        <v>9.16</v>
      </c>
      <c r="H30" s="230" t="s">
        <v>0</v>
      </c>
      <c r="I30" s="245">
        <v>0.15</v>
      </c>
      <c r="J30" s="229" t="s">
        <v>17</v>
      </c>
      <c r="K30" s="230"/>
      <c r="L30" s="230"/>
      <c r="M30" s="230"/>
      <c r="N30" s="230"/>
      <c r="O30" s="225"/>
      <c r="P30" s="230"/>
      <c r="Q30" s="230"/>
      <c r="R30" s="230"/>
      <c r="S30" s="230"/>
      <c r="T30" s="230"/>
      <c r="U30" s="232"/>
      <c r="V30" s="236">
        <f>ROUND(G30*I30,2)</f>
        <v>1.37</v>
      </c>
      <c r="W30" s="223" t="s">
        <v>2</v>
      </c>
      <c r="X30" s="223"/>
      <c r="Y30" s="203"/>
    </row>
    <row r="31" spans="1:25" ht="13.5" customHeight="1">
      <c r="A31" s="202"/>
      <c r="B31" s="223" t="s">
        <v>299</v>
      </c>
      <c r="C31" s="301"/>
      <c r="D31" s="302"/>
      <c r="E31" s="234"/>
      <c r="F31" s="225"/>
      <c r="G31" s="227">
        <f>+V27</f>
        <v>8.3699999999999992</v>
      </c>
      <c r="H31" s="230" t="s">
        <v>200</v>
      </c>
      <c r="I31" s="246" t="s">
        <v>1</v>
      </c>
      <c r="J31" s="237">
        <f>V24</f>
        <v>9.16</v>
      </c>
      <c r="K31" s="230" t="s">
        <v>0</v>
      </c>
      <c r="L31" s="230">
        <f>O6</f>
        <v>0.45</v>
      </c>
      <c r="M31" s="230" t="s">
        <v>0</v>
      </c>
      <c r="N31" s="247" t="s">
        <v>181</v>
      </c>
      <c r="O31" s="246" t="s">
        <v>300</v>
      </c>
      <c r="P31" s="303">
        <f>+V30</f>
        <v>1.37</v>
      </c>
      <c r="Q31" s="303"/>
      <c r="R31" s="246" t="s">
        <v>110</v>
      </c>
      <c r="S31" s="248">
        <f>V32</f>
        <v>1.83</v>
      </c>
      <c r="T31" s="230" t="s">
        <v>301</v>
      </c>
      <c r="U31" s="232"/>
      <c r="V31" s="241">
        <f>ROUND((G31-(J31*L31*(2/3)+P31+S31)),2)</f>
        <v>2.42</v>
      </c>
      <c r="W31" s="223" t="s">
        <v>2</v>
      </c>
      <c r="X31" s="223"/>
      <c r="Y31" s="203"/>
    </row>
    <row r="32" spans="1:25" ht="13.5" customHeight="1">
      <c r="A32" s="202"/>
      <c r="B32" s="249" t="s">
        <v>302</v>
      </c>
      <c r="C32" s="304"/>
      <c r="D32" s="305"/>
      <c r="E32" s="234"/>
      <c r="F32" s="225"/>
      <c r="G32" s="237">
        <f>+V24</f>
        <v>9.16</v>
      </c>
      <c r="H32" s="230" t="s">
        <v>0</v>
      </c>
      <c r="I32" s="245">
        <v>0.2</v>
      </c>
      <c r="J32" s="229" t="s">
        <v>17</v>
      </c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2"/>
      <c r="V32" s="236">
        <f>ROUND(G32*I32,2)</f>
        <v>1.83</v>
      </c>
      <c r="W32" s="223" t="s">
        <v>2</v>
      </c>
      <c r="X32" s="223"/>
      <c r="Y32" s="203"/>
    </row>
    <row r="33" spans="1:25" s="208" customFormat="1" ht="13.5" customHeight="1">
      <c r="A33" s="250"/>
      <c r="B33" s="249" t="s">
        <v>303</v>
      </c>
      <c r="C33" s="304" t="s">
        <v>304</v>
      </c>
      <c r="D33" s="305"/>
      <c r="E33" s="234"/>
      <c r="F33" s="225"/>
      <c r="G33" s="237">
        <f>V24</f>
        <v>9.16</v>
      </c>
      <c r="H33" s="230" t="s">
        <v>0</v>
      </c>
      <c r="I33" s="238">
        <v>8.9999999999999993E-3</v>
      </c>
      <c r="J33" s="229" t="s">
        <v>17</v>
      </c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2"/>
      <c r="V33" s="236">
        <f>ROUND(G33*I33,2)</f>
        <v>0.08</v>
      </c>
      <c r="W33" s="223" t="s">
        <v>2</v>
      </c>
      <c r="X33" s="223"/>
      <c r="Y33" s="251"/>
    </row>
    <row r="34" spans="1:25" ht="13.5" customHeight="1">
      <c r="A34" s="202"/>
      <c r="B34" s="223" t="s">
        <v>305</v>
      </c>
      <c r="C34" s="301" t="s">
        <v>306</v>
      </c>
      <c r="D34" s="302"/>
      <c r="E34" s="234"/>
      <c r="F34" s="230"/>
      <c r="G34" s="227">
        <f>V24</f>
        <v>9.16</v>
      </c>
      <c r="H34" s="230" t="s">
        <v>0</v>
      </c>
      <c r="I34" s="225">
        <v>1</v>
      </c>
      <c r="J34" s="229" t="s">
        <v>307</v>
      </c>
      <c r="K34" s="230"/>
      <c r="L34" s="231">
        <f>V26</f>
        <v>0.95</v>
      </c>
      <c r="M34" s="306" t="s">
        <v>308</v>
      </c>
      <c r="N34" s="306"/>
      <c r="O34" s="230"/>
      <c r="P34" s="230"/>
      <c r="Q34" s="230"/>
      <c r="R34" s="230"/>
      <c r="S34" s="230"/>
      <c r="T34" s="230"/>
      <c r="U34" s="232"/>
      <c r="V34" s="241">
        <f>ROUND(G34*I34/2*L34,2)</f>
        <v>4.3499999999999996</v>
      </c>
      <c r="W34" s="223" t="s">
        <v>309</v>
      </c>
      <c r="X34" s="223"/>
      <c r="Y34" s="203"/>
    </row>
    <row r="35" spans="1:25" ht="13.5" customHeight="1">
      <c r="A35" s="202"/>
      <c r="B35" s="223" t="s">
        <v>310</v>
      </c>
      <c r="C35" s="301"/>
      <c r="D35" s="302"/>
      <c r="E35" s="234"/>
      <c r="F35" s="225" t="s">
        <v>1</v>
      </c>
      <c r="G35" s="227">
        <f>C12</f>
        <v>2.23</v>
      </c>
      <c r="H35" s="230" t="s">
        <v>0</v>
      </c>
      <c r="I35" s="233">
        <f>W16</f>
        <v>0.8</v>
      </c>
      <c r="J35" s="230" t="s">
        <v>0</v>
      </c>
      <c r="K35" s="227">
        <f>V26+0.2</f>
        <v>1.1499999999999999</v>
      </c>
      <c r="L35" s="230" t="s">
        <v>0</v>
      </c>
      <c r="M35" s="230">
        <v>2</v>
      </c>
      <c r="N35" s="230" t="s">
        <v>281</v>
      </c>
      <c r="O35" s="235">
        <f>F18</f>
        <v>4</v>
      </c>
      <c r="P35" s="227" t="s">
        <v>0</v>
      </c>
      <c r="Q35" s="227">
        <f>W16</f>
        <v>0.8</v>
      </c>
      <c r="R35" s="227" t="s">
        <v>0</v>
      </c>
      <c r="S35" s="231">
        <f>R17+0.2</f>
        <v>1.45</v>
      </c>
      <c r="T35" s="229" t="s">
        <v>19</v>
      </c>
      <c r="U35" s="232"/>
      <c r="V35" s="244">
        <f>ROUNDDOWN(((G35*I35*K35*M35)+(O35*Q35*S35)),2)*0.7</f>
        <v>6.1179999999999994</v>
      </c>
      <c r="W35" s="223" t="s">
        <v>2</v>
      </c>
      <c r="X35" s="252" t="s">
        <v>311</v>
      </c>
      <c r="Y35" s="203"/>
    </row>
    <row r="36" spans="1:25" ht="13.5" customHeight="1">
      <c r="A36" s="202"/>
      <c r="B36" s="223" t="s">
        <v>310</v>
      </c>
      <c r="C36" s="301"/>
      <c r="D36" s="302"/>
      <c r="E36" s="234"/>
      <c r="F36" s="225" t="s">
        <v>1</v>
      </c>
      <c r="G36" s="227">
        <f>C12</f>
        <v>2.23</v>
      </c>
      <c r="H36" s="230" t="s">
        <v>0</v>
      </c>
      <c r="I36" s="233">
        <f>W16</f>
        <v>0.8</v>
      </c>
      <c r="J36" s="230" t="s">
        <v>0</v>
      </c>
      <c r="K36" s="227">
        <f>V26+0.2</f>
        <v>1.1499999999999999</v>
      </c>
      <c r="L36" s="230" t="s">
        <v>0</v>
      </c>
      <c r="M36" s="230">
        <v>2</v>
      </c>
      <c r="N36" s="230" t="s">
        <v>281</v>
      </c>
      <c r="O36" s="235">
        <f>I22</f>
        <v>4</v>
      </c>
      <c r="P36" s="227" t="s">
        <v>0</v>
      </c>
      <c r="Q36" s="227">
        <f>W16</f>
        <v>0.8</v>
      </c>
      <c r="R36" s="227" t="s">
        <v>0</v>
      </c>
      <c r="S36" s="231">
        <f>R17+0.2</f>
        <v>1.45</v>
      </c>
      <c r="T36" s="229" t="s">
        <v>19</v>
      </c>
      <c r="U36" s="232"/>
      <c r="V36" s="253">
        <f>ROUNDDOWN(((G36*I36*K36*M36)+(O36*Q36*S36)),2)*0.3</f>
        <v>2.6219999999999999</v>
      </c>
      <c r="W36" s="223" t="s">
        <v>2</v>
      </c>
      <c r="X36" s="252" t="s">
        <v>312</v>
      </c>
      <c r="Y36" s="203"/>
    </row>
    <row r="37" spans="1:25" ht="13.5" customHeight="1">
      <c r="A37" s="202"/>
      <c r="B37" s="223" t="s">
        <v>313</v>
      </c>
      <c r="C37" s="301"/>
      <c r="D37" s="302"/>
      <c r="E37" s="234"/>
      <c r="F37" s="225" t="s">
        <v>1</v>
      </c>
      <c r="G37" s="227">
        <f>C12</f>
        <v>2.23</v>
      </c>
      <c r="H37" s="230" t="s">
        <v>0</v>
      </c>
      <c r="I37" s="233">
        <f>I36</f>
        <v>0.8</v>
      </c>
      <c r="J37" s="230" t="s">
        <v>0</v>
      </c>
      <c r="K37" s="227">
        <v>0.2</v>
      </c>
      <c r="L37" s="230" t="s">
        <v>0</v>
      </c>
      <c r="M37" s="230">
        <v>2</v>
      </c>
      <c r="N37" s="230" t="s">
        <v>281</v>
      </c>
      <c r="O37" s="235">
        <f>F18</f>
        <v>4</v>
      </c>
      <c r="P37" s="227" t="s">
        <v>0</v>
      </c>
      <c r="Q37" s="227">
        <f>Q36</f>
        <v>0.8</v>
      </c>
      <c r="R37" s="227" t="s">
        <v>0</v>
      </c>
      <c r="S37" s="231">
        <v>0.2</v>
      </c>
      <c r="T37" s="229" t="s">
        <v>19</v>
      </c>
      <c r="U37" s="232"/>
      <c r="V37" s="253">
        <f>ROUNDDOWN(((G37*I37*K37*M37)+(O37*Q37*S37)),2)</f>
        <v>1.35</v>
      </c>
      <c r="W37" s="223" t="s">
        <v>2</v>
      </c>
      <c r="X37" s="223"/>
      <c r="Y37" s="203"/>
    </row>
    <row r="38" spans="1:25" ht="13.5" customHeight="1">
      <c r="A38" s="202"/>
      <c r="B38" s="223" t="s">
        <v>314</v>
      </c>
      <c r="C38" s="301"/>
      <c r="D38" s="302"/>
      <c r="E38" s="234"/>
      <c r="F38" s="225"/>
      <c r="G38" s="227">
        <f>V36</f>
        <v>2.6219999999999999</v>
      </c>
      <c r="H38" s="230" t="s">
        <v>315</v>
      </c>
      <c r="I38" s="233">
        <f>V37</f>
        <v>1.35</v>
      </c>
      <c r="J38" s="230"/>
      <c r="K38" s="227"/>
      <c r="L38" s="230"/>
      <c r="M38" s="230"/>
      <c r="N38" s="230"/>
      <c r="O38" s="235"/>
      <c r="P38" s="227"/>
      <c r="Q38" s="227"/>
      <c r="R38" s="227"/>
      <c r="S38" s="231"/>
      <c r="T38" s="229"/>
      <c r="U38" s="232"/>
      <c r="V38" s="253">
        <f>V36+V35-V37</f>
        <v>7.3899999999999988</v>
      </c>
      <c r="W38" s="223" t="s">
        <v>2</v>
      </c>
      <c r="X38" s="223"/>
      <c r="Y38" s="203"/>
    </row>
    <row r="39" spans="1:25" ht="6" customHeight="1">
      <c r="A39" s="254"/>
      <c r="B39" s="255"/>
      <c r="C39" s="255"/>
      <c r="D39" s="255"/>
      <c r="E39" s="255"/>
      <c r="F39" s="255"/>
      <c r="G39" s="256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7"/>
    </row>
  </sheetData>
  <mergeCells count="41">
    <mergeCell ref="B20:X20"/>
    <mergeCell ref="B2:X2"/>
    <mergeCell ref="E5:I5"/>
    <mergeCell ref="F6:G6"/>
    <mergeCell ref="J6:K6"/>
    <mergeCell ref="M6:N6"/>
    <mergeCell ref="V9:W9"/>
    <mergeCell ref="V10:W11"/>
    <mergeCell ref="O12:P12"/>
    <mergeCell ref="P13:Q13"/>
    <mergeCell ref="R17:T17"/>
    <mergeCell ref="F18:G18"/>
    <mergeCell ref="C21:D21"/>
    <mergeCell ref="E21:U21"/>
    <mergeCell ref="B22:B23"/>
    <mergeCell ref="C22:D23"/>
    <mergeCell ref="V22:V23"/>
    <mergeCell ref="C30:D30"/>
    <mergeCell ref="X22:X23"/>
    <mergeCell ref="B24:B25"/>
    <mergeCell ref="C24:C25"/>
    <mergeCell ref="D24:D25"/>
    <mergeCell ref="V24:V25"/>
    <mergeCell ref="W24:W25"/>
    <mergeCell ref="X24:X25"/>
    <mergeCell ref="W22:W23"/>
    <mergeCell ref="C26:D26"/>
    <mergeCell ref="C27:D27"/>
    <mergeCell ref="B28:B29"/>
    <mergeCell ref="C28:D29"/>
    <mergeCell ref="M29:N29"/>
    <mergeCell ref="P31:Q31"/>
    <mergeCell ref="C32:D32"/>
    <mergeCell ref="C33:D33"/>
    <mergeCell ref="C34:D34"/>
    <mergeCell ref="M34:N34"/>
    <mergeCell ref="C35:D35"/>
    <mergeCell ref="C36:D36"/>
    <mergeCell ref="C37:D37"/>
    <mergeCell ref="C38:D38"/>
    <mergeCell ref="C31:D31"/>
  </mergeCells>
  <phoneticPr fontId="3" type="noConversion"/>
  <printOptions horizontalCentered="1" verticalCentered="1"/>
  <pageMargins left="0.98425196850393704" right="0.43307086614173229" top="0.53" bottom="0.43307086614173229" header="0" footer="0"/>
  <pageSetup paperSize="9" scale="99" orientation="landscape" verticalDpi="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9"/>
  <sheetViews>
    <sheetView showGridLines="0" view="pageBreakPreview" zoomScale="115" zoomScaleNormal="100" zoomScaleSheetLayoutView="115" workbookViewId="0">
      <selection activeCell="T46" sqref="T46"/>
    </sheetView>
  </sheetViews>
  <sheetFormatPr defaultColWidth="8.625" defaultRowHeight="12"/>
  <cols>
    <col min="1" max="1" width="1.75" style="201" customWidth="1"/>
    <col min="2" max="2" width="8.375" style="201" customWidth="1"/>
    <col min="3" max="3" width="5.25" style="201" customWidth="1"/>
    <col min="4" max="4" width="5.625" style="201" customWidth="1"/>
    <col min="5" max="5" width="9.625" style="201" customWidth="1"/>
    <col min="6" max="6" width="2.75" style="201" customWidth="1"/>
    <col min="7" max="7" width="5.625" style="201" customWidth="1"/>
    <col min="8" max="8" width="2.875" style="201" customWidth="1"/>
    <col min="9" max="9" width="5" style="201" customWidth="1"/>
    <col min="10" max="10" width="5.625" style="201" customWidth="1"/>
    <col min="11" max="11" width="4" style="201" customWidth="1"/>
    <col min="12" max="12" width="5.875" style="201" customWidth="1"/>
    <col min="13" max="13" width="5" style="201" customWidth="1"/>
    <col min="14" max="14" width="3.25" style="201" customWidth="1"/>
    <col min="15" max="15" width="5.25" style="201" customWidth="1"/>
    <col min="16" max="16" width="2.375" style="201" customWidth="1"/>
    <col min="17" max="17" width="4.5" style="201" customWidth="1"/>
    <col min="18" max="19" width="4.125" style="201" customWidth="1"/>
    <col min="20" max="20" width="2" style="201" customWidth="1"/>
    <col min="21" max="21" width="0.75" style="201" hidden="1" customWidth="1"/>
    <col min="22" max="22" width="6.625" style="201" customWidth="1"/>
    <col min="23" max="23" width="5" style="201" customWidth="1"/>
    <col min="24" max="24" width="6" style="201" customWidth="1"/>
    <col min="25" max="25" width="1.375" style="201" customWidth="1"/>
    <col min="26" max="31" width="4.625" style="201" customWidth="1"/>
    <col min="32" max="32" width="3.75" style="201" customWidth="1"/>
    <col min="33" max="36" width="4.625" style="201" customWidth="1"/>
    <col min="37" max="37" width="3.75" style="201" customWidth="1"/>
    <col min="38" max="80" width="4.625" style="201" customWidth="1"/>
    <col min="81" max="105" width="8.625" style="201" customWidth="1"/>
    <col min="106" max="116" width="4.625" style="201" customWidth="1"/>
    <col min="117" max="256" width="8.625" style="201"/>
    <col min="257" max="257" width="1.75" style="201" customWidth="1"/>
    <col min="258" max="258" width="8.375" style="201" customWidth="1"/>
    <col min="259" max="259" width="5.25" style="201" customWidth="1"/>
    <col min="260" max="260" width="5.625" style="201" customWidth="1"/>
    <col min="261" max="261" width="9.625" style="201" customWidth="1"/>
    <col min="262" max="262" width="2.75" style="201" customWidth="1"/>
    <col min="263" max="263" width="5.625" style="201" customWidth="1"/>
    <col min="264" max="264" width="2.875" style="201" customWidth="1"/>
    <col min="265" max="265" width="5" style="201" customWidth="1"/>
    <col min="266" max="266" width="5.625" style="201" customWidth="1"/>
    <col min="267" max="267" width="4" style="201" customWidth="1"/>
    <col min="268" max="268" width="5.875" style="201" customWidth="1"/>
    <col min="269" max="269" width="5" style="201" customWidth="1"/>
    <col min="270" max="270" width="3.25" style="201" customWidth="1"/>
    <col min="271" max="271" width="5.25" style="201" customWidth="1"/>
    <col min="272" max="272" width="2.375" style="201" customWidth="1"/>
    <col min="273" max="273" width="4.5" style="201" customWidth="1"/>
    <col min="274" max="275" width="4.125" style="201" customWidth="1"/>
    <col min="276" max="276" width="2" style="201" customWidth="1"/>
    <col min="277" max="277" width="0" style="201" hidden="1" customWidth="1"/>
    <col min="278" max="278" width="6.625" style="201" customWidth="1"/>
    <col min="279" max="279" width="5" style="201" customWidth="1"/>
    <col min="280" max="280" width="6" style="201" customWidth="1"/>
    <col min="281" max="281" width="1.375" style="201" customWidth="1"/>
    <col min="282" max="287" width="4.625" style="201" customWidth="1"/>
    <col min="288" max="288" width="3.75" style="201" customWidth="1"/>
    <col min="289" max="292" width="4.625" style="201" customWidth="1"/>
    <col min="293" max="293" width="3.75" style="201" customWidth="1"/>
    <col min="294" max="336" width="4.625" style="201" customWidth="1"/>
    <col min="337" max="361" width="8.625" style="201" customWidth="1"/>
    <col min="362" max="372" width="4.625" style="201" customWidth="1"/>
    <col min="373" max="512" width="8.625" style="201"/>
    <col min="513" max="513" width="1.75" style="201" customWidth="1"/>
    <col min="514" max="514" width="8.375" style="201" customWidth="1"/>
    <col min="515" max="515" width="5.25" style="201" customWidth="1"/>
    <col min="516" max="516" width="5.625" style="201" customWidth="1"/>
    <col min="517" max="517" width="9.625" style="201" customWidth="1"/>
    <col min="518" max="518" width="2.75" style="201" customWidth="1"/>
    <col min="519" max="519" width="5.625" style="201" customWidth="1"/>
    <col min="520" max="520" width="2.875" style="201" customWidth="1"/>
    <col min="521" max="521" width="5" style="201" customWidth="1"/>
    <col min="522" max="522" width="5.625" style="201" customWidth="1"/>
    <col min="523" max="523" width="4" style="201" customWidth="1"/>
    <col min="524" max="524" width="5.875" style="201" customWidth="1"/>
    <col min="525" max="525" width="5" style="201" customWidth="1"/>
    <col min="526" max="526" width="3.25" style="201" customWidth="1"/>
    <col min="527" max="527" width="5.25" style="201" customWidth="1"/>
    <col min="528" max="528" width="2.375" style="201" customWidth="1"/>
    <col min="529" max="529" width="4.5" style="201" customWidth="1"/>
    <col min="530" max="531" width="4.125" style="201" customWidth="1"/>
    <col min="532" max="532" width="2" style="201" customWidth="1"/>
    <col min="533" max="533" width="0" style="201" hidden="1" customWidth="1"/>
    <col min="534" max="534" width="6.625" style="201" customWidth="1"/>
    <col min="535" max="535" width="5" style="201" customWidth="1"/>
    <col min="536" max="536" width="6" style="201" customWidth="1"/>
    <col min="537" max="537" width="1.375" style="201" customWidth="1"/>
    <col min="538" max="543" width="4.625" style="201" customWidth="1"/>
    <col min="544" max="544" width="3.75" style="201" customWidth="1"/>
    <col min="545" max="548" width="4.625" style="201" customWidth="1"/>
    <col min="549" max="549" width="3.75" style="201" customWidth="1"/>
    <col min="550" max="592" width="4.625" style="201" customWidth="1"/>
    <col min="593" max="617" width="8.625" style="201" customWidth="1"/>
    <col min="618" max="628" width="4.625" style="201" customWidth="1"/>
    <col min="629" max="768" width="8.625" style="201"/>
    <col min="769" max="769" width="1.75" style="201" customWidth="1"/>
    <col min="770" max="770" width="8.375" style="201" customWidth="1"/>
    <col min="771" max="771" width="5.25" style="201" customWidth="1"/>
    <col min="772" max="772" width="5.625" style="201" customWidth="1"/>
    <col min="773" max="773" width="9.625" style="201" customWidth="1"/>
    <col min="774" max="774" width="2.75" style="201" customWidth="1"/>
    <col min="775" max="775" width="5.625" style="201" customWidth="1"/>
    <col min="776" max="776" width="2.875" style="201" customWidth="1"/>
    <col min="777" max="777" width="5" style="201" customWidth="1"/>
    <col min="778" max="778" width="5.625" style="201" customWidth="1"/>
    <col min="779" max="779" width="4" style="201" customWidth="1"/>
    <col min="780" max="780" width="5.875" style="201" customWidth="1"/>
    <col min="781" max="781" width="5" style="201" customWidth="1"/>
    <col min="782" max="782" width="3.25" style="201" customWidth="1"/>
    <col min="783" max="783" width="5.25" style="201" customWidth="1"/>
    <col min="784" max="784" width="2.375" style="201" customWidth="1"/>
    <col min="785" max="785" width="4.5" style="201" customWidth="1"/>
    <col min="786" max="787" width="4.125" style="201" customWidth="1"/>
    <col min="788" max="788" width="2" style="201" customWidth="1"/>
    <col min="789" max="789" width="0" style="201" hidden="1" customWidth="1"/>
    <col min="790" max="790" width="6.625" style="201" customWidth="1"/>
    <col min="791" max="791" width="5" style="201" customWidth="1"/>
    <col min="792" max="792" width="6" style="201" customWidth="1"/>
    <col min="793" max="793" width="1.375" style="201" customWidth="1"/>
    <col min="794" max="799" width="4.625" style="201" customWidth="1"/>
    <col min="800" max="800" width="3.75" style="201" customWidth="1"/>
    <col min="801" max="804" width="4.625" style="201" customWidth="1"/>
    <col min="805" max="805" width="3.75" style="201" customWidth="1"/>
    <col min="806" max="848" width="4.625" style="201" customWidth="1"/>
    <col min="849" max="873" width="8.625" style="201" customWidth="1"/>
    <col min="874" max="884" width="4.625" style="201" customWidth="1"/>
    <col min="885" max="1024" width="8.625" style="201"/>
    <col min="1025" max="1025" width="1.75" style="201" customWidth="1"/>
    <col min="1026" max="1026" width="8.375" style="201" customWidth="1"/>
    <col min="1027" max="1027" width="5.25" style="201" customWidth="1"/>
    <col min="1028" max="1028" width="5.625" style="201" customWidth="1"/>
    <col min="1029" max="1029" width="9.625" style="201" customWidth="1"/>
    <col min="1030" max="1030" width="2.75" style="201" customWidth="1"/>
    <col min="1031" max="1031" width="5.625" style="201" customWidth="1"/>
    <col min="1032" max="1032" width="2.875" style="201" customWidth="1"/>
    <col min="1033" max="1033" width="5" style="201" customWidth="1"/>
    <col min="1034" max="1034" width="5.625" style="201" customWidth="1"/>
    <col min="1035" max="1035" width="4" style="201" customWidth="1"/>
    <col min="1036" max="1036" width="5.875" style="201" customWidth="1"/>
    <col min="1037" max="1037" width="5" style="201" customWidth="1"/>
    <col min="1038" max="1038" width="3.25" style="201" customWidth="1"/>
    <col min="1039" max="1039" width="5.25" style="201" customWidth="1"/>
    <col min="1040" max="1040" width="2.375" style="201" customWidth="1"/>
    <col min="1041" max="1041" width="4.5" style="201" customWidth="1"/>
    <col min="1042" max="1043" width="4.125" style="201" customWidth="1"/>
    <col min="1044" max="1044" width="2" style="201" customWidth="1"/>
    <col min="1045" max="1045" width="0" style="201" hidden="1" customWidth="1"/>
    <col min="1046" max="1046" width="6.625" style="201" customWidth="1"/>
    <col min="1047" max="1047" width="5" style="201" customWidth="1"/>
    <col min="1048" max="1048" width="6" style="201" customWidth="1"/>
    <col min="1049" max="1049" width="1.375" style="201" customWidth="1"/>
    <col min="1050" max="1055" width="4.625" style="201" customWidth="1"/>
    <col min="1056" max="1056" width="3.75" style="201" customWidth="1"/>
    <col min="1057" max="1060" width="4.625" style="201" customWidth="1"/>
    <col min="1061" max="1061" width="3.75" style="201" customWidth="1"/>
    <col min="1062" max="1104" width="4.625" style="201" customWidth="1"/>
    <col min="1105" max="1129" width="8.625" style="201" customWidth="1"/>
    <col min="1130" max="1140" width="4.625" style="201" customWidth="1"/>
    <col min="1141" max="1280" width="8.625" style="201"/>
    <col min="1281" max="1281" width="1.75" style="201" customWidth="1"/>
    <col min="1282" max="1282" width="8.375" style="201" customWidth="1"/>
    <col min="1283" max="1283" width="5.25" style="201" customWidth="1"/>
    <col min="1284" max="1284" width="5.625" style="201" customWidth="1"/>
    <col min="1285" max="1285" width="9.625" style="201" customWidth="1"/>
    <col min="1286" max="1286" width="2.75" style="201" customWidth="1"/>
    <col min="1287" max="1287" width="5.625" style="201" customWidth="1"/>
    <col min="1288" max="1288" width="2.875" style="201" customWidth="1"/>
    <col min="1289" max="1289" width="5" style="201" customWidth="1"/>
    <col min="1290" max="1290" width="5.625" style="201" customWidth="1"/>
    <col min="1291" max="1291" width="4" style="201" customWidth="1"/>
    <col min="1292" max="1292" width="5.875" style="201" customWidth="1"/>
    <col min="1293" max="1293" width="5" style="201" customWidth="1"/>
    <col min="1294" max="1294" width="3.25" style="201" customWidth="1"/>
    <col min="1295" max="1295" width="5.25" style="201" customWidth="1"/>
    <col min="1296" max="1296" width="2.375" style="201" customWidth="1"/>
    <col min="1297" max="1297" width="4.5" style="201" customWidth="1"/>
    <col min="1298" max="1299" width="4.125" style="201" customWidth="1"/>
    <col min="1300" max="1300" width="2" style="201" customWidth="1"/>
    <col min="1301" max="1301" width="0" style="201" hidden="1" customWidth="1"/>
    <col min="1302" max="1302" width="6.625" style="201" customWidth="1"/>
    <col min="1303" max="1303" width="5" style="201" customWidth="1"/>
    <col min="1304" max="1304" width="6" style="201" customWidth="1"/>
    <col min="1305" max="1305" width="1.375" style="201" customWidth="1"/>
    <col min="1306" max="1311" width="4.625" style="201" customWidth="1"/>
    <col min="1312" max="1312" width="3.75" style="201" customWidth="1"/>
    <col min="1313" max="1316" width="4.625" style="201" customWidth="1"/>
    <col min="1317" max="1317" width="3.75" style="201" customWidth="1"/>
    <col min="1318" max="1360" width="4.625" style="201" customWidth="1"/>
    <col min="1361" max="1385" width="8.625" style="201" customWidth="1"/>
    <col min="1386" max="1396" width="4.625" style="201" customWidth="1"/>
    <col min="1397" max="1536" width="8.625" style="201"/>
    <col min="1537" max="1537" width="1.75" style="201" customWidth="1"/>
    <col min="1538" max="1538" width="8.375" style="201" customWidth="1"/>
    <col min="1539" max="1539" width="5.25" style="201" customWidth="1"/>
    <col min="1540" max="1540" width="5.625" style="201" customWidth="1"/>
    <col min="1541" max="1541" width="9.625" style="201" customWidth="1"/>
    <col min="1542" max="1542" width="2.75" style="201" customWidth="1"/>
    <col min="1543" max="1543" width="5.625" style="201" customWidth="1"/>
    <col min="1544" max="1544" width="2.875" style="201" customWidth="1"/>
    <col min="1545" max="1545" width="5" style="201" customWidth="1"/>
    <col min="1546" max="1546" width="5.625" style="201" customWidth="1"/>
    <col min="1547" max="1547" width="4" style="201" customWidth="1"/>
    <col min="1548" max="1548" width="5.875" style="201" customWidth="1"/>
    <col min="1549" max="1549" width="5" style="201" customWidth="1"/>
    <col min="1550" max="1550" width="3.25" style="201" customWidth="1"/>
    <col min="1551" max="1551" width="5.25" style="201" customWidth="1"/>
    <col min="1552" max="1552" width="2.375" style="201" customWidth="1"/>
    <col min="1553" max="1553" width="4.5" style="201" customWidth="1"/>
    <col min="1554" max="1555" width="4.125" style="201" customWidth="1"/>
    <col min="1556" max="1556" width="2" style="201" customWidth="1"/>
    <col min="1557" max="1557" width="0" style="201" hidden="1" customWidth="1"/>
    <col min="1558" max="1558" width="6.625" style="201" customWidth="1"/>
    <col min="1559" max="1559" width="5" style="201" customWidth="1"/>
    <col min="1560" max="1560" width="6" style="201" customWidth="1"/>
    <col min="1561" max="1561" width="1.375" style="201" customWidth="1"/>
    <col min="1562" max="1567" width="4.625" style="201" customWidth="1"/>
    <col min="1568" max="1568" width="3.75" style="201" customWidth="1"/>
    <col min="1569" max="1572" width="4.625" style="201" customWidth="1"/>
    <col min="1573" max="1573" width="3.75" style="201" customWidth="1"/>
    <col min="1574" max="1616" width="4.625" style="201" customWidth="1"/>
    <col min="1617" max="1641" width="8.625" style="201" customWidth="1"/>
    <col min="1642" max="1652" width="4.625" style="201" customWidth="1"/>
    <col min="1653" max="1792" width="8.625" style="201"/>
    <col min="1793" max="1793" width="1.75" style="201" customWidth="1"/>
    <col min="1794" max="1794" width="8.375" style="201" customWidth="1"/>
    <col min="1795" max="1795" width="5.25" style="201" customWidth="1"/>
    <col min="1796" max="1796" width="5.625" style="201" customWidth="1"/>
    <col min="1797" max="1797" width="9.625" style="201" customWidth="1"/>
    <col min="1798" max="1798" width="2.75" style="201" customWidth="1"/>
    <col min="1799" max="1799" width="5.625" style="201" customWidth="1"/>
    <col min="1800" max="1800" width="2.875" style="201" customWidth="1"/>
    <col min="1801" max="1801" width="5" style="201" customWidth="1"/>
    <col min="1802" max="1802" width="5.625" style="201" customWidth="1"/>
    <col min="1803" max="1803" width="4" style="201" customWidth="1"/>
    <col min="1804" max="1804" width="5.875" style="201" customWidth="1"/>
    <col min="1805" max="1805" width="5" style="201" customWidth="1"/>
    <col min="1806" max="1806" width="3.25" style="201" customWidth="1"/>
    <col min="1807" max="1807" width="5.25" style="201" customWidth="1"/>
    <col min="1808" max="1808" width="2.375" style="201" customWidth="1"/>
    <col min="1809" max="1809" width="4.5" style="201" customWidth="1"/>
    <col min="1810" max="1811" width="4.125" style="201" customWidth="1"/>
    <col min="1812" max="1812" width="2" style="201" customWidth="1"/>
    <col min="1813" max="1813" width="0" style="201" hidden="1" customWidth="1"/>
    <col min="1814" max="1814" width="6.625" style="201" customWidth="1"/>
    <col min="1815" max="1815" width="5" style="201" customWidth="1"/>
    <col min="1816" max="1816" width="6" style="201" customWidth="1"/>
    <col min="1817" max="1817" width="1.375" style="201" customWidth="1"/>
    <col min="1818" max="1823" width="4.625" style="201" customWidth="1"/>
    <col min="1824" max="1824" width="3.75" style="201" customWidth="1"/>
    <col min="1825" max="1828" width="4.625" style="201" customWidth="1"/>
    <col min="1829" max="1829" width="3.75" style="201" customWidth="1"/>
    <col min="1830" max="1872" width="4.625" style="201" customWidth="1"/>
    <col min="1873" max="1897" width="8.625" style="201" customWidth="1"/>
    <col min="1898" max="1908" width="4.625" style="201" customWidth="1"/>
    <col min="1909" max="2048" width="8.625" style="201"/>
    <col min="2049" max="2049" width="1.75" style="201" customWidth="1"/>
    <col min="2050" max="2050" width="8.375" style="201" customWidth="1"/>
    <col min="2051" max="2051" width="5.25" style="201" customWidth="1"/>
    <col min="2052" max="2052" width="5.625" style="201" customWidth="1"/>
    <col min="2053" max="2053" width="9.625" style="201" customWidth="1"/>
    <col min="2054" max="2054" width="2.75" style="201" customWidth="1"/>
    <col min="2055" max="2055" width="5.625" style="201" customWidth="1"/>
    <col min="2056" max="2056" width="2.875" style="201" customWidth="1"/>
    <col min="2057" max="2057" width="5" style="201" customWidth="1"/>
    <col min="2058" max="2058" width="5.625" style="201" customWidth="1"/>
    <col min="2059" max="2059" width="4" style="201" customWidth="1"/>
    <col min="2060" max="2060" width="5.875" style="201" customWidth="1"/>
    <col min="2061" max="2061" width="5" style="201" customWidth="1"/>
    <col min="2062" max="2062" width="3.25" style="201" customWidth="1"/>
    <col min="2063" max="2063" width="5.25" style="201" customWidth="1"/>
    <col min="2064" max="2064" width="2.375" style="201" customWidth="1"/>
    <col min="2065" max="2065" width="4.5" style="201" customWidth="1"/>
    <col min="2066" max="2067" width="4.125" style="201" customWidth="1"/>
    <col min="2068" max="2068" width="2" style="201" customWidth="1"/>
    <col min="2069" max="2069" width="0" style="201" hidden="1" customWidth="1"/>
    <col min="2070" max="2070" width="6.625" style="201" customWidth="1"/>
    <col min="2071" max="2071" width="5" style="201" customWidth="1"/>
    <col min="2072" max="2072" width="6" style="201" customWidth="1"/>
    <col min="2073" max="2073" width="1.375" style="201" customWidth="1"/>
    <col min="2074" max="2079" width="4.625" style="201" customWidth="1"/>
    <col min="2080" max="2080" width="3.75" style="201" customWidth="1"/>
    <col min="2081" max="2084" width="4.625" style="201" customWidth="1"/>
    <col min="2085" max="2085" width="3.75" style="201" customWidth="1"/>
    <col min="2086" max="2128" width="4.625" style="201" customWidth="1"/>
    <col min="2129" max="2153" width="8.625" style="201" customWidth="1"/>
    <col min="2154" max="2164" width="4.625" style="201" customWidth="1"/>
    <col min="2165" max="2304" width="8.625" style="201"/>
    <col min="2305" max="2305" width="1.75" style="201" customWidth="1"/>
    <col min="2306" max="2306" width="8.375" style="201" customWidth="1"/>
    <col min="2307" max="2307" width="5.25" style="201" customWidth="1"/>
    <col min="2308" max="2308" width="5.625" style="201" customWidth="1"/>
    <col min="2309" max="2309" width="9.625" style="201" customWidth="1"/>
    <col min="2310" max="2310" width="2.75" style="201" customWidth="1"/>
    <col min="2311" max="2311" width="5.625" style="201" customWidth="1"/>
    <col min="2312" max="2312" width="2.875" style="201" customWidth="1"/>
    <col min="2313" max="2313" width="5" style="201" customWidth="1"/>
    <col min="2314" max="2314" width="5.625" style="201" customWidth="1"/>
    <col min="2315" max="2315" width="4" style="201" customWidth="1"/>
    <col min="2316" max="2316" width="5.875" style="201" customWidth="1"/>
    <col min="2317" max="2317" width="5" style="201" customWidth="1"/>
    <col min="2318" max="2318" width="3.25" style="201" customWidth="1"/>
    <col min="2319" max="2319" width="5.25" style="201" customWidth="1"/>
    <col min="2320" max="2320" width="2.375" style="201" customWidth="1"/>
    <col min="2321" max="2321" width="4.5" style="201" customWidth="1"/>
    <col min="2322" max="2323" width="4.125" style="201" customWidth="1"/>
    <col min="2324" max="2324" width="2" style="201" customWidth="1"/>
    <col min="2325" max="2325" width="0" style="201" hidden="1" customWidth="1"/>
    <col min="2326" max="2326" width="6.625" style="201" customWidth="1"/>
    <col min="2327" max="2327" width="5" style="201" customWidth="1"/>
    <col min="2328" max="2328" width="6" style="201" customWidth="1"/>
    <col min="2329" max="2329" width="1.375" style="201" customWidth="1"/>
    <col min="2330" max="2335" width="4.625" style="201" customWidth="1"/>
    <col min="2336" max="2336" width="3.75" style="201" customWidth="1"/>
    <col min="2337" max="2340" width="4.625" style="201" customWidth="1"/>
    <col min="2341" max="2341" width="3.75" style="201" customWidth="1"/>
    <col min="2342" max="2384" width="4.625" style="201" customWidth="1"/>
    <col min="2385" max="2409" width="8.625" style="201" customWidth="1"/>
    <col min="2410" max="2420" width="4.625" style="201" customWidth="1"/>
    <col min="2421" max="2560" width="8.625" style="201"/>
    <col min="2561" max="2561" width="1.75" style="201" customWidth="1"/>
    <col min="2562" max="2562" width="8.375" style="201" customWidth="1"/>
    <col min="2563" max="2563" width="5.25" style="201" customWidth="1"/>
    <col min="2564" max="2564" width="5.625" style="201" customWidth="1"/>
    <col min="2565" max="2565" width="9.625" style="201" customWidth="1"/>
    <col min="2566" max="2566" width="2.75" style="201" customWidth="1"/>
    <col min="2567" max="2567" width="5.625" style="201" customWidth="1"/>
    <col min="2568" max="2568" width="2.875" style="201" customWidth="1"/>
    <col min="2569" max="2569" width="5" style="201" customWidth="1"/>
    <col min="2570" max="2570" width="5.625" style="201" customWidth="1"/>
    <col min="2571" max="2571" width="4" style="201" customWidth="1"/>
    <col min="2572" max="2572" width="5.875" style="201" customWidth="1"/>
    <col min="2573" max="2573" width="5" style="201" customWidth="1"/>
    <col min="2574" max="2574" width="3.25" style="201" customWidth="1"/>
    <col min="2575" max="2575" width="5.25" style="201" customWidth="1"/>
    <col min="2576" max="2576" width="2.375" style="201" customWidth="1"/>
    <col min="2577" max="2577" width="4.5" style="201" customWidth="1"/>
    <col min="2578" max="2579" width="4.125" style="201" customWidth="1"/>
    <col min="2580" max="2580" width="2" style="201" customWidth="1"/>
    <col min="2581" max="2581" width="0" style="201" hidden="1" customWidth="1"/>
    <col min="2582" max="2582" width="6.625" style="201" customWidth="1"/>
    <col min="2583" max="2583" width="5" style="201" customWidth="1"/>
    <col min="2584" max="2584" width="6" style="201" customWidth="1"/>
    <col min="2585" max="2585" width="1.375" style="201" customWidth="1"/>
    <col min="2586" max="2591" width="4.625" style="201" customWidth="1"/>
    <col min="2592" max="2592" width="3.75" style="201" customWidth="1"/>
    <col min="2593" max="2596" width="4.625" style="201" customWidth="1"/>
    <col min="2597" max="2597" width="3.75" style="201" customWidth="1"/>
    <col min="2598" max="2640" width="4.625" style="201" customWidth="1"/>
    <col min="2641" max="2665" width="8.625" style="201" customWidth="1"/>
    <col min="2666" max="2676" width="4.625" style="201" customWidth="1"/>
    <col min="2677" max="2816" width="8.625" style="201"/>
    <col min="2817" max="2817" width="1.75" style="201" customWidth="1"/>
    <col min="2818" max="2818" width="8.375" style="201" customWidth="1"/>
    <col min="2819" max="2819" width="5.25" style="201" customWidth="1"/>
    <col min="2820" max="2820" width="5.625" style="201" customWidth="1"/>
    <col min="2821" max="2821" width="9.625" style="201" customWidth="1"/>
    <col min="2822" max="2822" width="2.75" style="201" customWidth="1"/>
    <col min="2823" max="2823" width="5.625" style="201" customWidth="1"/>
    <col min="2824" max="2824" width="2.875" style="201" customWidth="1"/>
    <col min="2825" max="2825" width="5" style="201" customWidth="1"/>
    <col min="2826" max="2826" width="5.625" style="201" customWidth="1"/>
    <col min="2827" max="2827" width="4" style="201" customWidth="1"/>
    <col min="2828" max="2828" width="5.875" style="201" customWidth="1"/>
    <col min="2829" max="2829" width="5" style="201" customWidth="1"/>
    <col min="2830" max="2830" width="3.25" style="201" customWidth="1"/>
    <col min="2831" max="2831" width="5.25" style="201" customWidth="1"/>
    <col min="2832" max="2832" width="2.375" style="201" customWidth="1"/>
    <col min="2833" max="2833" width="4.5" style="201" customWidth="1"/>
    <col min="2834" max="2835" width="4.125" style="201" customWidth="1"/>
    <col min="2836" max="2836" width="2" style="201" customWidth="1"/>
    <col min="2837" max="2837" width="0" style="201" hidden="1" customWidth="1"/>
    <col min="2838" max="2838" width="6.625" style="201" customWidth="1"/>
    <col min="2839" max="2839" width="5" style="201" customWidth="1"/>
    <col min="2840" max="2840" width="6" style="201" customWidth="1"/>
    <col min="2841" max="2841" width="1.375" style="201" customWidth="1"/>
    <col min="2842" max="2847" width="4.625" style="201" customWidth="1"/>
    <col min="2848" max="2848" width="3.75" style="201" customWidth="1"/>
    <col min="2849" max="2852" width="4.625" style="201" customWidth="1"/>
    <col min="2853" max="2853" width="3.75" style="201" customWidth="1"/>
    <col min="2854" max="2896" width="4.625" style="201" customWidth="1"/>
    <col min="2897" max="2921" width="8.625" style="201" customWidth="1"/>
    <col min="2922" max="2932" width="4.625" style="201" customWidth="1"/>
    <col min="2933" max="3072" width="8.625" style="201"/>
    <col min="3073" max="3073" width="1.75" style="201" customWidth="1"/>
    <col min="3074" max="3074" width="8.375" style="201" customWidth="1"/>
    <col min="3075" max="3075" width="5.25" style="201" customWidth="1"/>
    <col min="3076" max="3076" width="5.625" style="201" customWidth="1"/>
    <col min="3077" max="3077" width="9.625" style="201" customWidth="1"/>
    <col min="3078" max="3078" width="2.75" style="201" customWidth="1"/>
    <col min="3079" max="3079" width="5.625" style="201" customWidth="1"/>
    <col min="3080" max="3080" width="2.875" style="201" customWidth="1"/>
    <col min="3081" max="3081" width="5" style="201" customWidth="1"/>
    <col min="3082" max="3082" width="5.625" style="201" customWidth="1"/>
    <col min="3083" max="3083" width="4" style="201" customWidth="1"/>
    <col min="3084" max="3084" width="5.875" style="201" customWidth="1"/>
    <col min="3085" max="3085" width="5" style="201" customWidth="1"/>
    <col min="3086" max="3086" width="3.25" style="201" customWidth="1"/>
    <col min="3087" max="3087" width="5.25" style="201" customWidth="1"/>
    <col min="3088" max="3088" width="2.375" style="201" customWidth="1"/>
    <col min="3089" max="3089" width="4.5" style="201" customWidth="1"/>
    <col min="3090" max="3091" width="4.125" style="201" customWidth="1"/>
    <col min="3092" max="3092" width="2" style="201" customWidth="1"/>
    <col min="3093" max="3093" width="0" style="201" hidden="1" customWidth="1"/>
    <col min="3094" max="3094" width="6.625" style="201" customWidth="1"/>
    <col min="3095" max="3095" width="5" style="201" customWidth="1"/>
    <col min="3096" max="3096" width="6" style="201" customWidth="1"/>
    <col min="3097" max="3097" width="1.375" style="201" customWidth="1"/>
    <col min="3098" max="3103" width="4.625" style="201" customWidth="1"/>
    <col min="3104" max="3104" width="3.75" style="201" customWidth="1"/>
    <col min="3105" max="3108" width="4.625" style="201" customWidth="1"/>
    <col min="3109" max="3109" width="3.75" style="201" customWidth="1"/>
    <col min="3110" max="3152" width="4.625" style="201" customWidth="1"/>
    <col min="3153" max="3177" width="8.625" style="201" customWidth="1"/>
    <col min="3178" max="3188" width="4.625" style="201" customWidth="1"/>
    <col min="3189" max="3328" width="8.625" style="201"/>
    <col min="3329" max="3329" width="1.75" style="201" customWidth="1"/>
    <col min="3330" max="3330" width="8.375" style="201" customWidth="1"/>
    <col min="3331" max="3331" width="5.25" style="201" customWidth="1"/>
    <col min="3332" max="3332" width="5.625" style="201" customWidth="1"/>
    <col min="3333" max="3333" width="9.625" style="201" customWidth="1"/>
    <col min="3334" max="3334" width="2.75" style="201" customWidth="1"/>
    <col min="3335" max="3335" width="5.625" style="201" customWidth="1"/>
    <col min="3336" max="3336" width="2.875" style="201" customWidth="1"/>
    <col min="3337" max="3337" width="5" style="201" customWidth="1"/>
    <col min="3338" max="3338" width="5.625" style="201" customWidth="1"/>
    <col min="3339" max="3339" width="4" style="201" customWidth="1"/>
    <col min="3340" max="3340" width="5.875" style="201" customWidth="1"/>
    <col min="3341" max="3341" width="5" style="201" customWidth="1"/>
    <col min="3342" max="3342" width="3.25" style="201" customWidth="1"/>
    <col min="3343" max="3343" width="5.25" style="201" customWidth="1"/>
    <col min="3344" max="3344" width="2.375" style="201" customWidth="1"/>
    <col min="3345" max="3345" width="4.5" style="201" customWidth="1"/>
    <col min="3346" max="3347" width="4.125" style="201" customWidth="1"/>
    <col min="3348" max="3348" width="2" style="201" customWidth="1"/>
    <col min="3349" max="3349" width="0" style="201" hidden="1" customWidth="1"/>
    <col min="3350" max="3350" width="6.625" style="201" customWidth="1"/>
    <col min="3351" max="3351" width="5" style="201" customWidth="1"/>
    <col min="3352" max="3352" width="6" style="201" customWidth="1"/>
    <col min="3353" max="3353" width="1.375" style="201" customWidth="1"/>
    <col min="3354" max="3359" width="4.625" style="201" customWidth="1"/>
    <col min="3360" max="3360" width="3.75" style="201" customWidth="1"/>
    <col min="3361" max="3364" width="4.625" style="201" customWidth="1"/>
    <col min="3365" max="3365" width="3.75" style="201" customWidth="1"/>
    <col min="3366" max="3408" width="4.625" style="201" customWidth="1"/>
    <col min="3409" max="3433" width="8.625" style="201" customWidth="1"/>
    <col min="3434" max="3444" width="4.625" style="201" customWidth="1"/>
    <col min="3445" max="3584" width="8.625" style="201"/>
    <col min="3585" max="3585" width="1.75" style="201" customWidth="1"/>
    <col min="3586" max="3586" width="8.375" style="201" customWidth="1"/>
    <col min="3587" max="3587" width="5.25" style="201" customWidth="1"/>
    <col min="3588" max="3588" width="5.625" style="201" customWidth="1"/>
    <col min="3589" max="3589" width="9.625" style="201" customWidth="1"/>
    <col min="3590" max="3590" width="2.75" style="201" customWidth="1"/>
    <col min="3591" max="3591" width="5.625" style="201" customWidth="1"/>
    <col min="3592" max="3592" width="2.875" style="201" customWidth="1"/>
    <col min="3593" max="3593" width="5" style="201" customWidth="1"/>
    <col min="3594" max="3594" width="5.625" style="201" customWidth="1"/>
    <col min="3595" max="3595" width="4" style="201" customWidth="1"/>
    <col min="3596" max="3596" width="5.875" style="201" customWidth="1"/>
    <col min="3597" max="3597" width="5" style="201" customWidth="1"/>
    <col min="3598" max="3598" width="3.25" style="201" customWidth="1"/>
    <col min="3599" max="3599" width="5.25" style="201" customWidth="1"/>
    <col min="3600" max="3600" width="2.375" style="201" customWidth="1"/>
    <col min="3601" max="3601" width="4.5" style="201" customWidth="1"/>
    <col min="3602" max="3603" width="4.125" style="201" customWidth="1"/>
    <col min="3604" max="3604" width="2" style="201" customWidth="1"/>
    <col min="3605" max="3605" width="0" style="201" hidden="1" customWidth="1"/>
    <col min="3606" max="3606" width="6.625" style="201" customWidth="1"/>
    <col min="3607" max="3607" width="5" style="201" customWidth="1"/>
    <col min="3608" max="3608" width="6" style="201" customWidth="1"/>
    <col min="3609" max="3609" width="1.375" style="201" customWidth="1"/>
    <col min="3610" max="3615" width="4.625" style="201" customWidth="1"/>
    <col min="3616" max="3616" width="3.75" style="201" customWidth="1"/>
    <col min="3617" max="3620" width="4.625" style="201" customWidth="1"/>
    <col min="3621" max="3621" width="3.75" style="201" customWidth="1"/>
    <col min="3622" max="3664" width="4.625" style="201" customWidth="1"/>
    <col min="3665" max="3689" width="8.625" style="201" customWidth="1"/>
    <col min="3690" max="3700" width="4.625" style="201" customWidth="1"/>
    <col min="3701" max="3840" width="8.625" style="201"/>
    <col min="3841" max="3841" width="1.75" style="201" customWidth="1"/>
    <col min="3842" max="3842" width="8.375" style="201" customWidth="1"/>
    <col min="3843" max="3843" width="5.25" style="201" customWidth="1"/>
    <col min="3844" max="3844" width="5.625" style="201" customWidth="1"/>
    <col min="3845" max="3845" width="9.625" style="201" customWidth="1"/>
    <col min="3846" max="3846" width="2.75" style="201" customWidth="1"/>
    <col min="3847" max="3847" width="5.625" style="201" customWidth="1"/>
    <col min="3848" max="3848" width="2.875" style="201" customWidth="1"/>
    <col min="3849" max="3849" width="5" style="201" customWidth="1"/>
    <col min="3850" max="3850" width="5.625" style="201" customWidth="1"/>
    <col min="3851" max="3851" width="4" style="201" customWidth="1"/>
    <col min="3852" max="3852" width="5.875" style="201" customWidth="1"/>
    <col min="3853" max="3853" width="5" style="201" customWidth="1"/>
    <col min="3854" max="3854" width="3.25" style="201" customWidth="1"/>
    <col min="3855" max="3855" width="5.25" style="201" customWidth="1"/>
    <col min="3856" max="3856" width="2.375" style="201" customWidth="1"/>
    <col min="3857" max="3857" width="4.5" style="201" customWidth="1"/>
    <col min="3858" max="3859" width="4.125" style="201" customWidth="1"/>
    <col min="3860" max="3860" width="2" style="201" customWidth="1"/>
    <col min="3861" max="3861" width="0" style="201" hidden="1" customWidth="1"/>
    <col min="3862" max="3862" width="6.625" style="201" customWidth="1"/>
    <col min="3863" max="3863" width="5" style="201" customWidth="1"/>
    <col min="3864" max="3864" width="6" style="201" customWidth="1"/>
    <col min="3865" max="3865" width="1.375" style="201" customWidth="1"/>
    <col min="3866" max="3871" width="4.625" style="201" customWidth="1"/>
    <col min="3872" max="3872" width="3.75" style="201" customWidth="1"/>
    <col min="3873" max="3876" width="4.625" style="201" customWidth="1"/>
    <col min="3877" max="3877" width="3.75" style="201" customWidth="1"/>
    <col min="3878" max="3920" width="4.625" style="201" customWidth="1"/>
    <col min="3921" max="3945" width="8.625" style="201" customWidth="1"/>
    <col min="3946" max="3956" width="4.625" style="201" customWidth="1"/>
    <col min="3957" max="4096" width="8.625" style="201"/>
    <col min="4097" max="4097" width="1.75" style="201" customWidth="1"/>
    <col min="4098" max="4098" width="8.375" style="201" customWidth="1"/>
    <col min="4099" max="4099" width="5.25" style="201" customWidth="1"/>
    <col min="4100" max="4100" width="5.625" style="201" customWidth="1"/>
    <col min="4101" max="4101" width="9.625" style="201" customWidth="1"/>
    <col min="4102" max="4102" width="2.75" style="201" customWidth="1"/>
    <col min="4103" max="4103" width="5.625" style="201" customWidth="1"/>
    <col min="4104" max="4104" width="2.875" style="201" customWidth="1"/>
    <col min="4105" max="4105" width="5" style="201" customWidth="1"/>
    <col min="4106" max="4106" width="5.625" style="201" customWidth="1"/>
    <col min="4107" max="4107" width="4" style="201" customWidth="1"/>
    <col min="4108" max="4108" width="5.875" style="201" customWidth="1"/>
    <col min="4109" max="4109" width="5" style="201" customWidth="1"/>
    <col min="4110" max="4110" width="3.25" style="201" customWidth="1"/>
    <col min="4111" max="4111" width="5.25" style="201" customWidth="1"/>
    <col min="4112" max="4112" width="2.375" style="201" customWidth="1"/>
    <col min="4113" max="4113" width="4.5" style="201" customWidth="1"/>
    <col min="4114" max="4115" width="4.125" style="201" customWidth="1"/>
    <col min="4116" max="4116" width="2" style="201" customWidth="1"/>
    <col min="4117" max="4117" width="0" style="201" hidden="1" customWidth="1"/>
    <col min="4118" max="4118" width="6.625" style="201" customWidth="1"/>
    <col min="4119" max="4119" width="5" style="201" customWidth="1"/>
    <col min="4120" max="4120" width="6" style="201" customWidth="1"/>
    <col min="4121" max="4121" width="1.375" style="201" customWidth="1"/>
    <col min="4122" max="4127" width="4.625" style="201" customWidth="1"/>
    <col min="4128" max="4128" width="3.75" style="201" customWidth="1"/>
    <col min="4129" max="4132" width="4.625" style="201" customWidth="1"/>
    <col min="4133" max="4133" width="3.75" style="201" customWidth="1"/>
    <col min="4134" max="4176" width="4.625" style="201" customWidth="1"/>
    <col min="4177" max="4201" width="8.625" style="201" customWidth="1"/>
    <col min="4202" max="4212" width="4.625" style="201" customWidth="1"/>
    <col min="4213" max="4352" width="8.625" style="201"/>
    <col min="4353" max="4353" width="1.75" style="201" customWidth="1"/>
    <col min="4354" max="4354" width="8.375" style="201" customWidth="1"/>
    <col min="4355" max="4355" width="5.25" style="201" customWidth="1"/>
    <col min="4356" max="4356" width="5.625" style="201" customWidth="1"/>
    <col min="4357" max="4357" width="9.625" style="201" customWidth="1"/>
    <col min="4358" max="4358" width="2.75" style="201" customWidth="1"/>
    <col min="4359" max="4359" width="5.625" style="201" customWidth="1"/>
    <col min="4360" max="4360" width="2.875" style="201" customWidth="1"/>
    <col min="4361" max="4361" width="5" style="201" customWidth="1"/>
    <col min="4362" max="4362" width="5.625" style="201" customWidth="1"/>
    <col min="4363" max="4363" width="4" style="201" customWidth="1"/>
    <col min="4364" max="4364" width="5.875" style="201" customWidth="1"/>
    <col min="4365" max="4365" width="5" style="201" customWidth="1"/>
    <col min="4366" max="4366" width="3.25" style="201" customWidth="1"/>
    <col min="4367" max="4367" width="5.25" style="201" customWidth="1"/>
    <col min="4368" max="4368" width="2.375" style="201" customWidth="1"/>
    <col min="4369" max="4369" width="4.5" style="201" customWidth="1"/>
    <col min="4370" max="4371" width="4.125" style="201" customWidth="1"/>
    <col min="4372" max="4372" width="2" style="201" customWidth="1"/>
    <col min="4373" max="4373" width="0" style="201" hidden="1" customWidth="1"/>
    <col min="4374" max="4374" width="6.625" style="201" customWidth="1"/>
    <col min="4375" max="4375" width="5" style="201" customWidth="1"/>
    <col min="4376" max="4376" width="6" style="201" customWidth="1"/>
    <col min="4377" max="4377" width="1.375" style="201" customWidth="1"/>
    <col min="4378" max="4383" width="4.625" style="201" customWidth="1"/>
    <col min="4384" max="4384" width="3.75" style="201" customWidth="1"/>
    <col min="4385" max="4388" width="4.625" style="201" customWidth="1"/>
    <col min="4389" max="4389" width="3.75" style="201" customWidth="1"/>
    <col min="4390" max="4432" width="4.625" style="201" customWidth="1"/>
    <col min="4433" max="4457" width="8.625" style="201" customWidth="1"/>
    <col min="4458" max="4468" width="4.625" style="201" customWidth="1"/>
    <col min="4469" max="4608" width="8.625" style="201"/>
    <col min="4609" max="4609" width="1.75" style="201" customWidth="1"/>
    <col min="4610" max="4610" width="8.375" style="201" customWidth="1"/>
    <col min="4611" max="4611" width="5.25" style="201" customWidth="1"/>
    <col min="4612" max="4612" width="5.625" style="201" customWidth="1"/>
    <col min="4613" max="4613" width="9.625" style="201" customWidth="1"/>
    <col min="4614" max="4614" width="2.75" style="201" customWidth="1"/>
    <col min="4615" max="4615" width="5.625" style="201" customWidth="1"/>
    <col min="4616" max="4616" width="2.875" style="201" customWidth="1"/>
    <col min="4617" max="4617" width="5" style="201" customWidth="1"/>
    <col min="4618" max="4618" width="5.625" style="201" customWidth="1"/>
    <col min="4619" max="4619" width="4" style="201" customWidth="1"/>
    <col min="4620" max="4620" width="5.875" style="201" customWidth="1"/>
    <col min="4621" max="4621" width="5" style="201" customWidth="1"/>
    <col min="4622" max="4622" width="3.25" style="201" customWidth="1"/>
    <col min="4623" max="4623" width="5.25" style="201" customWidth="1"/>
    <col min="4624" max="4624" width="2.375" style="201" customWidth="1"/>
    <col min="4625" max="4625" width="4.5" style="201" customWidth="1"/>
    <col min="4626" max="4627" width="4.125" style="201" customWidth="1"/>
    <col min="4628" max="4628" width="2" style="201" customWidth="1"/>
    <col min="4629" max="4629" width="0" style="201" hidden="1" customWidth="1"/>
    <col min="4630" max="4630" width="6.625" style="201" customWidth="1"/>
    <col min="4631" max="4631" width="5" style="201" customWidth="1"/>
    <col min="4632" max="4632" width="6" style="201" customWidth="1"/>
    <col min="4633" max="4633" width="1.375" style="201" customWidth="1"/>
    <col min="4634" max="4639" width="4.625" style="201" customWidth="1"/>
    <col min="4640" max="4640" width="3.75" style="201" customWidth="1"/>
    <col min="4641" max="4644" width="4.625" style="201" customWidth="1"/>
    <col min="4645" max="4645" width="3.75" style="201" customWidth="1"/>
    <col min="4646" max="4688" width="4.625" style="201" customWidth="1"/>
    <col min="4689" max="4713" width="8.625" style="201" customWidth="1"/>
    <col min="4714" max="4724" width="4.625" style="201" customWidth="1"/>
    <col min="4725" max="4864" width="8.625" style="201"/>
    <col min="4865" max="4865" width="1.75" style="201" customWidth="1"/>
    <col min="4866" max="4866" width="8.375" style="201" customWidth="1"/>
    <col min="4867" max="4867" width="5.25" style="201" customWidth="1"/>
    <col min="4868" max="4868" width="5.625" style="201" customWidth="1"/>
    <col min="4869" max="4869" width="9.625" style="201" customWidth="1"/>
    <col min="4870" max="4870" width="2.75" style="201" customWidth="1"/>
    <col min="4871" max="4871" width="5.625" style="201" customWidth="1"/>
    <col min="4872" max="4872" width="2.875" style="201" customWidth="1"/>
    <col min="4873" max="4873" width="5" style="201" customWidth="1"/>
    <col min="4874" max="4874" width="5.625" style="201" customWidth="1"/>
    <col min="4875" max="4875" width="4" style="201" customWidth="1"/>
    <col min="4876" max="4876" width="5.875" style="201" customWidth="1"/>
    <col min="4877" max="4877" width="5" style="201" customWidth="1"/>
    <col min="4878" max="4878" width="3.25" style="201" customWidth="1"/>
    <col min="4879" max="4879" width="5.25" style="201" customWidth="1"/>
    <col min="4880" max="4880" width="2.375" style="201" customWidth="1"/>
    <col min="4881" max="4881" width="4.5" style="201" customWidth="1"/>
    <col min="4882" max="4883" width="4.125" style="201" customWidth="1"/>
    <col min="4884" max="4884" width="2" style="201" customWidth="1"/>
    <col min="4885" max="4885" width="0" style="201" hidden="1" customWidth="1"/>
    <col min="4886" max="4886" width="6.625" style="201" customWidth="1"/>
    <col min="4887" max="4887" width="5" style="201" customWidth="1"/>
    <col min="4888" max="4888" width="6" style="201" customWidth="1"/>
    <col min="4889" max="4889" width="1.375" style="201" customWidth="1"/>
    <col min="4890" max="4895" width="4.625" style="201" customWidth="1"/>
    <col min="4896" max="4896" width="3.75" style="201" customWidth="1"/>
    <col min="4897" max="4900" width="4.625" style="201" customWidth="1"/>
    <col min="4901" max="4901" width="3.75" style="201" customWidth="1"/>
    <col min="4902" max="4944" width="4.625" style="201" customWidth="1"/>
    <col min="4945" max="4969" width="8.625" style="201" customWidth="1"/>
    <col min="4970" max="4980" width="4.625" style="201" customWidth="1"/>
    <col min="4981" max="5120" width="8.625" style="201"/>
    <col min="5121" max="5121" width="1.75" style="201" customWidth="1"/>
    <col min="5122" max="5122" width="8.375" style="201" customWidth="1"/>
    <col min="5123" max="5123" width="5.25" style="201" customWidth="1"/>
    <col min="5124" max="5124" width="5.625" style="201" customWidth="1"/>
    <col min="5125" max="5125" width="9.625" style="201" customWidth="1"/>
    <col min="5126" max="5126" width="2.75" style="201" customWidth="1"/>
    <col min="5127" max="5127" width="5.625" style="201" customWidth="1"/>
    <col min="5128" max="5128" width="2.875" style="201" customWidth="1"/>
    <col min="5129" max="5129" width="5" style="201" customWidth="1"/>
    <col min="5130" max="5130" width="5.625" style="201" customWidth="1"/>
    <col min="5131" max="5131" width="4" style="201" customWidth="1"/>
    <col min="5132" max="5132" width="5.875" style="201" customWidth="1"/>
    <col min="5133" max="5133" width="5" style="201" customWidth="1"/>
    <col min="5134" max="5134" width="3.25" style="201" customWidth="1"/>
    <col min="5135" max="5135" width="5.25" style="201" customWidth="1"/>
    <col min="5136" max="5136" width="2.375" style="201" customWidth="1"/>
    <col min="5137" max="5137" width="4.5" style="201" customWidth="1"/>
    <col min="5138" max="5139" width="4.125" style="201" customWidth="1"/>
    <col min="5140" max="5140" width="2" style="201" customWidth="1"/>
    <col min="5141" max="5141" width="0" style="201" hidden="1" customWidth="1"/>
    <col min="5142" max="5142" width="6.625" style="201" customWidth="1"/>
    <col min="5143" max="5143" width="5" style="201" customWidth="1"/>
    <col min="5144" max="5144" width="6" style="201" customWidth="1"/>
    <col min="5145" max="5145" width="1.375" style="201" customWidth="1"/>
    <col min="5146" max="5151" width="4.625" style="201" customWidth="1"/>
    <col min="5152" max="5152" width="3.75" style="201" customWidth="1"/>
    <col min="5153" max="5156" width="4.625" style="201" customWidth="1"/>
    <col min="5157" max="5157" width="3.75" style="201" customWidth="1"/>
    <col min="5158" max="5200" width="4.625" style="201" customWidth="1"/>
    <col min="5201" max="5225" width="8.625" style="201" customWidth="1"/>
    <col min="5226" max="5236" width="4.625" style="201" customWidth="1"/>
    <col min="5237" max="5376" width="8.625" style="201"/>
    <col min="5377" max="5377" width="1.75" style="201" customWidth="1"/>
    <col min="5378" max="5378" width="8.375" style="201" customWidth="1"/>
    <col min="5379" max="5379" width="5.25" style="201" customWidth="1"/>
    <col min="5380" max="5380" width="5.625" style="201" customWidth="1"/>
    <col min="5381" max="5381" width="9.625" style="201" customWidth="1"/>
    <col min="5382" max="5382" width="2.75" style="201" customWidth="1"/>
    <col min="5383" max="5383" width="5.625" style="201" customWidth="1"/>
    <col min="5384" max="5384" width="2.875" style="201" customWidth="1"/>
    <col min="5385" max="5385" width="5" style="201" customWidth="1"/>
    <col min="5386" max="5386" width="5.625" style="201" customWidth="1"/>
    <col min="5387" max="5387" width="4" style="201" customWidth="1"/>
    <col min="5388" max="5388" width="5.875" style="201" customWidth="1"/>
    <col min="5389" max="5389" width="5" style="201" customWidth="1"/>
    <col min="5390" max="5390" width="3.25" style="201" customWidth="1"/>
    <col min="5391" max="5391" width="5.25" style="201" customWidth="1"/>
    <col min="5392" max="5392" width="2.375" style="201" customWidth="1"/>
    <col min="5393" max="5393" width="4.5" style="201" customWidth="1"/>
    <col min="5394" max="5395" width="4.125" style="201" customWidth="1"/>
    <col min="5396" max="5396" width="2" style="201" customWidth="1"/>
    <col min="5397" max="5397" width="0" style="201" hidden="1" customWidth="1"/>
    <col min="5398" max="5398" width="6.625" style="201" customWidth="1"/>
    <col min="5399" max="5399" width="5" style="201" customWidth="1"/>
    <col min="5400" max="5400" width="6" style="201" customWidth="1"/>
    <col min="5401" max="5401" width="1.375" style="201" customWidth="1"/>
    <col min="5402" max="5407" width="4.625" style="201" customWidth="1"/>
    <col min="5408" max="5408" width="3.75" style="201" customWidth="1"/>
    <col min="5409" max="5412" width="4.625" style="201" customWidth="1"/>
    <col min="5413" max="5413" width="3.75" style="201" customWidth="1"/>
    <col min="5414" max="5456" width="4.625" style="201" customWidth="1"/>
    <col min="5457" max="5481" width="8.625" style="201" customWidth="1"/>
    <col min="5482" max="5492" width="4.625" style="201" customWidth="1"/>
    <col min="5493" max="5632" width="8.625" style="201"/>
    <col min="5633" max="5633" width="1.75" style="201" customWidth="1"/>
    <col min="5634" max="5634" width="8.375" style="201" customWidth="1"/>
    <col min="5635" max="5635" width="5.25" style="201" customWidth="1"/>
    <col min="5636" max="5636" width="5.625" style="201" customWidth="1"/>
    <col min="5637" max="5637" width="9.625" style="201" customWidth="1"/>
    <col min="5638" max="5638" width="2.75" style="201" customWidth="1"/>
    <col min="5639" max="5639" width="5.625" style="201" customWidth="1"/>
    <col min="5640" max="5640" width="2.875" style="201" customWidth="1"/>
    <col min="5641" max="5641" width="5" style="201" customWidth="1"/>
    <col min="5642" max="5642" width="5.625" style="201" customWidth="1"/>
    <col min="5643" max="5643" width="4" style="201" customWidth="1"/>
    <col min="5644" max="5644" width="5.875" style="201" customWidth="1"/>
    <col min="5645" max="5645" width="5" style="201" customWidth="1"/>
    <col min="5646" max="5646" width="3.25" style="201" customWidth="1"/>
    <col min="5647" max="5647" width="5.25" style="201" customWidth="1"/>
    <col min="5648" max="5648" width="2.375" style="201" customWidth="1"/>
    <col min="5649" max="5649" width="4.5" style="201" customWidth="1"/>
    <col min="5650" max="5651" width="4.125" style="201" customWidth="1"/>
    <col min="5652" max="5652" width="2" style="201" customWidth="1"/>
    <col min="5653" max="5653" width="0" style="201" hidden="1" customWidth="1"/>
    <col min="5654" max="5654" width="6.625" style="201" customWidth="1"/>
    <col min="5655" max="5655" width="5" style="201" customWidth="1"/>
    <col min="5656" max="5656" width="6" style="201" customWidth="1"/>
    <col min="5657" max="5657" width="1.375" style="201" customWidth="1"/>
    <col min="5658" max="5663" width="4.625" style="201" customWidth="1"/>
    <col min="5664" max="5664" width="3.75" style="201" customWidth="1"/>
    <col min="5665" max="5668" width="4.625" style="201" customWidth="1"/>
    <col min="5669" max="5669" width="3.75" style="201" customWidth="1"/>
    <col min="5670" max="5712" width="4.625" style="201" customWidth="1"/>
    <col min="5713" max="5737" width="8.625" style="201" customWidth="1"/>
    <col min="5738" max="5748" width="4.625" style="201" customWidth="1"/>
    <col min="5749" max="5888" width="8.625" style="201"/>
    <col min="5889" max="5889" width="1.75" style="201" customWidth="1"/>
    <col min="5890" max="5890" width="8.375" style="201" customWidth="1"/>
    <col min="5891" max="5891" width="5.25" style="201" customWidth="1"/>
    <col min="5892" max="5892" width="5.625" style="201" customWidth="1"/>
    <col min="5893" max="5893" width="9.625" style="201" customWidth="1"/>
    <col min="5894" max="5894" width="2.75" style="201" customWidth="1"/>
    <col min="5895" max="5895" width="5.625" style="201" customWidth="1"/>
    <col min="5896" max="5896" width="2.875" style="201" customWidth="1"/>
    <col min="5897" max="5897" width="5" style="201" customWidth="1"/>
    <col min="5898" max="5898" width="5.625" style="201" customWidth="1"/>
    <col min="5899" max="5899" width="4" style="201" customWidth="1"/>
    <col min="5900" max="5900" width="5.875" style="201" customWidth="1"/>
    <col min="5901" max="5901" width="5" style="201" customWidth="1"/>
    <col min="5902" max="5902" width="3.25" style="201" customWidth="1"/>
    <col min="5903" max="5903" width="5.25" style="201" customWidth="1"/>
    <col min="5904" max="5904" width="2.375" style="201" customWidth="1"/>
    <col min="5905" max="5905" width="4.5" style="201" customWidth="1"/>
    <col min="5906" max="5907" width="4.125" style="201" customWidth="1"/>
    <col min="5908" max="5908" width="2" style="201" customWidth="1"/>
    <col min="5909" max="5909" width="0" style="201" hidden="1" customWidth="1"/>
    <col min="5910" max="5910" width="6.625" style="201" customWidth="1"/>
    <col min="5911" max="5911" width="5" style="201" customWidth="1"/>
    <col min="5912" max="5912" width="6" style="201" customWidth="1"/>
    <col min="5913" max="5913" width="1.375" style="201" customWidth="1"/>
    <col min="5914" max="5919" width="4.625" style="201" customWidth="1"/>
    <col min="5920" max="5920" width="3.75" style="201" customWidth="1"/>
    <col min="5921" max="5924" width="4.625" style="201" customWidth="1"/>
    <col min="5925" max="5925" width="3.75" style="201" customWidth="1"/>
    <col min="5926" max="5968" width="4.625" style="201" customWidth="1"/>
    <col min="5969" max="5993" width="8.625" style="201" customWidth="1"/>
    <col min="5994" max="6004" width="4.625" style="201" customWidth="1"/>
    <col min="6005" max="6144" width="8.625" style="201"/>
    <col min="6145" max="6145" width="1.75" style="201" customWidth="1"/>
    <col min="6146" max="6146" width="8.375" style="201" customWidth="1"/>
    <col min="6147" max="6147" width="5.25" style="201" customWidth="1"/>
    <col min="6148" max="6148" width="5.625" style="201" customWidth="1"/>
    <col min="6149" max="6149" width="9.625" style="201" customWidth="1"/>
    <col min="6150" max="6150" width="2.75" style="201" customWidth="1"/>
    <col min="6151" max="6151" width="5.625" style="201" customWidth="1"/>
    <col min="6152" max="6152" width="2.875" style="201" customWidth="1"/>
    <col min="6153" max="6153" width="5" style="201" customWidth="1"/>
    <col min="6154" max="6154" width="5.625" style="201" customWidth="1"/>
    <col min="6155" max="6155" width="4" style="201" customWidth="1"/>
    <col min="6156" max="6156" width="5.875" style="201" customWidth="1"/>
    <col min="6157" max="6157" width="5" style="201" customWidth="1"/>
    <col min="6158" max="6158" width="3.25" style="201" customWidth="1"/>
    <col min="6159" max="6159" width="5.25" style="201" customWidth="1"/>
    <col min="6160" max="6160" width="2.375" style="201" customWidth="1"/>
    <col min="6161" max="6161" width="4.5" style="201" customWidth="1"/>
    <col min="6162" max="6163" width="4.125" style="201" customWidth="1"/>
    <col min="6164" max="6164" width="2" style="201" customWidth="1"/>
    <col min="6165" max="6165" width="0" style="201" hidden="1" customWidth="1"/>
    <col min="6166" max="6166" width="6.625" style="201" customWidth="1"/>
    <col min="6167" max="6167" width="5" style="201" customWidth="1"/>
    <col min="6168" max="6168" width="6" style="201" customWidth="1"/>
    <col min="6169" max="6169" width="1.375" style="201" customWidth="1"/>
    <col min="6170" max="6175" width="4.625" style="201" customWidth="1"/>
    <col min="6176" max="6176" width="3.75" style="201" customWidth="1"/>
    <col min="6177" max="6180" width="4.625" style="201" customWidth="1"/>
    <col min="6181" max="6181" width="3.75" style="201" customWidth="1"/>
    <col min="6182" max="6224" width="4.625" style="201" customWidth="1"/>
    <col min="6225" max="6249" width="8.625" style="201" customWidth="1"/>
    <col min="6250" max="6260" width="4.625" style="201" customWidth="1"/>
    <col min="6261" max="6400" width="8.625" style="201"/>
    <col min="6401" max="6401" width="1.75" style="201" customWidth="1"/>
    <col min="6402" max="6402" width="8.375" style="201" customWidth="1"/>
    <col min="6403" max="6403" width="5.25" style="201" customWidth="1"/>
    <col min="6404" max="6404" width="5.625" style="201" customWidth="1"/>
    <col min="6405" max="6405" width="9.625" style="201" customWidth="1"/>
    <col min="6406" max="6406" width="2.75" style="201" customWidth="1"/>
    <col min="6407" max="6407" width="5.625" style="201" customWidth="1"/>
    <col min="6408" max="6408" width="2.875" style="201" customWidth="1"/>
    <col min="6409" max="6409" width="5" style="201" customWidth="1"/>
    <col min="6410" max="6410" width="5.625" style="201" customWidth="1"/>
    <col min="6411" max="6411" width="4" style="201" customWidth="1"/>
    <col min="6412" max="6412" width="5.875" style="201" customWidth="1"/>
    <col min="6413" max="6413" width="5" style="201" customWidth="1"/>
    <col min="6414" max="6414" width="3.25" style="201" customWidth="1"/>
    <col min="6415" max="6415" width="5.25" style="201" customWidth="1"/>
    <col min="6416" max="6416" width="2.375" style="201" customWidth="1"/>
    <col min="6417" max="6417" width="4.5" style="201" customWidth="1"/>
    <col min="6418" max="6419" width="4.125" style="201" customWidth="1"/>
    <col min="6420" max="6420" width="2" style="201" customWidth="1"/>
    <col min="6421" max="6421" width="0" style="201" hidden="1" customWidth="1"/>
    <col min="6422" max="6422" width="6.625" style="201" customWidth="1"/>
    <col min="6423" max="6423" width="5" style="201" customWidth="1"/>
    <col min="6424" max="6424" width="6" style="201" customWidth="1"/>
    <col min="6425" max="6425" width="1.375" style="201" customWidth="1"/>
    <col min="6426" max="6431" width="4.625" style="201" customWidth="1"/>
    <col min="6432" max="6432" width="3.75" style="201" customWidth="1"/>
    <col min="6433" max="6436" width="4.625" style="201" customWidth="1"/>
    <col min="6437" max="6437" width="3.75" style="201" customWidth="1"/>
    <col min="6438" max="6480" width="4.625" style="201" customWidth="1"/>
    <col min="6481" max="6505" width="8.625" style="201" customWidth="1"/>
    <col min="6506" max="6516" width="4.625" style="201" customWidth="1"/>
    <col min="6517" max="6656" width="8.625" style="201"/>
    <col min="6657" max="6657" width="1.75" style="201" customWidth="1"/>
    <col min="6658" max="6658" width="8.375" style="201" customWidth="1"/>
    <col min="6659" max="6659" width="5.25" style="201" customWidth="1"/>
    <col min="6660" max="6660" width="5.625" style="201" customWidth="1"/>
    <col min="6661" max="6661" width="9.625" style="201" customWidth="1"/>
    <col min="6662" max="6662" width="2.75" style="201" customWidth="1"/>
    <col min="6663" max="6663" width="5.625" style="201" customWidth="1"/>
    <col min="6664" max="6664" width="2.875" style="201" customWidth="1"/>
    <col min="6665" max="6665" width="5" style="201" customWidth="1"/>
    <col min="6666" max="6666" width="5.625" style="201" customWidth="1"/>
    <col min="6667" max="6667" width="4" style="201" customWidth="1"/>
    <col min="6668" max="6668" width="5.875" style="201" customWidth="1"/>
    <col min="6669" max="6669" width="5" style="201" customWidth="1"/>
    <col min="6670" max="6670" width="3.25" style="201" customWidth="1"/>
    <col min="6671" max="6671" width="5.25" style="201" customWidth="1"/>
    <col min="6672" max="6672" width="2.375" style="201" customWidth="1"/>
    <col min="6673" max="6673" width="4.5" style="201" customWidth="1"/>
    <col min="6674" max="6675" width="4.125" style="201" customWidth="1"/>
    <col min="6676" max="6676" width="2" style="201" customWidth="1"/>
    <col min="6677" max="6677" width="0" style="201" hidden="1" customWidth="1"/>
    <col min="6678" max="6678" width="6.625" style="201" customWidth="1"/>
    <col min="6679" max="6679" width="5" style="201" customWidth="1"/>
    <col min="6680" max="6680" width="6" style="201" customWidth="1"/>
    <col min="6681" max="6681" width="1.375" style="201" customWidth="1"/>
    <col min="6682" max="6687" width="4.625" style="201" customWidth="1"/>
    <col min="6688" max="6688" width="3.75" style="201" customWidth="1"/>
    <col min="6689" max="6692" width="4.625" style="201" customWidth="1"/>
    <col min="6693" max="6693" width="3.75" style="201" customWidth="1"/>
    <col min="6694" max="6736" width="4.625" style="201" customWidth="1"/>
    <col min="6737" max="6761" width="8.625" style="201" customWidth="1"/>
    <col min="6762" max="6772" width="4.625" style="201" customWidth="1"/>
    <col min="6773" max="6912" width="8.625" style="201"/>
    <col min="6913" max="6913" width="1.75" style="201" customWidth="1"/>
    <col min="6914" max="6914" width="8.375" style="201" customWidth="1"/>
    <col min="6915" max="6915" width="5.25" style="201" customWidth="1"/>
    <col min="6916" max="6916" width="5.625" style="201" customWidth="1"/>
    <col min="6917" max="6917" width="9.625" style="201" customWidth="1"/>
    <col min="6918" max="6918" width="2.75" style="201" customWidth="1"/>
    <col min="6919" max="6919" width="5.625" style="201" customWidth="1"/>
    <col min="6920" max="6920" width="2.875" style="201" customWidth="1"/>
    <col min="6921" max="6921" width="5" style="201" customWidth="1"/>
    <col min="6922" max="6922" width="5.625" style="201" customWidth="1"/>
    <col min="6923" max="6923" width="4" style="201" customWidth="1"/>
    <col min="6924" max="6924" width="5.875" style="201" customWidth="1"/>
    <col min="6925" max="6925" width="5" style="201" customWidth="1"/>
    <col min="6926" max="6926" width="3.25" style="201" customWidth="1"/>
    <col min="6927" max="6927" width="5.25" style="201" customWidth="1"/>
    <col min="6928" max="6928" width="2.375" style="201" customWidth="1"/>
    <col min="6929" max="6929" width="4.5" style="201" customWidth="1"/>
    <col min="6930" max="6931" width="4.125" style="201" customWidth="1"/>
    <col min="6932" max="6932" width="2" style="201" customWidth="1"/>
    <col min="6933" max="6933" width="0" style="201" hidden="1" customWidth="1"/>
    <col min="6934" max="6934" width="6.625" style="201" customWidth="1"/>
    <col min="6935" max="6935" width="5" style="201" customWidth="1"/>
    <col min="6936" max="6936" width="6" style="201" customWidth="1"/>
    <col min="6937" max="6937" width="1.375" style="201" customWidth="1"/>
    <col min="6938" max="6943" width="4.625" style="201" customWidth="1"/>
    <col min="6944" max="6944" width="3.75" style="201" customWidth="1"/>
    <col min="6945" max="6948" width="4.625" style="201" customWidth="1"/>
    <col min="6949" max="6949" width="3.75" style="201" customWidth="1"/>
    <col min="6950" max="6992" width="4.625" style="201" customWidth="1"/>
    <col min="6993" max="7017" width="8.625" style="201" customWidth="1"/>
    <col min="7018" max="7028" width="4.625" style="201" customWidth="1"/>
    <col min="7029" max="7168" width="8.625" style="201"/>
    <col min="7169" max="7169" width="1.75" style="201" customWidth="1"/>
    <col min="7170" max="7170" width="8.375" style="201" customWidth="1"/>
    <col min="7171" max="7171" width="5.25" style="201" customWidth="1"/>
    <col min="7172" max="7172" width="5.625" style="201" customWidth="1"/>
    <col min="7173" max="7173" width="9.625" style="201" customWidth="1"/>
    <col min="7174" max="7174" width="2.75" style="201" customWidth="1"/>
    <col min="7175" max="7175" width="5.625" style="201" customWidth="1"/>
    <col min="7176" max="7176" width="2.875" style="201" customWidth="1"/>
    <col min="7177" max="7177" width="5" style="201" customWidth="1"/>
    <col min="7178" max="7178" width="5.625" style="201" customWidth="1"/>
    <col min="7179" max="7179" width="4" style="201" customWidth="1"/>
    <col min="7180" max="7180" width="5.875" style="201" customWidth="1"/>
    <col min="7181" max="7181" width="5" style="201" customWidth="1"/>
    <col min="7182" max="7182" width="3.25" style="201" customWidth="1"/>
    <col min="7183" max="7183" width="5.25" style="201" customWidth="1"/>
    <col min="7184" max="7184" width="2.375" style="201" customWidth="1"/>
    <col min="7185" max="7185" width="4.5" style="201" customWidth="1"/>
    <col min="7186" max="7187" width="4.125" style="201" customWidth="1"/>
    <col min="7188" max="7188" width="2" style="201" customWidth="1"/>
    <col min="7189" max="7189" width="0" style="201" hidden="1" customWidth="1"/>
    <col min="7190" max="7190" width="6.625" style="201" customWidth="1"/>
    <col min="7191" max="7191" width="5" style="201" customWidth="1"/>
    <col min="7192" max="7192" width="6" style="201" customWidth="1"/>
    <col min="7193" max="7193" width="1.375" style="201" customWidth="1"/>
    <col min="7194" max="7199" width="4.625" style="201" customWidth="1"/>
    <col min="7200" max="7200" width="3.75" style="201" customWidth="1"/>
    <col min="7201" max="7204" width="4.625" style="201" customWidth="1"/>
    <col min="7205" max="7205" width="3.75" style="201" customWidth="1"/>
    <col min="7206" max="7248" width="4.625" style="201" customWidth="1"/>
    <col min="7249" max="7273" width="8.625" style="201" customWidth="1"/>
    <col min="7274" max="7284" width="4.625" style="201" customWidth="1"/>
    <col min="7285" max="7424" width="8.625" style="201"/>
    <col min="7425" max="7425" width="1.75" style="201" customWidth="1"/>
    <col min="7426" max="7426" width="8.375" style="201" customWidth="1"/>
    <col min="7427" max="7427" width="5.25" style="201" customWidth="1"/>
    <col min="7428" max="7428" width="5.625" style="201" customWidth="1"/>
    <col min="7429" max="7429" width="9.625" style="201" customWidth="1"/>
    <col min="7430" max="7430" width="2.75" style="201" customWidth="1"/>
    <col min="7431" max="7431" width="5.625" style="201" customWidth="1"/>
    <col min="7432" max="7432" width="2.875" style="201" customWidth="1"/>
    <col min="7433" max="7433" width="5" style="201" customWidth="1"/>
    <col min="7434" max="7434" width="5.625" style="201" customWidth="1"/>
    <col min="7435" max="7435" width="4" style="201" customWidth="1"/>
    <col min="7436" max="7436" width="5.875" style="201" customWidth="1"/>
    <col min="7437" max="7437" width="5" style="201" customWidth="1"/>
    <col min="7438" max="7438" width="3.25" style="201" customWidth="1"/>
    <col min="7439" max="7439" width="5.25" style="201" customWidth="1"/>
    <col min="7440" max="7440" width="2.375" style="201" customWidth="1"/>
    <col min="7441" max="7441" width="4.5" style="201" customWidth="1"/>
    <col min="7442" max="7443" width="4.125" style="201" customWidth="1"/>
    <col min="7444" max="7444" width="2" style="201" customWidth="1"/>
    <col min="7445" max="7445" width="0" style="201" hidden="1" customWidth="1"/>
    <col min="7446" max="7446" width="6.625" style="201" customWidth="1"/>
    <col min="7447" max="7447" width="5" style="201" customWidth="1"/>
    <col min="7448" max="7448" width="6" style="201" customWidth="1"/>
    <col min="7449" max="7449" width="1.375" style="201" customWidth="1"/>
    <col min="7450" max="7455" width="4.625" style="201" customWidth="1"/>
    <col min="7456" max="7456" width="3.75" style="201" customWidth="1"/>
    <col min="7457" max="7460" width="4.625" style="201" customWidth="1"/>
    <col min="7461" max="7461" width="3.75" style="201" customWidth="1"/>
    <col min="7462" max="7504" width="4.625" style="201" customWidth="1"/>
    <col min="7505" max="7529" width="8.625" style="201" customWidth="1"/>
    <col min="7530" max="7540" width="4.625" style="201" customWidth="1"/>
    <col min="7541" max="7680" width="8.625" style="201"/>
    <col min="7681" max="7681" width="1.75" style="201" customWidth="1"/>
    <col min="7682" max="7682" width="8.375" style="201" customWidth="1"/>
    <col min="7683" max="7683" width="5.25" style="201" customWidth="1"/>
    <col min="7684" max="7684" width="5.625" style="201" customWidth="1"/>
    <col min="7685" max="7685" width="9.625" style="201" customWidth="1"/>
    <col min="7686" max="7686" width="2.75" style="201" customWidth="1"/>
    <col min="7687" max="7687" width="5.625" style="201" customWidth="1"/>
    <col min="7688" max="7688" width="2.875" style="201" customWidth="1"/>
    <col min="7689" max="7689" width="5" style="201" customWidth="1"/>
    <col min="7690" max="7690" width="5.625" style="201" customWidth="1"/>
    <col min="7691" max="7691" width="4" style="201" customWidth="1"/>
    <col min="7692" max="7692" width="5.875" style="201" customWidth="1"/>
    <col min="7693" max="7693" width="5" style="201" customWidth="1"/>
    <col min="7694" max="7694" width="3.25" style="201" customWidth="1"/>
    <col min="7695" max="7695" width="5.25" style="201" customWidth="1"/>
    <col min="7696" max="7696" width="2.375" style="201" customWidth="1"/>
    <col min="7697" max="7697" width="4.5" style="201" customWidth="1"/>
    <col min="7698" max="7699" width="4.125" style="201" customWidth="1"/>
    <col min="7700" max="7700" width="2" style="201" customWidth="1"/>
    <col min="7701" max="7701" width="0" style="201" hidden="1" customWidth="1"/>
    <col min="7702" max="7702" width="6.625" style="201" customWidth="1"/>
    <col min="7703" max="7703" width="5" style="201" customWidth="1"/>
    <col min="7704" max="7704" width="6" style="201" customWidth="1"/>
    <col min="7705" max="7705" width="1.375" style="201" customWidth="1"/>
    <col min="7706" max="7711" width="4.625" style="201" customWidth="1"/>
    <col min="7712" max="7712" width="3.75" style="201" customWidth="1"/>
    <col min="7713" max="7716" width="4.625" style="201" customWidth="1"/>
    <col min="7717" max="7717" width="3.75" style="201" customWidth="1"/>
    <col min="7718" max="7760" width="4.625" style="201" customWidth="1"/>
    <col min="7761" max="7785" width="8.625" style="201" customWidth="1"/>
    <col min="7786" max="7796" width="4.625" style="201" customWidth="1"/>
    <col min="7797" max="7936" width="8.625" style="201"/>
    <col min="7937" max="7937" width="1.75" style="201" customWidth="1"/>
    <col min="7938" max="7938" width="8.375" style="201" customWidth="1"/>
    <col min="7939" max="7939" width="5.25" style="201" customWidth="1"/>
    <col min="7940" max="7940" width="5.625" style="201" customWidth="1"/>
    <col min="7941" max="7941" width="9.625" style="201" customWidth="1"/>
    <col min="7942" max="7942" width="2.75" style="201" customWidth="1"/>
    <col min="7943" max="7943" width="5.625" style="201" customWidth="1"/>
    <col min="7944" max="7944" width="2.875" style="201" customWidth="1"/>
    <col min="7945" max="7945" width="5" style="201" customWidth="1"/>
    <col min="7946" max="7946" width="5.625" style="201" customWidth="1"/>
    <col min="7947" max="7947" width="4" style="201" customWidth="1"/>
    <col min="7948" max="7948" width="5.875" style="201" customWidth="1"/>
    <col min="7949" max="7949" width="5" style="201" customWidth="1"/>
    <col min="7950" max="7950" width="3.25" style="201" customWidth="1"/>
    <col min="7951" max="7951" width="5.25" style="201" customWidth="1"/>
    <col min="7952" max="7952" width="2.375" style="201" customWidth="1"/>
    <col min="7953" max="7953" width="4.5" style="201" customWidth="1"/>
    <col min="7954" max="7955" width="4.125" style="201" customWidth="1"/>
    <col min="7956" max="7956" width="2" style="201" customWidth="1"/>
    <col min="7957" max="7957" width="0" style="201" hidden="1" customWidth="1"/>
    <col min="7958" max="7958" width="6.625" style="201" customWidth="1"/>
    <col min="7959" max="7959" width="5" style="201" customWidth="1"/>
    <col min="7960" max="7960" width="6" style="201" customWidth="1"/>
    <col min="7961" max="7961" width="1.375" style="201" customWidth="1"/>
    <col min="7962" max="7967" width="4.625" style="201" customWidth="1"/>
    <col min="7968" max="7968" width="3.75" style="201" customWidth="1"/>
    <col min="7969" max="7972" width="4.625" style="201" customWidth="1"/>
    <col min="7973" max="7973" width="3.75" style="201" customWidth="1"/>
    <col min="7974" max="8016" width="4.625" style="201" customWidth="1"/>
    <col min="8017" max="8041" width="8.625" style="201" customWidth="1"/>
    <col min="8042" max="8052" width="4.625" style="201" customWidth="1"/>
    <col min="8053" max="8192" width="8.625" style="201"/>
    <col min="8193" max="8193" width="1.75" style="201" customWidth="1"/>
    <col min="8194" max="8194" width="8.375" style="201" customWidth="1"/>
    <col min="8195" max="8195" width="5.25" style="201" customWidth="1"/>
    <col min="8196" max="8196" width="5.625" style="201" customWidth="1"/>
    <col min="8197" max="8197" width="9.625" style="201" customWidth="1"/>
    <col min="8198" max="8198" width="2.75" style="201" customWidth="1"/>
    <col min="8199" max="8199" width="5.625" style="201" customWidth="1"/>
    <col min="8200" max="8200" width="2.875" style="201" customWidth="1"/>
    <col min="8201" max="8201" width="5" style="201" customWidth="1"/>
    <col min="8202" max="8202" width="5.625" style="201" customWidth="1"/>
    <col min="8203" max="8203" width="4" style="201" customWidth="1"/>
    <col min="8204" max="8204" width="5.875" style="201" customWidth="1"/>
    <col min="8205" max="8205" width="5" style="201" customWidth="1"/>
    <col min="8206" max="8206" width="3.25" style="201" customWidth="1"/>
    <col min="8207" max="8207" width="5.25" style="201" customWidth="1"/>
    <col min="8208" max="8208" width="2.375" style="201" customWidth="1"/>
    <col min="8209" max="8209" width="4.5" style="201" customWidth="1"/>
    <col min="8210" max="8211" width="4.125" style="201" customWidth="1"/>
    <col min="8212" max="8212" width="2" style="201" customWidth="1"/>
    <col min="8213" max="8213" width="0" style="201" hidden="1" customWidth="1"/>
    <col min="8214" max="8214" width="6.625" style="201" customWidth="1"/>
    <col min="8215" max="8215" width="5" style="201" customWidth="1"/>
    <col min="8216" max="8216" width="6" style="201" customWidth="1"/>
    <col min="8217" max="8217" width="1.375" style="201" customWidth="1"/>
    <col min="8218" max="8223" width="4.625" style="201" customWidth="1"/>
    <col min="8224" max="8224" width="3.75" style="201" customWidth="1"/>
    <col min="8225" max="8228" width="4.625" style="201" customWidth="1"/>
    <col min="8229" max="8229" width="3.75" style="201" customWidth="1"/>
    <col min="8230" max="8272" width="4.625" style="201" customWidth="1"/>
    <col min="8273" max="8297" width="8.625" style="201" customWidth="1"/>
    <col min="8298" max="8308" width="4.625" style="201" customWidth="1"/>
    <col min="8309" max="8448" width="8.625" style="201"/>
    <col min="8449" max="8449" width="1.75" style="201" customWidth="1"/>
    <col min="8450" max="8450" width="8.375" style="201" customWidth="1"/>
    <col min="8451" max="8451" width="5.25" style="201" customWidth="1"/>
    <col min="8452" max="8452" width="5.625" style="201" customWidth="1"/>
    <col min="8453" max="8453" width="9.625" style="201" customWidth="1"/>
    <col min="8454" max="8454" width="2.75" style="201" customWidth="1"/>
    <col min="8455" max="8455" width="5.625" style="201" customWidth="1"/>
    <col min="8456" max="8456" width="2.875" style="201" customWidth="1"/>
    <col min="8457" max="8457" width="5" style="201" customWidth="1"/>
    <col min="8458" max="8458" width="5.625" style="201" customWidth="1"/>
    <col min="8459" max="8459" width="4" style="201" customWidth="1"/>
    <col min="8460" max="8460" width="5.875" style="201" customWidth="1"/>
    <col min="8461" max="8461" width="5" style="201" customWidth="1"/>
    <col min="8462" max="8462" width="3.25" style="201" customWidth="1"/>
    <col min="8463" max="8463" width="5.25" style="201" customWidth="1"/>
    <col min="8464" max="8464" width="2.375" style="201" customWidth="1"/>
    <col min="8465" max="8465" width="4.5" style="201" customWidth="1"/>
    <col min="8466" max="8467" width="4.125" style="201" customWidth="1"/>
    <col min="8468" max="8468" width="2" style="201" customWidth="1"/>
    <col min="8469" max="8469" width="0" style="201" hidden="1" customWidth="1"/>
    <col min="8470" max="8470" width="6.625" style="201" customWidth="1"/>
    <col min="8471" max="8471" width="5" style="201" customWidth="1"/>
    <col min="8472" max="8472" width="6" style="201" customWidth="1"/>
    <col min="8473" max="8473" width="1.375" style="201" customWidth="1"/>
    <col min="8474" max="8479" width="4.625" style="201" customWidth="1"/>
    <col min="8480" max="8480" width="3.75" style="201" customWidth="1"/>
    <col min="8481" max="8484" width="4.625" style="201" customWidth="1"/>
    <col min="8485" max="8485" width="3.75" style="201" customWidth="1"/>
    <col min="8486" max="8528" width="4.625" style="201" customWidth="1"/>
    <col min="8529" max="8553" width="8.625" style="201" customWidth="1"/>
    <col min="8554" max="8564" width="4.625" style="201" customWidth="1"/>
    <col min="8565" max="8704" width="8.625" style="201"/>
    <col min="8705" max="8705" width="1.75" style="201" customWidth="1"/>
    <col min="8706" max="8706" width="8.375" style="201" customWidth="1"/>
    <col min="8707" max="8707" width="5.25" style="201" customWidth="1"/>
    <col min="8708" max="8708" width="5.625" style="201" customWidth="1"/>
    <col min="8709" max="8709" width="9.625" style="201" customWidth="1"/>
    <col min="8710" max="8710" width="2.75" style="201" customWidth="1"/>
    <col min="8711" max="8711" width="5.625" style="201" customWidth="1"/>
    <col min="8712" max="8712" width="2.875" style="201" customWidth="1"/>
    <col min="8713" max="8713" width="5" style="201" customWidth="1"/>
    <col min="8714" max="8714" width="5.625" style="201" customWidth="1"/>
    <col min="8715" max="8715" width="4" style="201" customWidth="1"/>
    <col min="8716" max="8716" width="5.875" style="201" customWidth="1"/>
    <col min="8717" max="8717" width="5" style="201" customWidth="1"/>
    <col min="8718" max="8718" width="3.25" style="201" customWidth="1"/>
    <col min="8719" max="8719" width="5.25" style="201" customWidth="1"/>
    <col min="8720" max="8720" width="2.375" style="201" customWidth="1"/>
    <col min="8721" max="8721" width="4.5" style="201" customWidth="1"/>
    <col min="8722" max="8723" width="4.125" style="201" customWidth="1"/>
    <col min="8724" max="8724" width="2" style="201" customWidth="1"/>
    <col min="8725" max="8725" width="0" style="201" hidden="1" customWidth="1"/>
    <col min="8726" max="8726" width="6.625" style="201" customWidth="1"/>
    <col min="8727" max="8727" width="5" style="201" customWidth="1"/>
    <col min="8728" max="8728" width="6" style="201" customWidth="1"/>
    <col min="8729" max="8729" width="1.375" style="201" customWidth="1"/>
    <col min="8730" max="8735" width="4.625" style="201" customWidth="1"/>
    <col min="8736" max="8736" width="3.75" style="201" customWidth="1"/>
    <col min="8737" max="8740" width="4.625" style="201" customWidth="1"/>
    <col min="8741" max="8741" width="3.75" style="201" customWidth="1"/>
    <col min="8742" max="8784" width="4.625" style="201" customWidth="1"/>
    <col min="8785" max="8809" width="8.625" style="201" customWidth="1"/>
    <col min="8810" max="8820" width="4.625" style="201" customWidth="1"/>
    <col min="8821" max="8960" width="8.625" style="201"/>
    <col min="8961" max="8961" width="1.75" style="201" customWidth="1"/>
    <col min="8962" max="8962" width="8.375" style="201" customWidth="1"/>
    <col min="8963" max="8963" width="5.25" style="201" customWidth="1"/>
    <col min="8964" max="8964" width="5.625" style="201" customWidth="1"/>
    <col min="8965" max="8965" width="9.625" style="201" customWidth="1"/>
    <col min="8966" max="8966" width="2.75" style="201" customWidth="1"/>
    <col min="8967" max="8967" width="5.625" style="201" customWidth="1"/>
    <col min="8968" max="8968" width="2.875" style="201" customWidth="1"/>
    <col min="8969" max="8969" width="5" style="201" customWidth="1"/>
    <col min="8970" max="8970" width="5.625" style="201" customWidth="1"/>
    <col min="8971" max="8971" width="4" style="201" customWidth="1"/>
    <col min="8972" max="8972" width="5.875" style="201" customWidth="1"/>
    <col min="8973" max="8973" width="5" style="201" customWidth="1"/>
    <col min="8974" max="8974" width="3.25" style="201" customWidth="1"/>
    <col min="8975" max="8975" width="5.25" style="201" customWidth="1"/>
    <col min="8976" max="8976" width="2.375" style="201" customWidth="1"/>
    <col min="8977" max="8977" width="4.5" style="201" customWidth="1"/>
    <col min="8978" max="8979" width="4.125" style="201" customWidth="1"/>
    <col min="8980" max="8980" width="2" style="201" customWidth="1"/>
    <col min="8981" max="8981" width="0" style="201" hidden="1" customWidth="1"/>
    <col min="8982" max="8982" width="6.625" style="201" customWidth="1"/>
    <col min="8983" max="8983" width="5" style="201" customWidth="1"/>
    <col min="8984" max="8984" width="6" style="201" customWidth="1"/>
    <col min="8985" max="8985" width="1.375" style="201" customWidth="1"/>
    <col min="8986" max="8991" width="4.625" style="201" customWidth="1"/>
    <col min="8992" max="8992" width="3.75" style="201" customWidth="1"/>
    <col min="8993" max="8996" width="4.625" style="201" customWidth="1"/>
    <col min="8997" max="8997" width="3.75" style="201" customWidth="1"/>
    <col min="8998" max="9040" width="4.625" style="201" customWidth="1"/>
    <col min="9041" max="9065" width="8.625" style="201" customWidth="1"/>
    <col min="9066" max="9076" width="4.625" style="201" customWidth="1"/>
    <col min="9077" max="9216" width="8.625" style="201"/>
    <col min="9217" max="9217" width="1.75" style="201" customWidth="1"/>
    <col min="9218" max="9218" width="8.375" style="201" customWidth="1"/>
    <col min="9219" max="9219" width="5.25" style="201" customWidth="1"/>
    <col min="9220" max="9220" width="5.625" style="201" customWidth="1"/>
    <col min="9221" max="9221" width="9.625" style="201" customWidth="1"/>
    <col min="9222" max="9222" width="2.75" style="201" customWidth="1"/>
    <col min="9223" max="9223" width="5.625" style="201" customWidth="1"/>
    <col min="9224" max="9224" width="2.875" style="201" customWidth="1"/>
    <col min="9225" max="9225" width="5" style="201" customWidth="1"/>
    <col min="9226" max="9226" width="5.625" style="201" customWidth="1"/>
    <col min="9227" max="9227" width="4" style="201" customWidth="1"/>
    <col min="9228" max="9228" width="5.875" style="201" customWidth="1"/>
    <col min="9229" max="9229" width="5" style="201" customWidth="1"/>
    <col min="9230" max="9230" width="3.25" style="201" customWidth="1"/>
    <col min="9231" max="9231" width="5.25" style="201" customWidth="1"/>
    <col min="9232" max="9232" width="2.375" style="201" customWidth="1"/>
    <col min="9233" max="9233" width="4.5" style="201" customWidth="1"/>
    <col min="9234" max="9235" width="4.125" style="201" customWidth="1"/>
    <col min="9236" max="9236" width="2" style="201" customWidth="1"/>
    <col min="9237" max="9237" width="0" style="201" hidden="1" customWidth="1"/>
    <col min="9238" max="9238" width="6.625" style="201" customWidth="1"/>
    <col min="9239" max="9239" width="5" style="201" customWidth="1"/>
    <col min="9240" max="9240" width="6" style="201" customWidth="1"/>
    <col min="9241" max="9241" width="1.375" style="201" customWidth="1"/>
    <col min="9242" max="9247" width="4.625" style="201" customWidth="1"/>
    <col min="9248" max="9248" width="3.75" style="201" customWidth="1"/>
    <col min="9249" max="9252" width="4.625" style="201" customWidth="1"/>
    <col min="9253" max="9253" width="3.75" style="201" customWidth="1"/>
    <col min="9254" max="9296" width="4.625" style="201" customWidth="1"/>
    <col min="9297" max="9321" width="8.625" style="201" customWidth="1"/>
    <col min="9322" max="9332" width="4.625" style="201" customWidth="1"/>
    <col min="9333" max="9472" width="8.625" style="201"/>
    <col min="9473" max="9473" width="1.75" style="201" customWidth="1"/>
    <col min="9474" max="9474" width="8.375" style="201" customWidth="1"/>
    <col min="9475" max="9475" width="5.25" style="201" customWidth="1"/>
    <col min="9476" max="9476" width="5.625" style="201" customWidth="1"/>
    <col min="9477" max="9477" width="9.625" style="201" customWidth="1"/>
    <col min="9478" max="9478" width="2.75" style="201" customWidth="1"/>
    <col min="9479" max="9479" width="5.625" style="201" customWidth="1"/>
    <col min="9480" max="9480" width="2.875" style="201" customWidth="1"/>
    <col min="9481" max="9481" width="5" style="201" customWidth="1"/>
    <col min="9482" max="9482" width="5.625" style="201" customWidth="1"/>
    <col min="9483" max="9483" width="4" style="201" customWidth="1"/>
    <col min="9484" max="9484" width="5.875" style="201" customWidth="1"/>
    <col min="9485" max="9485" width="5" style="201" customWidth="1"/>
    <col min="9486" max="9486" width="3.25" style="201" customWidth="1"/>
    <col min="9487" max="9487" width="5.25" style="201" customWidth="1"/>
    <col min="9488" max="9488" width="2.375" style="201" customWidth="1"/>
    <col min="9489" max="9489" width="4.5" style="201" customWidth="1"/>
    <col min="9490" max="9491" width="4.125" style="201" customWidth="1"/>
    <col min="9492" max="9492" width="2" style="201" customWidth="1"/>
    <col min="9493" max="9493" width="0" style="201" hidden="1" customWidth="1"/>
    <col min="9494" max="9494" width="6.625" style="201" customWidth="1"/>
    <col min="9495" max="9495" width="5" style="201" customWidth="1"/>
    <col min="9496" max="9496" width="6" style="201" customWidth="1"/>
    <col min="9497" max="9497" width="1.375" style="201" customWidth="1"/>
    <col min="9498" max="9503" width="4.625" style="201" customWidth="1"/>
    <col min="9504" max="9504" width="3.75" style="201" customWidth="1"/>
    <col min="9505" max="9508" width="4.625" style="201" customWidth="1"/>
    <col min="9509" max="9509" width="3.75" style="201" customWidth="1"/>
    <col min="9510" max="9552" width="4.625" style="201" customWidth="1"/>
    <col min="9553" max="9577" width="8.625" style="201" customWidth="1"/>
    <col min="9578" max="9588" width="4.625" style="201" customWidth="1"/>
    <col min="9589" max="9728" width="8.625" style="201"/>
    <col min="9729" max="9729" width="1.75" style="201" customWidth="1"/>
    <col min="9730" max="9730" width="8.375" style="201" customWidth="1"/>
    <col min="9731" max="9731" width="5.25" style="201" customWidth="1"/>
    <col min="9732" max="9732" width="5.625" style="201" customWidth="1"/>
    <col min="9733" max="9733" width="9.625" style="201" customWidth="1"/>
    <col min="9734" max="9734" width="2.75" style="201" customWidth="1"/>
    <col min="9735" max="9735" width="5.625" style="201" customWidth="1"/>
    <col min="9736" max="9736" width="2.875" style="201" customWidth="1"/>
    <col min="9737" max="9737" width="5" style="201" customWidth="1"/>
    <col min="9738" max="9738" width="5.625" style="201" customWidth="1"/>
    <col min="9739" max="9739" width="4" style="201" customWidth="1"/>
    <col min="9740" max="9740" width="5.875" style="201" customWidth="1"/>
    <col min="9741" max="9741" width="5" style="201" customWidth="1"/>
    <col min="9742" max="9742" width="3.25" style="201" customWidth="1"/>
    <col min="9743" max="9743" width="5.25" style="201" customWidth="1"/>
    <col min="9744" max="9744" width="2.375" style="201" customWidth="1"/>
    <col min="9745" max="9745" width="4.5" style="201" customWidth="1"/>
    <col min="9746" max="9747" width="4.125" style="201" customWidth="1"/>
    <col min="9748" max="9748" width="2" style="201" customWidth="1"/>
    <col min="9749" max="9749" width="0" style="201" hidden="1" customWidth="1"/>
    <col min="9750" max="9750" width="6.625" style="201" customWidth="1"/>
    <col min="9751" max="9751" width="5" style="201" customWidth="1"/>
    <col min="9752" max="9752" width="6" style="201" customWidth="1"/>
    <col min="9753" max="9753" width="1.375" style="201" customWidth="1"/>
    <col min="9754" max="9759" width="4.625" style="201" customWidth="1"/>
    <col min="9760" max="9760" width="3.75" style="201" customWidth="1"/>
    <col min="9761" max="9764" width="4.625" style="201" customWidth="1"/>
    <col min="9765" max="9765" width="3.75" style="201" customWidth="1"/>
    <col min="9766" max="9808" width="4.625" style="201" customWidth="1"/>
    <col min="9809" max="9833" width="8.625" style="201" customWidth="1"/>
    <col min="9834" max="9844" width="4.625" style="201" customWidth="1"/>
    <col min="9845" max="9984" width="8.625" style="201"/>
    <col min="9985" max="9985" width="1.75" style="201" customWidth="1"/>
    <col min="9986" max="9986" width="8.375" style="201" customWidth="1"/>
    <col min="9987" max="9987" width="5.25" style="201" customWidth="1"/>
    <col min="9988" max="9988" width="5.625" style="201" customWidth="1"/>
    <col min="9989" max="9989" width="9.625" style="201" customWidth="1"/>
    <col min="9990" max="9990" width="2.75" style="201" customWidth="1"/>
    <col min="9991" max="9991" width="5.625" style="201" customWidth="1"/>
    <col min="9992" max="9992" width="2.875" style="201" customWidth="1"/>
    <col min="9993" max="9993" width="5" style="201" customWidth="1"/>
    <col min="9994" max="9994" width="5.625" style="201" customWidth="1"/>
    <col min="9995" max="9995" width="4" style="201" customWidth="1"/>
    <col min="9996" max="9996" width="5.875" style="201" customWidth="1"/>
    <col min="9997" max="9997" width="5" style="201" customWidth="1"/>
    <col min="9998" max="9998" width="3.25" style="201" customWidth="1"/>
    <col min="9999" max="9999" width="5.25" style="201" customWidth="1"/>
    <col min="10000" max="10000" width="2.375" style="201" customWidth="1"/>
    <col min="10001" max="10001" width="4.5" style="201" customWidth="1"/>
    <col min="10002" max="10003" width="4.125" style="201" customWidth="1"/>
    <col min="10004" max="10004" width="2" style="201" customWidth="1"/>
    <col min="10005" max="10005" width="0" style="201" hidden="1" customWidth="1"/>
    <col min="10006" max="10006" width="6.625" style="201" customWidth="1"/>
    <col min="10007" max="10007" width="5" style="201" customWidth="1"/>
    <col min="10008" max="10008" width="6" style="201" customWidth="1"/>
    <col min="10009" max="10009" width="1.375" style="201" customWidth="1"/>
    <col min="10010" max="10015" width="4.625" style="201" customWidth="1"/>
    <col min="10016" max="10016" width="3.75" style="201" customWidth="1"/>
    <col min="10017" max="10020" width="4.625" style="201" customWidth="1"/>
    <col min="10021" max="10021" width="3.75" style="201" customWidth="1"/>
    <col min="10022" max="10064" width="4.625" style="201" customWidth="1"/>
    <col min="10065" max="10089" width="8.625" style="201" customWidth="1"/>
    <col min="10090" max="10100" width="4.625" style="201" customWidth="1"/>
    <col min="10101" max="10240" width="8.625" style="201"/>
    <col min="10241" max="10241" width="1.75" style="201" customWidth="1"/>
    <col min="10242" max="10242" width="8.375" style="201" customWidth="1"/>
    <col min="10243" max="10243" width="5.25" style="201" customWidth="1"/>
    <col min="10244" max="10244" width="5.625" style="201" customWidth="1"/>
    <col min="10245" max="10245" width="9.625" style="201" customWidth="1"/>
    <col min="10246" max="10246" width="2.75" style="201" customWidth="1"/>
    <col min="10247" max="10247" width="5.625" style="201" customWidth="1"/>
    <col min="10248" max="10248" width="2.875" style="201" customWidth="1"/>
    <col min="10249" max="10249" width="5" style="201" customWidth="1"/>
    <col min="10250" max="10250" width="5.625" style="201" customWidth="1"/>
    <col min="10251" max="10251" width="4" style="201" customWidth="1"/>
    <col min="10252" max="10252" width="5.875" style="201" customWidth="1"/>
    <col min="10253" max="10253" width="5" style="201" customWidth="1"/>
    <col min="10254" max="10254" width="3.25" style="201" customWidth="1"/>
    <col min="10255" max="10255" width="5.25" style="201" customWidth="1"/>
    <col min="10256" max="10256" width="2.375" style="201" customWidth="1"/>
    <col min="10257" max="10257" width="4.5" style="201" customWidth="1"/>
    <col min="10258" max="10259" width="4.125" style="201" customWidth="1"/>
    <col min="10260" max="10260" width="2" style="201" customWidth="1"/>
    <col min="10261" max="10261" width="0" style="201" hidden="1" customWidth="1"/>
    <col min="10262" max="10262" width="6.625" style="201" customWidth="1"/>
    <col min="10263" max="10263" width="5" style="201" customWidth="1"/>
    <col min="10264" max="10264" width="6" style="201" customWidth="1"/>
    <col min="10265" max="10265" width="1.375" style="201" customWidth="1"/>
    <col min="10266" max="10271" width="4.625" style="201" customWidth="1"/>
    <col min="10272" max="10272" width="3.75" style="201" customWidth="1"/>
    <col min="10273" max="10276" width="4.625" style="201" customWidth="1"/>
    <col min="10277" max="10277" width="3.75" style="201" customWidth="1"/>
    <col min="10278" max="10320" width="4.625" style="201" customWidth="1"/>
    <col min="10321" max="10345" width="8.625" style="201" customWidth="1"/>
    <col min="10346" max="10356" width="4.625" style="201" customWidth="1"/>
    <col min="10357" max="10496" width="8.625" style="201"/>
    <col min="10497" max="10497" width="1.75" style="201" customWidth="1"/>
    <col min="10498" max="10498" width="8.375" style="201" customWidth="1"/>
    <col min="10499" max="10499" width="5.25" style="201" customWidth="1"/>
    <col min="10500" max="10500" width="5.625" style="201" customWidth="1"/>
    <col min="10501" max="10501" width="9.625" style="201" customWidth="1"/>
    <col min="10502" max="10502" width="2.75" style="201" customWidth="1"/>
    <col min="10503" max="10503" width="5.625" style="201" customWidth="1"/>
    <col min="10504" max="10504" width="2.875" style="201" customWidth="1"/>
    <col min="10505" max="10505" width="5" style="201" customWidth="1"/>
    <col min="10506" max="10506" width="5.625" style="201" customWidth="1"/>
    <col min="10507" max="10507" width="4" style="201" customWidth="1"/>
    <col min="10508" max="10508" width="5.875" style="201" customWidth="1"/>
    <col min="10509" max="10509" width="5" style="201" customWidth="1"/>
    <col min="10510" max="10510" width="3.25" style="201" customWidth="1"/>
    <col min="10511" max="10511" width="5.25" style="201" customWidth="1"/>
    <col min="10512" max="10512" width="2.375" style="201" customWidth="1"/>
    <col min="10513" max="10513" width="4.5" style="201" customWidth="1"/>
    <col min="10514" max="10515" width="4.125" style="201" customWidth="1"/>
    <col min="10516" max="10516" width="2" style="201" customWidth="1"/>
    <col min="10517" max="10517" width="0" style="201" hidden="1" customWidth="1"/>
    <col min="10518" max="10518" width="6.625" style="201" customWidth="1"/>
    <col min="10519" max="10519" width="5" style="201" customWidth="1"/>
    <col min="10520" max="10520" width="6" style="201" customWidth="1"/>
    <col min="10521" max="10521" width="1.375" style="201" customWidth="1"/>
    <col min="10522" max="10527" width="4.625" style="201" customWidth="1"/>
    <col min="10528" max="10528" width="3.75" style="201" customWidth="1"/>
    <col min="10529" max="10532" width="4.625" style="201" customWidth="1"/>
    <col min="10533" max="10533" width="3.75" style="201" customWidth="1"/>
    <col min="10534" max="10576" width="4.625" style="201" customWidth="1"/>
    <col min="10577" max="10601" width="8.625" style="201" customWidth="1"/>
    <col min="10602" max="10612" width="4.625" style="201" customWidth="1"/>
    <col min="10613" max="10752" width="8.625" style="201"/>
    <col min="10753" max="10753" width="1.75" style="201" customWidth="1"/>
    <col min="10754" max="10754" width="8.375" style="201" customWidth="1"/>
    <col min="10755" max="10755" width="5.25" style="201" customWidth="1"/>
    <col min="10756" max="10756" width="5.625" style="201" customWidth="1"/>
    <col min="10757" max="10757" width="9.625" style="201" customWidth="1"/>
    <col min="10758" max="10758" width="2.75" style="201" customWidth="1"/>
    <col min="10759" max="10759" width="5.625" style="201" customWidth="1"/>
    <col min="10760" max="10760" width="2.875" style="201" customWidth="1"/>
    <col min="10761" max="10761" width="5" style="201" customWidth="1"/>
    <col min="10762" max="10762" width="5.625" style="201" customWidth="1"/>
    <col min="10763" max="10763" width="4" style="201" customWidth="1"/>
    <col min="10764" max="10764" width="5.875" style="201" customWidth="1"/>
    <col min="10765" max="10765" width="5" style="201" customWidth="1"/>
    <col min="10766" max="10766" width="3.25" style="201" customWidth="1"/>
    <col min="10767" max="10767" width="5.25" style="201" customWidth="1"/>
    <col min="10768" max="10768" width="2.375" style="201" customWidth="1"/>
    <col min="10769" max="10769" width="4.5" style="201" customWidth="1"/>
    <col min="10770" max="10771" width="4.125" style="201" customWidth="1"/>
    <col min="10772" max="10772" width="2" style="201" customWidth="1"/>
    <col min="10773" max="10773" width="0" style="201" hidden="1" customWidth="1"/>
    <col min="10774" max="10774" width="6.625" style="201" customWidth="1"/>
    <col min="10775" max="10775" width="5" style="201" customWidth="1"/>
    <col min="10776" max="10776" width="6" style="201" customWidth="1"/>
    <col min="10777" max="10777" width="1.375" style="201" customWidth="1"/>
    <col min="10778" max="10783" width="4.625" style="201" customWidth="1"/>
    <col min="10784" max="10784" width="3.75" style="201" customWidth="1"/>
    <col min="10785" max="10788" width="4.625" style="201" customWidth="1"/>
    <col min="10789" max="10789" width="3.75" style="201" customWidth="1"/>
    <col min="10790" max="10832" width="4.625" style="201" customWidth="1"/>
    <col min="10833" max="10857" width="8.625" style="201" customWidth="1"/>
    <col min="10858" max="10868" width="4.625" style="201" customWidth="1"/>
    <col min="10869" max="11008" width="8.625" style="201"/>
    <col min="11009" max="11009" width="1.75" style="201" customWidth="1"/>
    <col min="11010" max="11010" width="8.375" style="201" customWidth="1"/>
    <col min="11011" max="11011" width="5.25" style="201" customWidth="1"/>
    <col min="11012" max="11012" width="5.625" style="201" customWidth="1"/>
    <col min="11013" max="11013" width="9.625" style="201" customWidth="1"/>
    <col min="11014" max="11014" width="2.75" style="201" customWidth="1"/>
    <col min="11015" max="11015" width="5.625" style="201" customWidth="1"/>
    <col min="11016" max="11016" width="2.875" style="201" customWidth="1"/>
    <col min="11017" max="11017" width="5" style="201" customWidth="1"/>
    <col min="11018" max="11018" width="5.625" style="201" customWidth="1"/>
    <col min="11019" max="11019" width="4" style="201" customWidth="1"/>
    <col min="11020" max="11020" width="5.875" style="201" customWidth="1"/>
    <col min="11021" max="11021" width="5" style="201" customWidth="1"/>
    <col min="11022" max="11022" width="3.25" style="201" customWidth="1"/>
    <col min="11023" max="11023" width="5.25" style="201" customWidth="1"/>
    <col min="11024" max="11024" width="2.375" style="201" customWidth="1"/>
    <col min="11025" max="11025" width="4.5" style="201" customWidth="1"/>
    <col min="11026" max="11027" width="4.125" style="201" customWidth="1"/>
    <col min="11028" max="11028" width="2" style="201" customWidth="1"/>
    <col min="11029" max="11029" width="0" style="201" hidden="1" customWidth="1"/>
    <col min="11030" max="11030" width="6.625" style="201" customWidth="1"/>
    <col min="11031" max="11031" width="5" style="201" customWidth="1"/>
    <col min="11032" max="11032" width="6" style="201" customWidth="1"/>
    <col min="11033" max="11033" width="1.375" style="201" customWidth="1"/>
    <col min="11034" max="11039" width="4.625" style="201" customWidth="1"/>
    <col min="11040" max="11040" width="3.75" style="201" customWidth="1"/>
    <col min="11041" max="11044" width="4.625" style="201" customWidth="1"/>
    <col min="11045" max="11045" width="3.75" style="201" customWidth="1"/>
    <col min="11046" max="11088" width="4.625" style="201" customWidth="1"/>
    <col min="11089" max="11113" width="8.625" style="201" customWidth="1"/>
    <col min="11114" max="11124" width="4.625" style="201" customWidth="1"/>
    <col min="11125" max="11264" width="8.625" style="201"/>
    <col min="11265" max="11265" width="1.75" style="201" customWidth="1"/>
    <col min="11266" max="11266" width="8.375" style="201" customWidth="1"/>
    <col min="11267" max="11267" width="5.25" style="201" customWidth="1"/>
    <col min="11268" max="11268" width="5.625" style="201" customWidth="1"/>
    <col min="11269" max="11269" width="9.625" style="201" customWidth="1"/>
    <col min="11270" max="11270" width="2.75" style="201" customWidth="1"/>
    <col min="11271" max="11271" width="5.625" style="201" customWidth="1"/>
    <col min="11272" max="11272" width="2.875" style="201" customWidth="1"/>
    <col min="11273" max="11273" width="5" style="201" customWidth="1"/>
    <col min="11274" max="11274" width="5.625" style="201" customWidth="1"/>
    <col min="11275" max="11275" width="4" style="201" customWidth="1"/>
    <col min="11276" max="11276" width="5.875" style="201" customWidth="1"/>
    <col min="11277" max="11277" width="5" style="201" customWidth="1"/>
    <col min="11278" max="11278" width="3.25" style="201" customWidth="1"/>
    <col min="11279" max="11279" width="5.25" style="201" customWidth="1"/>
    <col min="11280" max="11280" width="2.375" style="201" customWidth="1"/>
    <col min="11281" max="11281" width="4.5" style="201" customWidth="1"/>
    <col min="11282" max="11283" width="4.125" style="201" customWidth="1"/>
    <col min="11284" max="11284" width="2" style="201" customWidth="1"/>
    <col min="11285" max="11285" width="0" style="201" hidden="1" customWidth="1"/>
    <col min="11286" max="11286" width="6.625" style="201" customWidth="1"/>
    <col min="11287" max="11287" width="5" style="201" customWidth="1"/>
    <col min="11288" max="11288" width="6" style="201" customWidth="1"/>
    <col min="11289" max="11289" width="1.375" style="201" customWidth="1"/>
    <col min="11290" max="11295" width="4.625" style="201" customWidth="1"/>
    <col min="11296" max="11296" width="3.75" style="201" customWidth="1"/>
    <col min="11297" max="11300" width="4.625" style="201" customWidth="1"/>
    <col min="11301" max="11301" width="3.75" style="201" customWidth="1"/>
    <col min="11302" max="11344" width="4.625" style="201" customWidth="1"/>
    <col min="11345" max="11369" width="8.625" style="201" customWidth="1"/>
    <col min="11370" max="11380" width="4.625" style="201" customWidth="1"/>
    <col min="11381" max="11520" width="8.625" style="201"/>
    <col min="11521" max="11521" width="1.75" style="201" customWidth="1"/>
    <col min="11522" max="11522" width="8.375" style="201" customWidth="1"/>
    <col min="11523" max="11523" width="5.25" style="201" customWidth="1"/>
    <col min="11524" max="11524" width="5.625" style="201" customWidth="1"/>
    <col min="11525" max="11525" width="9.625" style="201" customWidth="1"/>
    <col min="11526" max="11526" width="2.75" style="201" customWidth="1"/>
    <col min="11527" max="11527" width="5.625" style="201" customWidth="1"/>
    <col min="11528" max="11528" width="2.875" style="201" customWidth="1"/>
    <col min="11529" max="11529" width="5" style="201" customWidth="1"/>
    <col min="11530" max="11530" width="5.625" style="201" customWidth="1"/>
    <col min="11531" max="11531" width="4" style="201" customWidth="1"/>
    <col min="11532" max="11532" width="5.875" style="201" customWidth="1"/>
    <col min="11533" max="11533" width="5" style="201" customWidth="1"/>
    <col min="11534" max="11534" width="3.25" style="201" customWidth="1"/>
    <col min="11535" max="11535" width="5.25" style="201" customWidth="1"/>
    <col min="11536" max="11536" width="2.375" style="201" customWidth="1"/>
    <col min="11537" max="11537" width="4.5" style="201" customWidth="1"/>
    <col min="11538" max="11539" width="4.125" style="201" customWidth="1"/>
    <col min="11540" max="11540" width="2" style="201" customWidth="1"/>
    <col min="11541" max="11541" width="0" style="201" hidden="1" customWidth="1"/>
    <col min="11542" max="11542" width="6.625" style="201" customWidth="1"/>
    <col min="11543" max="11543" width="5" style="201" customWidth="1"/>
    <col min="11544" max="11544" width="6" style="201" customWidth="1"/>
    <col min="11545" max="11545" width="1.375" style="201" customWidth="1"/>
    <col min="11546" max="11551" width="4.625" style="201" customWidth="1"/>
    <col min="11552" max="11552" width="3.75" style="201" customWidth="1"/>
    <col min="11553" max="11556" width="4.625" style="201" customWidth="1"/>
    <col min="11557" max="11557" width="3.75" style="201" customWidth="1"/>
    <col min="11558" max="11600" width="4.625" style="201" customWidth="1"/>
    <col min="11601" max="11625" width="8.625" style="201" customWidth="1"/>
    <col min="11626" max="11636" width="4.625" style="201" customWidth="1"/>
    <col min="11637" max="11776" width="8.625" style="201"/>
    <col min="11777" max="11777" width="1.75" style="201" customWidth="1"/>
    <col min="11778" max="11778" width="8.375" style="201" customWidth="1"/>
    <col min="11779" max="11779" width="5.25" style="201" customWidth="1"/>
    <col min="11780" max="11780" width="5.625" style="201" customWidth="1"/>
    <col min="11781" max="11781" width="9.625" style="201" customWidth="1"/>
    <col min="11782" max="11782" width="2.75" style="201" customWidth="1"/>
    <col min="11783" max="11783" width="5.625" style="201" customWidth="1"/>
    <col min="11784" max="11784" width="2.875" style="201" customWidth="1"/>
    <col min="11785" max="11785" width="5" style="201" customWidth="1"/>
    <col min="11786" max="11786" width="5.625" style="201" customWidth="1"/>
    <col min="11787" max="11787" width="4" style="201" customWidth="1"/>
    <col min="11788" max="11788" width="5.875" style="201" customWidth="1"/>
    <col min="11789" max="11789" width="5" style="201" customWidth="1"/>
    <col min="11790" max="11790" width="3.25" style="201" customWidth="1"/>
    <col min="11791" max="11791" width="5.25" style="201" customWidth="1"/>
    <col min="11792" max="11792" width="2.375" style="201" customWidth="1"/>
    <col min="11793" max="11793" width="4.5" style="201" customWidth="1"/>
    <col min="11794" max="11795" width="4.125" style="201" customWidth="1"/>
    <col min="11796" max="11796" width="2" style="201" customWidth="1"/>
    <col min="11797" max="11797" width="0" style="201" hidden="1" customWidth="1"/>
    <col min="11798" max="11798" width="6.625" style="201" customWidth="1"/>
    <col min="11799" max="11799" width="5" style="201" customWidth="1"/>
    <col min="11800" max="11800" width="6" style="201" customWidth="1"/>
    <col min="11801" max="11801" width="1.375" style="201" customWidth="1"/>
    <col min="11802" max="11807" width="4.625" style="201" customWidth="1"/>
    <col min="11808" max="11808" width="3.75" style="201" customWidth="1"/>
    <col min="11809" max="11812" width="4.625" style="201" customWidth="1"/>
    <col min="11813" max="11813" width="3.75" style="201" customWidth="1"/>
    <col min="11814" max="11856" width="4.625" style="201" customWidth="1"/>
    <col min="11857" max="11881" width="8.625" style="201" customWidth="1"/>
    <col min="11882" max="11892" width="4.625" style="201" customWidth="1"/>
    <col min="11893" max="12032" width="8.625" style="201"/>
    <col min="12033" max="12033" width="1.75" style="201" customWidth="1"/>
    <col min="12034" max="12034" width="8.375" style="201" customWidth="1"/>
    <col min="12035" max="12035" width="5.25" style="201" customWidth="1"/>
    <col min="12036" max="12036" width="5.625" style="201" customWidth="1"/>
    <col min="12037" max="12037" width="9.625" style="201" customWidth="1"/>
    <col min="12038" max="12038" width="2.75" style="201" customWidth="1"/>
    <col min="12039" max="12039" width="5.625" style="201" customWidth="1"/>
    <col min="12040" max="12040" width="2.875" style="201" customWidth="1"/>
    <col min="12041" max="12041" width="5" style="201" customWidth="1"/>
    <col min="12042" max="12042" width="5.625" style="201" customWidth="1"/>
    <col min="12043" max="12043" width="4" style="201" customWidth="1"/>
    <col min="12044" max="12044" width="5.875" style="201" customWidth="1"/>
    <col min="12045" max="12045" width="5" style="201" customWidth="1"/>
    <col min="12046" max="12046" width="3.25" style="201" customWidth="1"/>
    <col min="12047" max="12047" width="5.25" style="201" customWidth="1"/>
    <col min="12048" max="12048" width="2.375" style="201" customWidth="1"/>
    <col min="12049" max="12049" width="4.5" style="201" customWidth="1"/>
    <col min="12050" max="12051" width="4.125" style="201" customWidth="1"/>
    <col min="12052" max="12052" width="2" style="201" customWidth="1"/>
    <col min="12053" max="12053" width="0" style="201" hidden="1" customWidth="1"/>
    <col min="12054" max="12054" width="6.625" style="201" customWidth="1"/>
    <col min="12055" max="12055" width="5" style="201" customWidth="1"/>
    <col min="12056" max="12056" width="6" style="201" customWidth="1"/>
    <col min="12057" max="12057" width="1.375" style="201" customWidth="1"/>
    <col min="12058" max="12063" width="4.625" style="201" customWidth="1"/>
    <col min="12064" max="12064" width="3.75" style="201" customWidth="1"/>
    <col min="12065" max="12068" width="4.625" style="201" customWidth="1"/>
    <col min="12069" max="12069" width="3.75" style="201" customWidth="1"/>
    <col min="12070" max="12112" width="4.625" style="201" customWidth="1"/>
    <col min="12113" max="12137" width="8.625" style="201" customWidth="1"/>
    <col min="12138" max="12148" width="4.625" style="201" customWidth="1"/>
    <col min="12149" max="12288" width="8.625" style="201"/>
    <col min="12289" max="12289" width="1.75" style="201" customWidth="1"/>
    <col min="12290" max="12290" width="8.375" style="201" customWidth="1"/>
    <col min="12291" max="12291" width="5.25" style="201" customWidth="1"/>
    <col min="12292" max="12292" width="5.625" style="201" customWidth="1"/>
    <col min="12293" max="12293" width="9.625" style="201" customWidth="1"/>
    <col min="12294" max="12294" width="2.75" style="201" customWidth="1"/>
    <col min="12295" max="12295" width="5.625" style="201" customWidth="1"/>
    <col min="12296" max="12296" width="2.875" style="201" customWidth="1"/>
    <col min="12297" max="12297" width="5" style="201" customWidth="1"/>
    <col min="12298" max="12298" width="5.625" style="201" customWidth="1"/>
    <col min="12299" max="12299" width="4" style="201" customWidth="1"/>
    <col min="12300" max="12300" width="5.875" style="201" customWidth="1"/>
    <col min="12301" max="12301" width="5" style="201" customWidth="1"/>
    <col min="12302" max="12302" width="3.25" style="201" customWidth="1"/>
    <col min="12303" max="12303" width="5.25" style="201" customWidth="1"/>
    <col min="12304" max="12304" width="2.375" style="201" customWidth="1"/>
    <col min="12305" max="12305" width="4.5" style="201" customWidth="1"/>
    <col min="12306" max="12307" width="4.125" style="201" customWidth="1"/>
    <col min="12308" max="12308" width="2" style="201" customWidth="1"/>
    <col min="12309" max="12309" width="0" style="201" hidden="1" customWidth="1"/>
    <col min="12310" max="12310" width="6.625" style="201" customWidth="1"/>
    <col min="12311" max="12311" width="5" style="201" customWidth="1"/>
    <col min="12312" max="12312" width="6" style="201" customWidth="1"/>
    <col min="12313" max="12313" width="1.375" style="201" customWidth="1"/>
    <col min="12314" max="12319" width="4.625" style="201" customWidth="1"/>
    <col min="12320" max="12320" width="3.75" style="201" customWidth="1"/>
    <col min="12321" max="12324" width="4.625" style="201" customWidth="1"/>
    <col min="12325" max="12325" width="3.75" style="201" customWidth="1"/>
    <col min="12326" max="12368" width="4.625" style="201" customWidth="1"/>
    <col min="12369" max="12393" width="8.625" style="201" customWidth="1"/>
    <col min="12394" max="12404" width="4.625" style="201" customWidth="1"/>
    <col min="12405" max="12544" width="8.625" style="201"/>
    <col min="12545" max="12545" width="1.75" style="201" customWidth="1"/>
    <col min="12546" max="12546" width="8.375" style="201" customWidth="1"/>
    <col min="12547" max="12547" width="5.25" style="201" customWidth="1"/>
    <col min="12548" max="12548" width="5.625" style="201" customWidth="1"/>
    <col min="12549" max="12549" width="9.625" style="201" customWidth="1"/>
    <col min="12550" max="12550" width="2.75" style="201" customWidth="1"/>
    <col min="12551" max="12551" width="5.625" style="201" customWidth="1"/>
    <col min="12552" max="12552" width="2.875" style="201" customWidth="1"/>
    <col min="12553" max="12553" width="5" style="201" customWidth="1"/>
    <col min="12554" max="12554" width="5.625" style="201" customWidth="1"/>
    <col min="12555" max="12555" width="4" style="201" customWidth="1"/>
    <col min="12556" max="12556" width="5.875" style="201" customWidth="1"/>
    <col min="12557" max="12557" width="5" style="201" customWidth="1"/>
    <col min="12558" max="12558" width="3.25" style="201" customWidth="1"/>
    <col min="12559" max="12559" width="5.25" style="201" customWidth="1"/>
    <col min="12560" max="12560" width="2.375" style="201" customWidth="1"/>
    <col min="12561" max="12561" width="4.5" style="201" customWidth="1"/>
    <col min="12562" max="12563" width="4.125" style="201" customWidth="1"/>
    <col min="12564" max="12564" width="2" style="201" customWidth="1"/>
    <col min="12565" max="12565" width="0" style="201" hidden="1" customWidth="1"/>
    <col min="12566" max="12566" width="6.625" style="201" customWidth="1"/>
    <col min="12567" max="12567" width="5" style="201" customWidth="1"/>
    <col min="12568" max="12568" width="6" style="201" customWidth="1"/>
    <col min="12569" max="12569" width="1.375" style="201" customWidth="1"/>
    <col min="12570" max="12575" width="4.625" style="201" customWidth="1"/>
    <col min="12576" max="12576" width="3.75" style="201" customWidth="1"/>
    <col min="12577" max="12580" width="4.625" style="201" customWidth="1"/>
    <col min="12581" max="12581" width="3.75" style="201" customWidth="1"/>
    <col min="12582" max="12624" width="4.625" style="201" customWidth="1"/>
    <col min="12625" max="12649" width="8.625" style="201" customWidth="1"/>
    <col min="12650" max="12660" width="4.625" style="201" customWidth="1"/>
    <col min="12661" max="12800" width="8.625" style="201"/>
    <col min="12801" max="12801" width="1.75" style="201" customWidth="1"/>
    <col min="12802" max="12802" width="8.375" style="201" customWidth="1"/>
    <col min="12803" max="12803" width="5.25" style="201" customWidth="1"/>
    <col min="12804" max="12804" width="5.625" style="201" customWidth="1"/>
    <col min="12805" max="12805" width="9.625" style="201" customWidth="1"/>
    <col min="12806" max="12806" width="2.75" style="201" customWidth="1"/>
    <col min="12807" max="12807" width="5.625" style="201" customWidth="1"/>
    <col min="12808" max="12808" width="2.875" style="201" customWidth="1"/>
    <col min="12809" max="12809" width="5" style="201" customWidth="1"/>
    <col min="12810" max="12810" width="5.625" style="201" customWidth="1"/>
    <col min="12811" max="12811" width="4" style="201" customWidth="1"/>
    <col min="12812" max="12812" width="5.875" style="201" customWidth="1"/>
    <col min="12813" max="12813" width="5" style="201" customWidth="1"/>
    <col min="12814" max="12814" width="3.25" style="201" customWidth="1"/>
    <col min="12815" max="12815" width="5.25" style="201" customWidth="1"/>
    <col min="12816" max="12816" width="2.375" style="201" customWidth="1"/>
    <col min="12817" max="12817" width="4.5" style="201" customWidth="1"/>
    <col min="12818" max="12819" width="4.125" style="201" customWidth="1"/>
    <col min="12820" max="12820" width="2" style="201" customWidth="1"/>
    <col min="12821" max="12821" width="0" style="201" hidden="1" customWidth="1"/>
    <col min="12822" max="12822" width="6.625" style="201" customWidth="1"/>
    <col min="12823" max="12823" width="5" style="201" customWidth="1"/>
    <col min="12824" max="12824" width="6" style="201" customWidth="1"/>
    <col min="12825" max="12825" width="1.375" style="201" customWidth="1"/>
    <col min="12826" max="12831" width="4.625" style="201" customWidth="1"/>
    <col min="12832" max="12832" width="3.75" style="201" customWidth="1"/>
    <col min="12833" max="12836" width="4.625" style="201" customWidth="1"/>
    <col min="12837" max="12837" width="3.75" style="201" customWidth="1"/>
    <col min="12838" max="12880" width="4.625" style="201" customWidth="1"/>
    <col min="12881" max="12905" width="8.625" style="201" customWidth="1"/>
    <col min="12906" max="12916" width="4.625" style="201" customWidth="1"/>
    <col min="12917" max="13056" width="8.625" style="201"/>
    <col min="13057" max="13057" width="1.75" style="201" customWidth="1"/>
    <col min="13058" max="13058" width="8.375" style="201" customWidth="1"/>
    <col min="13059" max="13059" width="5.25" style="201" customWidth="1"/>
    <col min="13060" max="13060" width="5.625" style="201" customWidth="1"/>
    <col min="13061" max="13061" width="9.625" style="201" customWidth="1"/>
    <col min="13062" max="13062" width="2.75" style="201" customWidth="1"/>
    <col min="13063" max="13063" width="5.625" style="201" customWidth="1"/>
    <col min="13064" max="13064" width="2.875" style="201" customWidth="1"/>
    <col min="13065" max="13065" width="5" style="201" customWidth="1"/>
    <col min="13066" max="13066" width="5.625" style="201" customWidth="1"/>
    <col min="13067" max="13067" width="4" style="201" customWidth="1"/>
    <col min="13068" max="13068" width="5.875" style="201" customWidth="1"/>
    <col min="13069" max="13069" width="5" style="201" customWidth="1"/>
    <col min="13070" max="13070" width="3.25" style="201" customWidth="1"/>
    <col min="13071" max="13071" width="5.25" style="201" customWidth="1"/>
    <col min="13072" max="13072" width="2.375" style="201" customWidth="1"/>
    <col min="13073" max="13073" width="4.5" style="201" customWidth="1"/>
    <col min="13074" max="13075" width="4.125" style="201" customWidth="1"/>
    <col min="13076" max="13076" width="2" style="201" customWidth="1"/>
    <col min="13077" max="13077" width="0" style="201" hidden="1" customWidth="1"/>
    <col min="13078" max="13078" width="6.625" style="201" customWidth="1"/>
    <col min="13079" max="13079" width="5" style="201" customWidth="1"/>
    <col min="13080" max="13080" width="6" style="201" customWidth="1"/>
    <col min="13081" max="13081" width="1.375" style="201" customWidth="1"/>
    <col min="13082" max="13087" width="4.625" style="201" customWidth="1"/>
    <col min="13088" max="13088" width="3.75" style="201" customWidth="1"/>
    <col min="13089" max="13092" width="4.625" style="201" customWidth="1"/>
    <col min="13093" max="13093" width="3.75" style="201" customWidth="1"/>
    <col min="13094" max="13136" width="4.625" style="201" customWidth="1"/>
    <col min="13137" max="13161" width="8.625" style="201" customWidth="1"/>
    <col min="13162" max="13172" width="4.625" style="201" customWidth="1"/>
    <col min="13173" max="13312" width="8.625" style="201"/>
    <col min="13313" max="13313" width="1.75" style="201" customWidth="1"/>
    <col min="13314" max="13314" width="8.375" style="201" customWidth="1"/>
    <col min="13315" max="13315" width="5.25" style="201" customWidth="1"/>
    <col min="13316" max="13316" width="5.625" style="201" customWidth="1"/>
    <col min="13317" max="13317" width="9.625" style="201" customWidth="1"/>
    <col min="13318" max="13318" width="2.75" style="201" customWidth="1"/>
    <col min="13319" max="13319" width="5.625" style="201" customWidth="1"/>
    <col min="13320" max="13320" width="2.875" style="201" customWidth="1"/>
    <col min="13321" max="13321" width="5" style="201" customWidth="1"/>
    <col min="13322" max="13322" width="5.625" style="201" customWidth="1"/>
    <col min="13323" max="13323" width="4" style="201" customWidth="1"/>
    <col min="13324" max="13324" width="5.875" style="201" customWidth="1"/>
    <col min="13325" max="13325" width="5" style="201" customWidth="1"/>
    <col min="13326" max="13326" width="3.25" style="201" customWidth="1"/>
    <col min="13327" max="13327" width="5.25" style="201" customWidth="1"/>
    <col min="13328" max="13328" width="2.375" style="201" customWidth="1"/>
    <col min="13329" max="13329" width="4.5" style="201" customWidth="1"/>
    <col min="13330" max="13331" width="4.125" style="201" customWidth="1"/>
    <col min="13332" max="13332" width="2" style="201" customWidth="1"/>
    <col min="13333" max="13333" width="0" style="201" hidden="1" customWidth="1"/>
    <col min="13334" max="13334" width="6.625" style="201" customWidth="1"/>
    <col min="13335" max="13335" width="5" style="201" customWidth="1"/>
    <col min="13336" max="13336" width="6" style="201" customWidth="1"/>
    <col min="13337" max="13337" width="1.375" style="201" customWidth="1"/>
    <col min="13338" max="13343" width="4.625" style="201" customWidth="1"/>
    <col min="13344" max="13344" width="3.75" style="201" customWidth="1"/>
    <col min="13345" max="13348" width="4.625" style="201" customWidth="1"/>
    <col min="13349" max="13349" width="3.75" style="201" customWidth="1"/>
    <col min="13350" max="13392" width="4.625" style="201" customWidth="1"/>
    <col min="13393" max="13417" width="8.625" style="201" customWidth="1"/>
    <col min="13418" max="13428" width="4.625" style="201" customWidth="1"/>
    <col min="13429" max="13568" width="8.625" style="201"/>
    <col min="13569" max="13569" width="1.75" style="201" customWidth="1"/>
    <col min="13570" max="13570" width="8.375" style="201" customWidth="1"/>
    <col min="13571" max="13571" width="5.25" style="201" customWidth="1"/>
    <col min="13572" max="13572" width="5.625" style="201" customWidth="1"/>
    <col min="13573" max="13573" width="9.625" style="201" customWidth="1"/>
    <col min="13574" max="13574" width="2.75" style="201" customWidth="1"/>
    <col min="13575" max="13575" width="5.625" style="201" customWidth="1"/>
    <col min="13576" max="13576" width="2.875" style="201" customWidth="1"/>
    <col min="13577" max="13577" width="5" style="201" customWidth="1"/>
    <col min="13578" max="13578" width="5.625" style="201" customWidth="1"/>
    <col min="13579" max="13579" width="4" style="201" customWidth="1"/>
    <col min="13580" max="13580" width="5.875" style="201" customWidth="1"/>
    <col min="13581" max="13581" width="5" style="201" customWidth="1"/>
    <col min="13582" max="13582" width="3.25" style="201" customWidth="1"/>
    <col min="13583" max="13583" width="5.25" style="201" customWidth="1"/>
    <col min="13584" max="13584" width="2.375" style="201" customWidth="1"/>
    <col min="13585" max="13585" width="4.5" style="201" customWidth="1"/>
    <col min="13586" max="13587" width="4.125" style="201" customWidth="1"/>
    <col min="13588" max="13588" width="2" style="201" customWidth="1"/>
    <col min="13589" max="13589" width="0" style="201" hidden="1" customWidth="1"/>
    <col min="13590" max="13590" width="6.625" style="201" customWidth="1"/>
    <col min="13591" max="13591" width="5" style="201" customWidth="1"/>
    <col min="13592" max="13592" width="6" style="201" customWidth="1"/>
    <col min="13593" max="13593" width="1.375" style="201" customWidth="1"/>
    <col min="13594" max="13599" width="4.625" style="201" customWidth="1"/>
    <col min="13600" max="13600" width="3.75" style="201" customWidth="1"/>
    <col min="13601" max="13604" width="4.625" style="201" customWidth="1"/>
    <col min="13605" max="13605" width="3.75" style="201" customWidth="1"/>
    <col min="13606" max="13648" width="4.625" style="201" customWidth="1"/>
    <col min="13649" max="13673" width="8.625" style="201" customWidth="1"/>
    <col min="13674" max="13684" width="4.625" style="201" customWidth="1"/>
    <col min="13685" max="13824" width="8.625" style="201"/>
    <col min="13825" max="13825" width="1.75" style="201" customWidth="1"/>
    <col min="13826" max="13826" width="8.375" style="201" customWidth="1"/>
    <col min="13827" max="13827" width="5.25" style="201" customWidth="1"/>
    <col min="13828" max="13828" width="5.625" style="201" customWidth="1"/>
    <col min="13829" max="13829" width="9.625" style="201" customWidth="1"/>
    <col min="13830" max="13830" width="2.75" style="201" customWidth="1"/>
    <col min="13831" max="13831" width="5.625" style="201" customWidth="1"/>
    <col min="13832" max="13832" width="2.875" style="201" customWidth="1"/>
    <col min="13833" max="13833" width="5" style="201" customWidth="1"/>
    <col min="13834" max="13834" width="5.625" style="201" customWidth="1"/>
    <col min="13835" max="13835" width="4" style="201" customWidth="1"/>
    <col min="13836" max="13836" width="5.875" style="201" customWidth="1"/>
    <col min="13837" max="13837" width="5" style="201" customWidth="1"/>
    <col min="13838" max="13838" width="3.25" style="201" customWidth="1"/>
    <col min="13839" max="13839" width="5.25" style="201" customWidth="1"/>
    <col min="13840" max="13840" width="2.375" style="201" customWidth="1"/>
    <col min="13841" max="13841" width="4.5" style="201" customWidth="1"/>
    <col min="13842" max="13843" width="4.125" style="201" customWidth="1"/>
    <col min="13844" max="13844" width="2" style="201" customWidth="1"/>
    <col min="13845" max="13845" width="0" style="201" hidden="1" customWidth="1"/>
    <col min="13846" max="13846" width="6.625" style="201" customWidth="1"/>
    <col min="13847" max="13847" width="5" style="201" customWidth="1"/>
    <col min="13848" max="13848" width="6" style="201" customWidth="1"/>
    <col min="13849" max="13849" width="1.375" style="201" customWidth="1"/>
    <col min="13850" max="13855" width="4.625" style="201" customWidth="1"/>
    <col min="13856" max="13856" width="3.75" style="201" customWidth="1"/>
    <col min="13857" max="13860" width="4.625" style="201" customWidth="1"/>
    <col min="13861" max="13861" width="3.75" style="201" customWidth="1"/>
    <col min="13862" max="13904" width="4.625" style="201" customWidth="1"/>
    <col min="13905" max="13929" width="8.625" style="201" customWidth="1"/>
    <col min="13930" max="13940" width="4.625" style="201" customWidth="1"/>
    <col min="13941" max="14080" width="8.625" style="201"/>
    <col min="14081" max="14081" width="1.75" style="201" customWidth="1"/>
    <col min="14082" max="14082" width="8.375" style="201" customWidth="1"/>
    <col min="14083" max="14083" width="5.25" style="201" customWidth="1"/>
    <col min="14084" max="14084" width="5.625" style="201" customWidth="1"/>
    <col min="14085" max="14085" width="9.625" style="201" customWidth="1"/>
    <col min="14086" max="14086" width="2.75" style="201" customWidth="1"/>
    <col min="14087" max="14087" width="5.625" style="201" customWidth="1"/>
    <col min="14088" max="14088" width="2.875" style="201" customWidth="1"/>
    <col min="14089" max="14089" width="5" style="201" customWidth="1"/>
    <col min="14090" max="14090" width="5.625" style="201" customWidth="1"/>
    <col min="14091" max="14091" width="4" style="201" customWidth="1"/>
    <col min="14092" max="14092" width="5.875" style="201" customWidth="1"/>
    <col min="14093" max="14093" width="5" style="201" customWidth="1"/>
    <col min="14094" max="14094" width="3.25" style="201" customWidth="1"/>
    <col min="14095" max="14095" width="5.25" style="201" customWidth="1"/>
    <col min="14096" max="14096" width="2.375" style="201" customWidth="1"/>
    <col min="14097" max="14097" width="4.5" style="201" customWidth="1"/>
    <col min="14098" max="14099" width="4.125" style="201" customWidth="1"/>
    <col min="14100" max="14100" width="2" style="201" customWidth="1"/>
    <col min="14101" max="14101" width="0" style="201" hidden="1" customWidth="1"/>
    <col min="14102" max="14102" width="6.625" style="201" customWidth="1"/>
    <col min="14103" max="14103" width="5" style="201" customWidth="1"/>
    <col min="14104" max="14104" width="6" style="201" customWidth="1"/>
    <col min="14105" max="14105" width="1.375" style="201" customWidth="1"/>
    <col min="14106" max="14111" width="4.625" style="201" customWidth="1"/>
    <col min="14112" max="14112" width="3.75" style="201" customWidth="1"/>
    <col min="14113" max="14116" width="4.625" style="201" customWidth="1"/>
    <col min="14117" max="14117" width="3.75" style="201" customWidth="1"/>
    <col min="14118" max="14160" width="4.625" style="201" customWidth="1"/>
    <col min="14161" max="14185" width="8.625" style="201" customWidth="1"/>
    <col min="14186" max="14196" width="4.625" style="201" customWidth="1"/>
    <col min="14197" max="14336" width="8.625" style="201"/>
    <col min="14337" max="14337" width="1.75" style="201" customWidth="1"/>
    <col min="14338" max="14338" width="8.375" style="201" customWidth="1"/>
    <col min="14339" max="14339" width="5.25" style="201" customWidth="1"/>
    <col min="14340" max="14340" width="5.625" style="201" customWidth="1"/>
    <col min="14341" max="14341" width="9.625" style="201" customWidth="1"/>
    <col min="14342" max="14342" width="2.75" style="201" customWidth="1"/>
    <col min="14343" max="14343" width="5.625" style="201" customWidth="1"/>
    <col min="14344" max="14344" width="2.875" style="201" customWidth="1"/>
    <col min="14345" max="14345" width="5" style="201" customWidth="1"/>
    <col min="14346" max="14346" width="5.625" style="201" customWidth="1"/>
    <col min="14347" max="14347" width="4" style="201" customWidth="1"/>
    <col min="14348" max="14348" width="5.875" style="201" customWidth="1"/>
    <col min="14349" max="14349" width="5" style="201" customWidth="1"/>
    <col min="14350" max="14350" width="3.25" style="201" customWidth="1"/>
    <col min="14351" max="14351" width="5.25" style="201" customWidth="1"/>
    <col min="14352" max="14352" width="2.375" style="201" customWidth="1"/>
    <col min="14353" max="14353" width="4.5" style="201" customWidth="1"/>
    <col min="14354" max="14355" width="4.125" style="201" customWidth="1"/>
    <col min="14356" max="14356" width="2" style="201" customWidth="1"/>
    <col min="14357" max="14357" width="0" style="201" hidden="1" customWidth="1"/>
    <col min="14358" max="14358" width="6.625" style="201" customWidth="1"/>
    <col min="14359" max="14359" width="5" style="201" customWidth="1"/>
    <col min="14360" max="14360" width="6" style="201" customWidth="1"/>
    <col min="14361" max="14361" width="1.375" style="201" customWidth="1"/>
    <col min="14362" max="14367" width="4.625" style="201" customWidth="1"/>
    <col min="14368" max="14368" width="3.75" style="201" customWidth="1"/>
    <col min="14369" max="14372" width="4.625" style="201" customWidth="1"/>
    <col min="14373" max="14373" width="3.75" style="201" customWidth="1"/>
    <col min="14374" max="14416" width="4.625" style="201" customWidth="1"/>
    <col min="14417" max="14441" width="8.625" style="201" customWidth="1"/>
    <col min="14442" max="14452" width="4.625" style="201" customWidth="1"/>
    <col min="14453" max="14592" width="8.625" style="201"/>
    <col min="14593" max="14593" width="1.75" style="201" customWidth="1"/>
    <col min="14594" max="14594" width="8.375" style="201" customWidth="1"/>
    <col min="14595" max="14595" width="5.25" style="201" customWidth="1"/>
    <col min="14596" max="14596" width="5.625" style="201" customWidth="1"/>
    <col min="14597" max="14597" width="9.625" style="201" customWidth="1"/>
    <col min="14598" max="14598" width="2.75" style="201" customWidth="1"/>
    <col min="14599" max="14599" width="5.625" style="201" customWidth="1"/>
    <col min="14600" max="14600" width="2.875" style="201" customWidth="1"/>
    <col min="14601" max="14601" width="5" style="201" customWidth="1"/>
    <col min="14602" max="14602" width="5.625" style="201" customWidth="1"/>
    <col min="14603" max="14603" width="4" style="201" customWidth="1"/>
    <col min="14604" max="14604" width="5.875" style="201" customWidth="1"/>
    <col min="14605" max="14605" width="5" style="201" customWidth="1"/>
    <col min="14606" max="14606" width="3.25" style="201" customWidth="1"/>
    <col min="14607" max="14607" width="5.25" style="201" customWidth="1"/>
    <col min="14608" max="14608" width="2.375" style="201" customWidth="1"/>
    <col min="14609" max="14609" width="4.5" style="201" customWidth="1"/>
    <col min="14610" max="14611" width="4.125" style="201" customWidth="1"/>
    <col min="14612" max="14612" width="2" style="201" customWidth="1"/>
    <col min="14613" max="14613" width="0" style="201" hidden="1" customWidth="1"/>
    <col min="14614" max="14614" width="6.625" style="201" customWidth="1"/>
    <col min="14615" max="14615" width="5" style="201" customWidth="1"/>
    <col min="14616" max="14616" width="6" style="201" customWidth="1"/>
    <col min="14617" max="14617" width="1.375" style="201" customWidth="1"/>
    <col min="14618" max="14623" width="4.625" style="201" customWidth="1"/>
    <col min="14624" max="14624" width="3.75" style="201" customWidth="1"/>
    <col min="14625" max="14628" width="4.625" style="201" customWidth="1"/>
    <col min="14629" max="14629" width="3.75" style="201" customWidth="1"/>
    <col min="14630" max="14672" width="4.625" style="201" customWidth="1"/>
    <col min="14673" max="14697" width="8.625" style="201" customWidth="1"/>
    <col min="14698" max="14708" width="4.625" style="201" customWidth="1"/>
    <col min="14709" max="14848" width="8.625" style="201"/>
    <col min="14849" max="14849" width="1.75" style="201" customWidth="1"/>
    <col min="14850" max="14850" width="8.375" style="201" customWidth="1"/>
    <col min="14851" max="14851" width="5.25" style="201" customWidth="1"/>
    <col min="14852" max="14852" width="5.625" style="201" customWidth="1"/>
    <col min="14853" max="14853" width="9.625" style="201" customWidth="1"/>
    <col min="14854" max="14854" width="2.75" style="201" customWidth="1"/>
    <col min="14855" max="14855" width="5.625" style="201" customWidth="1"/>
    <col min="14856" max="14856" width="2.875" style="201" customWidth="1"/>
    <col min="14857" max="14857" width="5" style="201" customWidth="1"/>
    <col min="14858" max="14858" width="5.625" style="201" customWidth="1"/>
    <col min="14859" max="14859" width="4" style="201" customWidth="1"/>
    <col min="14860" max="14860" width="5.875" style="201" customWidth="1"/>
    <col min="14861" max="14861" width="5" style="201" customWidth="1"/>
    <col min="14862" max="14862" width="3.25" style="201" customWidth="1"/>
    <col min="14863" max="14863" width="5.25" style="201" customWidth="1"/>
    <col min="14864" max="14864" width="2.375" style="201" customWidth="1"/>
    <col min="14865" max="14865" width="4.5" style="201" customWidth="1"/>
    <col min="14866" max="14867" width="4.125" style="201" customWidth="1"/>
    <col min="14868" max="14868" width="2" style="201" customWidth="1"/>
    <col min="14869" max="14869" width="0" style="201" hidden="1" customWidth="1"/>
    <col min="14870" max="14870" width="6.625" style="201" customWidth="1"/>
    <col min="14871" max="14871" width="5" style="201" customWidth="1"/>
    <col min="14872" max="14872" width="6" style="201" customWidth="1"/>
    <col min="14873" max="14873" width="1.375" style="201" customWidth="1"/>
    <col min="14874" max="14879" width="4.625" style="201" customWidth="1"/>
    <col min="14880" max="14880" width="3.75" style="201" customWidth="1"/>
    <col min="14881" max="14884" width="4.625" style="201" customWidth="1"/>
    <col min="14885" max="14885" width="3.75" style="201" customWidth="1"/>
    <col min="14886" max="14928" width="4.625" style="201" customWidth="1"/>
    <col min="14929" max="14953" width="8.625" style="201" customWidth="1"/>
    <col min="14954" max="14964" width="4.625" style="201" customWidth="1"/>
    <col min="14965" max="15104" width="8.625" style="201"/>
    <col min="15105" max="15105" width="1.75" style="201" customWidth="1"/>
    <col min="15106" max="15106" width="8.375" style="201" customWidth="1"/>
    <col min="15107" max="15107" width="5.25" style="201" customWidth="1"/>
    <col min="15108" max="15108" width="5.625" style="201" customWidth="1"/>
    <col min="15109" max="15109" width="9.625" style="201" customWidth="1"/>
    <col min="15110" max="15110" width="2.75" style="201" customWidth="1"/>
    <col min="15111" max="15111" width="5.625" style="201" customWidth="1"/>
    <col min="15112" max="15112" width="2.875" style="201" customWidth="1"/>
    <col min="15113" max="15113" width="5" style="201" customWidth="1"/>
    <col min="15114" max="15114" width="5.625" style="201" customWidth="1"/>
    <col min="15115" max="15115" width="4" style="201" customWidth="1"/>
    <col min="15116" max="15116" width="5.875" style="201" customWidth="1"/>
    <col min="15117" max="15117" width="5" style="201" customWidth="1"/>
    <col min="15118" max="15118" width="3.25" style="201" customWidth="1"/>
    <col min="15119" max="15119" width="5.25" style="201" customWidth="1"/>
    <col min="15120" max="15120" width="2.375" style="201" customWidth="1"/>
    <col min="15121" max="15121" width="4.5" style="201" customWidth="1"/>
    <col min="15122" max="15123" width="4.125" style="201" customWidth="1"/>
    <col min="15124" max="15124" width="2" style="201" customWidth="1"/>
    <col min="15125" max="15125" width="0" style="201" hidden="1" customWidth="1"/>
    <col min="15126" max="15126" width="6.625" style="201" customWidth="1"/>
    <col min="15127" max="15127" width="5" style="201" customWidth="1"/>
    <col min="15128" max="15128" width="6" style="201" customWidth="1"/>
    <col min="15129" max="15129" width="1.375" style="201" customWidth="1"/>
    <col min="15130" max="15135" width="4.625" style="201" customWidth="1"/>
    <col min="15136" max="15136" width="3.75" style="201" customWidth="1"/>
    <col min="15137" max="15140" width="4.625" style="201" customWidth="1"/>
    <col min="15141" max="15141" width="3.75" style="201" customWidth="1"/>
    <col min="15142" max="15184" width="4.625" style="201" customWidth="1"/>
    <col min="15185" max="15209" width="8.625" style="201" customWidth="1"/>
    <col min="15210" max="15220" width="4.625" style="201" customWidth="1"/>
    <col min="15221" max="15360" width="8.625" style="201"/>
    <col min="15361" max="15361" width="1.75" style="201" customWidth="1"/>
    <col min="15362" max="15362" width="8.375" style="201" customWidth="1"/>
    <col min="15363" max="15363" width="5.25" style="201" customWidth="1"/>
    <col min="15364" max="15364" width="5.625" style="201" customWidth="1"/>
    <col min="15365" max="15365" width="9.625" style="201" customWidth="1"/>
    <col min="15366" max="15366" width="2.75" style="201" customWidth="1"/>
    <col min="15367" max="15367" width="5.625" style="201" customWidth="1"/>
    <col min="15368" max="15368" width="2.875" style="201" customWidth="1"/>
    <col min="15369" max="15369" width="5" style="201" customWidth="1"/>
    <col min="15370" max="15370" width="5.625" style="201" customWidth="1"/>
    <col min="15371" max="15371" width="4" style="201" customWidth="1"/>
    <col min="15372" max="15372" width="5.875" style="201" customWidth="1"/>
    <col min="15373" max="15373" width="5" style="201" customWidth="1"/>
    <col min="15374" max="15374" width="3.25" style="201" customWidth="1"/>
    <col min="15375" max="15375" width="5.25" style="201" customWidth="1"/>
    <col min="15376" max="15376" width="2.375" style="201" customWidth="1"/>
    <col min="15377" max="15377" width="4.5" style="201" customWidth="1"/>
    <col min="15378" max="15379" width="4.125" style="201" customWidth="1"/>
    <col min="15380" max="15380" width="2" style="201" customWidth="1"/>
    <col min="15381" max="15381" width="0" style="201" hidden="1" customWidth="1"/>
    <col min="15382" max="15382" width="6.625" style="201" customWidth="1"/>
    <col min="15383" max="15383" width="5" style="201" customWidth="1"/>
    <col min="15384" max="15384" width="6" style="201" customWidth="1"/>
    <col min="15385" max="15385" width="1.375" style="201" customWidth="1"/>
    <col min="15386" max="15391" width="4.625" style="201" customWidth="1"/>
    <col min="15392" max="15392" width="3.75" style="201" customWidth="1"/>
    <col min="15393" max="15396" width="4.625" style="201" customWidth="1"/>
    <col min="15397" max="15397" width="3.75" style="201" customWidth="1"/>
    <col min="15398" max="15440" width="4.625" style="201" customWidth="1"/>
    <col min="15441" max="15465" width="8.625" style="201" customWidth="1"/>
    <col min="15466" max="15476" width="4.625" style="201" customWidth="1"/>
    <col min="15477" max="15616" width="8.625" style="201"/>
    <col min="15617" max="15617" width="1.75" style="201" customWidth="1"/>
    <col min="15618" max="15618" width="8.375" style="201" customWidth="1"/>
    <col min="15619" max="15619" width="5.25" style="201" customWidth="1"/>
    <col min="15620" max="15620" width="5.625" style="201" customWidth="1"/>
    <col min="15621" max="15621" width="9.625" style="201" customWidth="1"/>
    <col min="15622" max="15622" width="2.75" style="201" customWidth="1"/>
    <col min="15623" max="15623" width="5.625" style="201" customWidth="1"/>
    <col min="15624" max="15624" width="2.875" style="201" customWidth="1"/>
    <col min="15625" max="15625" width="5" style="201" customWidth="1"/>
    <col min="15626" max="15626" width="5.625" style="201" customWidth="1"/>
    <col min="15627" max="15627" width="4" style="201" customWidth="1"/>
    <col min="15628" max="15628" width="5.875" style="201" customWidth="1"/>
    <col min="15629" max="15629" width="5" style="201" customWidth="1"/>
    <col min="15630" max="15630" width="3.25" style="201" customWidth="1"/>
    <col min="15631" max="15631" width="5.25" style="201" customWidth="1"/>
    <col min="15632" max="15632" width="2.375" style="201" customWidth="1"/>
    <col min="15633" max="15633" width="4.5" style="201" customWidth="1"/>
    <col min="15634" max="15635" width="4.125" style="201" customWidth="1"/>
    <col min="15636" max="15636" width="2" style="201" customWidth="1"/>
    <col min="15637" max="15637" width="0" style="201" hidden="1" customWidth="1"/>
    <col min="15638" max="15638" width="6.625" style="201" customWidth="1"/>
    <col min="15639" max="15639" width="5" style="201" customWidth="1"/>
    <col min="15640" max="15640" width="6" style="201" customWidth="1"/>
    <col min="15641" max="15641" width="1.375" style="201" customWidth="1"/>
    <col min="15642" max="15647" width="4.625" style="201" customWidth="1"/>
    <col min="15648" max="15648" width="3.75" style="201" customWidth="1"/>
    <col min="15649" max="15652" width="4.625" style="201" customWidth="1"/>
    <col min="15653" max="15653" width="3.75" style="201" customWidth="1"/>
    <col min="15654" max="15696" width="4.625" style="201" customWidth="1"/>
    <col min="15697" max="15721" width="8.625" style="201" customWidth="1"/>
    <col min="15722" max="15732" width="4.625" style="201" customWidth="1"/>
    <col min="15733" max="15872" width="8.625" style="201"/>
    <col min="15873" max="15873" width="1.75" style="201" customWidth="1"/>
    <col min="15874" max="15874" width="8.375" style="201" customWidth="1"/>
    <col min="15875" max="15875" width="5.25" style="201" customWidth="1"/>
    <col min="15876" max="15876" width="5.625" style="201" customWidth="1"/>
    <col min="15877" max="15877" width="9.625" style="201" customWidth="1"/>
    <col min="15878" max="15878" width="2.75" style="201" customWidth="1"/>
    <col min="15879" max="15879" width="5.625" style="201" customWidth="1"/>
    <col min="15880" max="15880" width="2.875" style="201" customWidth="1"/>
    <col min="15881" max="15881" width="5" style="201" customWidth="1"/>
    <col min="15882" max="15882" width="5.625" style="201" customWidth="1"/>
    <col min="15883" max="15883" width="4" style="201" customWidth="1"/>
    <col min="15884" max="15884" width="5.875" style="201" customWidth="1"/>
    <col min="15885" max="15885" width="5" style="201" customWidth="1"/>
    <col min="15886" max="15886" width="3.25" style="201" customWidth="1"/>
    <col min="15887" max="15887" width="5.25" style="201" customWidth="1"/>
    <col min="15888" max="15888" width="2.375" style="201" customWidth="1"/>
    <col min="15889" max="15889" width="4.5" style="201" customWidth="1"/>
    <col min="15890" max="15891" width="4.125" style="201" customWidth="1"/>
    <col min="15892" max="15892" width="2" style="201" customWidth="1"/>
    <col min="15893" max="15893" width="0" style="201" hidden="1" customWidth="1"/>
    <col min="15894" max="15894" width="6.625" style="201" customWidth="1"/>
    <col min="15895" max="15895" width="5" style="201" customWidth="1"/>
    <col min="15896" max="15896" width="6" style="201" customWidth="1"/>
    <col min="15897" max="15897" width="1.375" style="201" customWidth="1"/>
    <col min="15898" max="15903" width="4.625" style="201" customWidth="1"/>
    <col min="15904" max="15904" width="3.75" style="201" customWidth="1"/>
    <col min="15905" max="15908" width="4.625" style="201" customWidth="1"/>
    <col min="15909" max="15909" width="3.75" style="201" customWidth="1"/>
    <col min="15910" max="15952" width="4.625" style="201" customWidth="1"/>
    <col min="15953" max="15977" width="8.625" style="201" customWidth="1"/>
    <col min="15978" max="15988" width="4.625" style="201" customWidth="1"/>
    <col min="15989" max="16128" width="8.625" style="201"/>
    <col min="16129" max="16129" width="1.75" style="201" customWidth="1"/>
    <col min="16130" max="16130" width="8.375" style="201" customWidth="1"/>
    <col min="16131" max="16131" width="5.25" style="201" customWidth="1"/>
    <col min="16132" max="16132" width="5.625" style="201" customWidth="1"/>
    <col min="16133" max="16133" width="9.625" style="201" customWidth="1"/>
    <col min="16134" max="16134" width="2.75" style="201" customWidth="1"/>
    <col min="16135" max="16135" width="5.625" style="201" customWidth="1"/>
    <col min="16136" max="16136" width="2.875" style="201" customWidth="1"/>
    <col min="16137" max="16137" width="5" style="201" customWidth="1"/>
    <col min="16138" max="16138" width="5.625" style="201" customWidth="1"/>
    <col min="16139" max="16139" width="4" style="201" customWidth="1"/>
    <col min="16140" max="16140" width="5.875" style="201" customWidth="1"/>
    <col min="16141" max="16141" width="5" style="201" customWidth="1"/>
    <col min="16142" max="16142" width="3.25" style="201" customWidth="1"/>
    <col min="16143" max="16143" width="5.25" style="201" customWidth="1"/>
    <col min="16144" max="16144" width="2.375" style="201" customWidth="1"/>
    <col min="16145" max="16145" width="4.5" style="201" customWidth="1"/>
    <col min="16146" max="16147" width="4.125" style="201" customWidth="1"/>
    <col min="16148" max="16148" width="2" style="201" customWidth="1"/>
    <col min="16149" max="16149" width="0" style="201" hidden="1" customWidth="1"/>
    <col min="16150" max="16150" width="6.625" style="201" customWidth="1"/>
    <col min="16151" max="16151" width="5" style="201" customWidth="1"/>
    <col min="16152" max="16152" width="6" style="201" customWidth="1"/>
    <col min="16153" max="16153" width="1.375" style="201" customWidth="1"/>
    <col min="16154" max="16159" width="4.625" style="201" customWidth="1"/>
    <col min="16160" max="16160" width="3.75" style="201" customWidth="1"/>
    <col min="16161" max="16164" width="4.625" style="201" customWidth="1"/>
    <col min="16165" max="16165" width="3.75" style="201" customWidth="1"/>
    <col min="16166" max="16208" width="4.625" style="201" customWidth="1"/>
    <col min="16209" max="16233" width="8.625" style="201" customWidth="1"/>
    <col min="16234" max="16244" width="4.625" style="201" customWidth="1"/>
    <col min="16245" max="16384" width="8.625" style="201"/>
  </cols>
  <sheetData>
    <row r="1" spans="1:25">
      <c r="A1" s="198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200"/>
    </row>
    <row r="2" spans="1:25" ht="22.5">
      <c r="A2" s="202"/>
      <c r="B2" s="328" t="s">
        <v>318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203"/>
    </row>
    <row r="3" spans="1:25" s="207" customFormat="1" ht="12" customHeight="1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6"/>
    </row>
    <row r="4" spans="1:25" ht="15" customHeight="1">
      <c r="A4" s="202"/>
      <c r="B4" s="208"/>
      <c r="C4" s="208"/>
      <c r="D4" s="209" t="s">
        <v>239</v>
      </c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9" t="s">
        <v>240</v>
      </c>
      <c r="Q4" s="210"/>
      <c r="R4" s="208"/>
      <c r="S4" s="208"/>
      <c r="T4" s="208"/>
      <c r="U4" s="208"/>
      <c r="V4" s="208"/>
      <c r="W4" s="208"/>
      <c r="X4" s="208"/>
      <c r="Y4" s="203"/>
    </row>
    <row r="5" spans="1:25" s="207" customFormat="1" ht="12" customHeight="1">
      <c r="A5" s="204"/>
      <c r="B5" s="205"/>
      <c r="C5" s="205"/>
      <c r="D5" s="205"/>
      <c r="E5" s="329">
        <f>D6+E6+F6+I6+J6</f>
        <v>4</v>
      </c>
      <c r="F5" s="329"/>
      <c r="G5" s="329"/>
      <c r="H5" s="329"/>
      <c r="I5" s="329"/>
      <c r="J5" s="205"/>
      <c r="K5" s="205"/>
      <c r="L5" s="205"/>
      <c r="M5" s="205"/>
      <c r="N5" s="205"/>
      <c r="O5" s="205"/>
      <c r="P5" s="205"/>
      <c r="Q5" s="205"/>
      <c r="R5" s="205"/>
      <c r="S5" s="211">
        <f>S6+(M9*R12)</f>
        <v>0.86</v>
      </c>
      <c r="T5" s="205"/>
      <c r="U5" s="205"/>
      <c r="V5" s="205"/>
      <c r="W5" s="205"/>
      <c r="X5" s="205"/>
      <c r="Y5" s="206"/>
    </row>
    <row r="6" spans="1:25" s="207" customFormat="1" ht="12" customHeight="1">
      <c r="A6" s="204"/>
      <c r="B6" s="205"/>
      <c r="C6" s="205"/>
      <c r="D6" s="212">
        <v>1.29</v>
      </c>
      <c r="E6" s="213">
        <f>M9*0.3</f>
        <v>0.21</v>
      </c>
      <c r="F6" s="330">
        <v>1</v>
      </c>
      <c r="G6" s="330"/>
      <c r="H6" s="205"/>
      <c r="I6" s="211">
        <f>E6</f>
        <v>0.21</v>
      </c>
      <c r="J6" s="330">
        <v>1.29</v>
      </c>
      <c r="K6" s="330"/>
      <c r="L6" s="205"/>
      <c r="M6" s="331" t="s">
        <v>241</v>
      </c>
      <c r="N6" s="331"/>
      <c r="O6" s="214">
        <v>0.45</v>
      </c>
      <c r="P6" s="215" t="s">
        <v>11</v>
      </c>
      <c r="Q6" s="205"/>
      <c r="R6" s="205"/>
      <c r="S6" s="211">
        <f>O6+0.2</f>
        <v>0.65</v>
      </c>
      <c r="T6" s="205"/>
      <c r="U6" s="205"/>
      <c r="V6" s="205"/>
      <c r="W6" s="205"/>
      <c r="X6" s="205"/>
      <c r="Y6" s="206"/>
    </row>
    <row r="7" spans="1:25" s="207" customFormat="1" ht="12" customHeight="1">
      <c r="A7" s="204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1:25" s="207" customFormat="1" ht="12" customHeight="1">
      <c r="A8" s="204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1:25" s="207" customFormat="1" ht="12" customHeight="1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12">
        <v>0.7</v>
      </c>
      <c r="N9" s="205"/>
      <c r="O9" s="205"/>
      <c r="P9" s="205"/>
      <c r="Q9" s="216">
        <f>INT(SQRT(1+R12^2)*100)/100*M9</f>
        <v>0.72799999999999998</v>
      </c>
      <c r="R9" s="205"/>
      <c r="S9" s="205"/>
      <c r="T9" s="205"/>
      <c r="U9" s="205"/>
      <c r="V9" s="332" t="s">
        <v>242</v>
      </c>
      <c r="W9" s="332"/>
      <c r="X9" s="205"/>
      <c r="Y9" s="206"/>
    </row>
    <row r="10" spans="1:25" s="207" customFormat="1" ht="12" customHeight="1">
      <c r="A10" s="204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16"/>
      <c r="N10" s="205"/>
      <c r="O10" s="205"/>
      <c r="P10" s="205"/>
      <c r="Q10" s="205"/>
      <c r="R10" s="205"/>
      <c r="S10" s="205"/>
      <c r="T10" s="205"/>
      <c r="U10" s="205"/>
      <c r="V10" s="324" t="s">
        <v>243</v>
      </c>
      <c r="W10" s="324"/>
      <c r="X10" s="205"/>
      <c r="Y10" s="206"/>
    </row>
    <row r="11" spans="1:25" s="207" customFormat="1" ht="12" customHeight="1">
      <c r="A11" s="204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16"/>
      <c r="N11" s="205"/>
      <c r="O11" s="205"/>
      <c r="P11" s="205"/>
      <c r="Q11" s="205"/>
      <c r="R11" s="217"/>
      <c r="S11" s="205"/>
      <c r="T11" s="205"/>
      <c r="U11" s="205"/>
      <c r="V11" s="324"/>
      <c r="W11" s="324"/>
      <c r="X11" s="205"/>
      <c r="Y11" s="206"/>
    </row>
    <row r="12" spans="1:25" s="207" customFormat="1" ht="12" customHeight="1">
      <c r="A12" s="204"/>
      <c r="B12" s="205"/>
      <c r="C12" s="218">
        <f>INT(SQRT((((E5-F18)/2)^2)+(L12^2))*100)/100</f>
        <v>1.77</v>
      </c>
      <c r="D12" s="205"/>
      <c r="E12" s="205"/>
      <c r="F12" s="205"/>
      <c r="G12" s="205"/>
      <c r="H12" s="205"/>
      <c r="I12" s="205"/>
      <c r="J12" s="205"/>
      <c r="K12" s="205"/>
      <c r="L12" s="216">
        <f>M9+M13</f>
        <v>1.7</v>
      </c>
      <c r="M12" s="216"/>
      <c r="N12" s="205"/>
      <c r="O12" s="325">
        <f>INT(SQRT(1+R12^2)*100)/100*L12</f>
        <v>1.768</v>
      </c>
      <c r="P12" s="325"/>
      <c r="Q12" s="219" t="s">
        <v>244</v>
      </c>
      <c r="R12" s="220">
        <v>0.3</v>
      </c>
      <c r="S12" s="205"/>
      <c r="T12" s="205"/>
      <c r="U12" s="205"/>
      <c r="V12" s="205" t="s">
        <v>245</v>
      </c>
      <c r="W12" s="205"/>
      <c r="X12" s="205"/>
      <c r="Y12" s="206"/>
    </row>
    <row r="13" spans="1:25" s="207" customFormat="1" ht="12" customHeigh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12">
        <v>1</v>
      </c>
      <c r="N13" s="205"/>
      <c r="O13" s="205"/>
      <c r="P13" s="325">
        <f>INT(SQRT(1+R12^2)*100)/100*M13</f>
        <v>1.04</v>
      </c>
      <c r="Q13" s="325"/>
      <c r="R13" s="221"/>
      <c r="S13" s="205"/>
      <c r="T13" s="205"/>
      <c r="U13" s="205"/>
      <c r="V13" s="205"/>
      <c r="W13" s="205"/>
      <c r="X13" s="205"/>
      <c r="Y13" s="206"/>
    </row>
    <row r="14" spans="1:25" s="207" customFormat="1" ht="12" customHeight="1">
      <c r="A14" s="204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11"/>
      <c r="N14" s="205"/>
      <c r="O14" s="205"/>
      <c r="P14" s="205"/>
      <c r="Q14" s="205"/>
      <c r="R14" s="221"/>
      <c r="S14" s="205"/>
      <c r="T14" s="205"/>
      <c r="U14" s="205"/>
      <c r="V14" s="205" t="s">
        <v>246</v>
      </c>
      <c r="W14" s="205"/>
      <c r="X14" s="205"/>
      <c r="Y14" s="206"/>
    </row>
    <row r="15" spans="1:25" s="207" customFormat="1" ht="12" customHeight="1">
      <c r="A15" s="204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1:25" s="207" customFormat="1" ht="12" customHeight="1">
      <c r="A16" s="204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22">
        <v>0.3</v>
      </c>
      <c r="X16" s="205"/>
      <c r="Y16" s="206"/>
    </row>
    <row r="17" spans="1:25" s="207" customFormat="1" ht="12" customHeight="1">
      <c r="A17" s="204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326">
        <f>S6+R12*L12</f>
        <v>1.1600000000000001</v>
      </c>
      <c r="S17" s="326"/>
      <c r="T17" s="326"/>
      <c r="U17" s="205"/>
      <c r="V17" s="205"/>
      <c r="W17" s="205"/>
      <c r="X17" s="205"/>
      <c r="Y17" s="206"/>
    </row>
    <row r="18" spans="1:25" s="207" customFormat="1" ht="12" customHeight="1">
      <c r="A18" s="204"/>
      <c r="B18" s="205"/>
      <c r="C18" s="205"/>
      <c r="D18" s="205"/>
      <c r="E18" s="205"/>
      <c r="F18" s="326">
        <v>3</v>
      </c>
      <c r="G18" s="326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1:25">
      <c r="A19" s="202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3"/>
    </row>
    <row r="20" spans="1:25" ht="20.100000000000001" customHeight="1">
      <c r="A20" s="202"/>
      <c r="B20" s="327" t="s">
        <v>247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203"/>
    </row>
    <row r="21" spans="1:25" ht="17.25" customHeight="1">
      <c r="A21" s="202"/>
      <c r="B21" s="223" t="s">
        <v>48</v>
      </c>
      <c r="C21" s="301" t="s">
        <v>6</v>
      </c>
      <c r="D21" s="302"/>
      <c r="E21" s="301" t="s">
        <v>248</v>
      </c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02"/>
      <c r="V21" s="223" t="s">
        <v>51</v>
      </c>
      <c r="W21" s="223" t="s">
        <v>7</v>
      </c>
      <c r="X21" s="223" t="s">
        <v>52</v>
      </c>
      <c r="Y21" s="203"/>
    </row>
    <row r="22" spans="1:25" ht="13.5" customHeight="1">
      <c r="A22" s="202"/>
      <c r="B22" s="315" t="s">
        <v>8</v>
      </c>
      <c r="C22" s="310"/>
      <c r="D22" s="311"/>
      <c r="E22" s="224" t="s">
        <v>249</v>
      </c>
      <c r="F22" s="225" t="s">
        <v>1</v>
      </c>
      <c r="G22" s="226">
        <f>E5</f>
        <v>4</v>
      </c>
      <c r="H22" s="227" t="s">
        <v>164</v>
      </c>
      <c r="I22" s="228">
        <f>F18</f>
        <v>3</v>
      </c>
      <c r="J22" s="229" t="s">
        <v>250</v>
      </c>
      <c r="K22" s="230">
        <v>2</v>
      </c>
      <c r="L22" s="230" t="s">
        <v>0</v>
      </c>
      <c r="M22" s="227">
        <f>L12</f>
        <v>1.7</v>
      </c>
      <c r="N22" s="230" t="s">
        <v>192</v>
      </c>
      <c r="O22" s="231">
        <f>ROUND((G22+I22)/K22*M22,2)</f>
        <v>5.95</v>
      </c>
      <c r="P22" s="230"/>
      <c r="Q22" s="230"/>
      <c r="R22" s="230"/>
      <c r="S22" s="230"/>
      <c r="T22" s="230"/>
      <c r="U22" s="232"/>
      <c r="V22" s="323">
        <f>+O22-O23</f>
        <v>5.1000000000000005</v>
      </c>
      <c r="W22" s="315" t="s">
        <v>3</v>
      </c>
      <c r="X22" s="315" t="s">
        <v>251</v>
      </c>
      <c r="Y22" s="203"/>
    </row>
    <row r="23" spans="1:25" ht="13.5" customHeight="1">
      <c r="A23" s="202"/>
      <c r="B23" s="315"/>
      <c r="C23" s="312"/>
      <c r="D23" s="313"/>
      <c r="E23" s="224" t="s">
        <v>252</v>
      </c>
      <c r="F23" s="225" t="s">
        <v>1</v>
      </c>
      <c r="G23" s="226">
        <f>F6+I6*2</f>
        <v>1.42</v>
      </c>
      <c r="H23" s="227" t="s">
        <v>164</v>
      </c>
      <c r="I23" s="228">
        <f>F6</f>
        <v>1</v>
      </c>
      <c r="J23" s="229" t="s">
        <v>253</v>
      </c>
      <c r="K23" s="230">
        <v>2</v>
      </c>
      <c r="L23" s="230" t="s">
        <v>0</v>
      </c>
      <c r="M23" s="227">
        <f>M9</f>
        <v>0.7</v>
      </c>
      <c r="N23" s="230" t="s">
        <v>192</v>
      </c>
      <c r="O23" s="231">
        <f>ROUND((G23+I23)/K23*M23,2)</f>
        <v>0.85</v>
      </c>
      <c r="P23" s="230"/>
      <c r="Q23" s="230"/>
      <c r="R23" s="230"/>
      <c r="S23" s="230"/>
      <c r="T23" s="230"/>
      <c r="U23" s="232"/>
      <c r="V23" s="323"/>
      <c r="W23" s="315"/>
      <c r="X23" s="315"/>
      <c r="Y23" s="203"/>
    </row>
    <row r="24" spans="1:25" ht="13.5" customHeight="1">
      <c r="A24" s="202"/>
      <c r="B24" s="315" t="s">
        <v>9</v>
      </c>
      <c r="C24" s="316" t="s">
        <v>158</v>
      </c>
      <c r="D24" s="318">
        <f>R12</f>
        <v>0.3</v>
      </c>
      <c r="E24" s="224" t="s">
        <v>249</v>
      </c>
      <c r="F24" s="225" t="s">
        <v>1</v>
      </c>
      <c r="G24" s="227">
        <f>+G22</f>
        <v>4</v>
      </c>
      <c r="H24" s="227" t="s">
        <v>164</v>
      </c>
      <c r="I24" s="231">
        <f>+I22</f>
        <v>3</v>
      </c>
      <c r="J24" s="229" t="s">
        <v>254</v>
      </c>
      <c r="K24" s="230">
        <v>2</v>
      </c>
      <c r="L24" s="230" t="s">
        <v>0</v>
      </c>
      <c r="M24" s="227">
        <f>O12</f>
        <v>1.768</v>
      </c>
      <c r="N24" s="230" t="s">
        <v>192</v>
      </c>
      <c r="O24" s="231">
        <f>ROUND((G24+I24)/K24*M24,2)</f>
        <v>6.19</v>
      </c>
      <c r="P24" s="230"/>
      <c r="Q24" s="230"/>
      <c r="R24" s="230"/>
      <c r="S24" s="230"/>
      <c r="T24" s="230"/>
      <c r="U24" s="232"/>
      <c r="V24" s="320">
        <f>+O24-O25</f>
        <v>5.3100000000000005</v>
      </c>
      <c r="W24" s="315" t="s">
        <v>3</v>
      </c>
      <c r="X24" s="315" t="s">
        <v>251</v>
      </c>
      <c r="Y24" s="203"/>
    </row>
    <row r="25" spans="1:25" ht="13.5" customHeight="1">
      <c r="A25" s="202"/>
      <c r="B25" s="315"/>
      <c r="C25" s="317"/>
      <c r="D25" s="319"/>
      <c r="E25" s="224" t="s">
        <v>252</v>
      </c>
      <c r="F25" s="225" t="s">
        <v>1</v>
      </c>
      <c r="G25" s="227">
        <f>+G23</f>
        <v>1.42</v>
      </c>
      <c r="H25" s="227" t="s">
        <v>164</v>
      </c>
      <c r="I25" s="233">
        <f>+I23</f>
        <v>1</v>
      </c>
      <c r="J25" s="229" t="s">
        <v>255</v>
      </c>
      <c r="K25" s="230">
        <v>2</v>
      </c>
      <c r="L25" s="230" t="s">
        <v>0</v>
      </c>
      <c r="M25" s="227">
        <f>Q9</f>
        <v>0.72799999999999998</v>
      </c>
      <c r="N25" s="230" t="s">
        <v>192</v>
      </c>
      <c r="O25" s="231">
        <f>ROUND((G25+I25)/K25*M25,2)</f>
        <v>0.88</v>
      </c>
      <c r="P25" s="230"/>
      <c r="Q25" s="230"/>
      <c r="R25" s="230"/>
      <c r="S25" s="230"/>
      <c r="T25" s="230"/>
      <c r="U25" s="232"/>
      <c r="V25" s="321"/>
      <c r="W25" s="315"/>
      <c r="X25" s="315"/>
      <c r="Y25" s="203"/>
    </row>
    <row r="26" spans="1:25" ht="13.5" customHeight="1">
      <c r="A26" s="202"/>
      <c r="B26" s="223" t="s">
        <v>10</v>
      </c>
      <c r="C26" s="307"/>
      <c r="D26" s="302"/>
      <c r="E26" s="234"/>
      <c r="F26" s="225" t="s">
        <v>256</v>
      </c>
      <c r="G26" s="227">
        <f>O6</f>
        <v>0.45</v>
      </c>
      <c r="H26" s="227" t="s">
        <v>164</v>
      </c>
      <c r="I26" s="233">
        <v>0.2</v>
      </c>
      <c r="J26" s="230"/>
      <c r="K26" s="227"/>
      <c r="L26" s="230" t="s">
        <v>24</v>
      </c>
      <c r="M26" s="235">
        <f>S6</f>
        <v>0.65</v>
      </c>
      <c r="N26" s="230" t="s">
        <v>164</v>
      </c>
      <c r="O26" s="231">
        <f>R12</f>
        <v>0.3</v>
      </c>
      <c r="P26" s="230" t="s">
        <v>0</v>
      </c>
      <c r="Q26" s="231">
        <f>M22</f>
        <v>1.7</v>
      </c>
      <c r="R26" s="230" t="s">
        <v>257</v>
      </c>
      <c r="S26" s="230">
        <v>2</v>
      </c>
      <c r="T26" s="230"/>
      <c r="U26" s="232"/>
      <c r="V26" s="236">
        <f>ROUNDDOWN(((G26+I26)+(M26+O26*Q26))/2,2)</f>
        <v>0.9</v>
      </c>
      <c r="W26" s="223" t="s">
        <v>11</v>
      </c>
      <c r="X26" s="223"/>
      <c r="Y26" s="203"/>
    </row>
    <row r="27" spans="1:25" ht="13.5" customHeight="1">
      <c r="A27" s="202"/>
      <c r="B27" s="223" t="s">
        <v>258</v>
      </c>
      <c r="C27" s="301"/>
      <c r="D27" s="302"/>
      <c r="E27" s="234"/>
      <c r="F27" s="225"/>
      <c r="G27" s="237">
        <f>+V22</f>
        <v>5.1000000000000005</v>
      </c>
      <c r="H27" s="230" t="s">
        <v>0</v>
      </c>
      <c r="I27" s="233">
        <f>+V26</f>
        <v>0.9</v>
      </c>
      <c r="J27" s="230"/>
      <c r="K27" s="230"/>
      <c r="L27" s="230"/>
      <c r="M27" s="230"/>
      <c r="N27" s="230"/>
      <c r="O27" s="225"/>
      <c r="P27" s="230"/>
      <c r="Q27" s="230"/>
      <c r="R27" s="230"/>
      <c r="S27" s="230"/>
      <c r="T27" s="230"/>
      <c r="U27" s="232"/>
      <c r="V27" s="236">
        <f>ROUND(G27*I27,2)</f>
        <v>4.59</v>
      </c>
      <c r="W27" s="223" t="s">
        <v>2</v>
      </c>
      <c r="X27" s="223"/>
      <c r="Y27" s="203"/>
    </row>
    <row r="28" spans="1:25" ht="13.5" customHeight="1">
      <c r="A28" s="202"/>
      <c r="B28" s="308" t="s">
        <v>259</v>
      </c>
      <c r="C28" s="310" t="s">
        <v>260</v>
      </c>
      <c r="D28" s="311"/>
      <c r="E28" s="234"/>
      <c r="F28" s="225"/>
      <c r="G28" s="237">
        <f>V24</f>
        <v>5.3100000000000005</v>
      </c>
      <c r="H28" s="230" t="s">
        <v>261</v>
      </c>
      <c r="I28" s="238">
        <v>12</v>
      </c>
      <c r="J28" s="230"/>
      <c r="K28" s="227"/>
      <c r="L28" s="230"/>
      <c r="M28" s="239"/>
      <c r="N28" s="230"/>
      <c r="O28" s="225"/>
      <c r="P28" s="230"/>
      <c r="Q28" s="240"/>
      <c r="R28" s="230"/>
      <c r="S28" s="230"/>
      <c r="T28" s="230"/>
      <c r="U28" s="232"/>
      <c r="V28" s="241">
        <f>ROUNDUP(G28*I28,0)</f>
        <v>64</v>
      </c>
      <c r="W28" s="223" t="s">
        <v>262</v>
      </c>
      <c r="X28" s="223"/>
      <c r="Y28" s="203"/>
    </row>
    <row r="29" spans="1:25" ht="13.5" customHeight="1">
      <c r="A29" s="202"/>
      <c r="B29" s="309"/>
      <c r="C29" s="312"/>
      <c r="D29" s="313"/>
      <c r="E29" s="234"/>
      <c r="F29" s="225"/>
      <c r="G29" s="237">
        <f>V24</f>
        <v>5.3100000000000005</v>
      </c>
      <c r="H29" s="230" t="s">
        <v>261</v>
      </c>
      <c r="I29" s="238">
        <v>0.45</v>
      </c>
      <c r="J29" s="242" t="s">
        <v>263</v>
      </c>
      <c r="K29" s="227">
        <v>0.77</v>
      </c>
      <c r="L29" s="242" t="s">
        <v>264</v>
      </c>
      <c r="M29" s="314">
        <v>2.65</v>
      </c>
      <c r="N29" s="314"/>
      <c r="O29" s="243" t="s">
        <v>265</v>
      </c>
      <c r="P29" s="230"/>
      <c r="Q29" s="240"/>
      <c r="R29" s="230"/>
      <c r="S29" s="230"/>
      <c r="T29" s="230"/>
      <c r="U29" s="232"/>
      <c r="V29" s="244">
        <f>G29*I29*K29*M29</f>
        <v>4.8757747500000006</v>
      </c>
      <c r="W29" s="223" t="s">
        <v>266</v>
      </c>
      <c r="X29" s="223"/>
      <c r="Y29" s="203"/>
    </row>
    <row r="30" spans="1:25" ht="13.5" customHeight="1">
      <c r="A30" s="202"/>
      <c r="B30" s="223" t="s">
        <v>267</v>
      </c>
      <c r="C30" s="301"/>
      <c r="D30" s="302"/>
      <c r="E30" s="234"/>
      <c r="F30" s="225"/>
      <c r="G30" s="237">
        <f>+V24</f>
        <v>5.3100000000000005</v>
      </c>
      <c r="H30" s="230" t="s">
        <v>0</v>
      </c>
      <c r="I30" s="245">
        <v>0.15</v>
      </c>
      <c r="J30" s="229" t="s">
        <v>17</v>
      </c>
      <c r="K30" s="230"/>
      <c r="L30" s="230"/>
      <c r="M30" s="230"/>
      <c r="N30" s="230"/>
      <c r="O30" s="225"/>
      <c r="P30" s="230"/>
      <c r="Q30" s="230"/>
      <c r="R30" s="230"/>
      <c r="S30" s="230"/>
      <c r="T30" s="230"/>
      <c r="U30" s="232"/>
      <c r="V30" s="236">
        <f>ROUND(G30*I30,2)</f>
        <v>0.8</v>
      </c>
      <c r="W30" s="223" t="s">
        <v>2</v>
      </c>
      <c r="X30" s="223"/>
      <c r="Y30" s="203"/>
    </row>
    <row r="31" spans="1:25" ht="13.5" customHeight="1">
      <c r="A31" s="202"/>
      <c r="B31" s="223" t="s">
        <v>268</v>
      </c>
      <c r="C31" s="301"/>
      <c r="D31" s="302"/>
      <c r="E31" s="234"/>
      <c r="F31" s="225"/>
      <c r="G31" s="227">
        <f>+V27</f>
        <v>4.59</v>
      </c>
      <c r="H31" s="230" t="s">
        <v>200</v>
      </c>
      <c r="I31" s="246" t="s">
        <v>1</v>
      </c>
      <c r="J31" s="237">
        <f>V24</f>
        <v>5.3100000000000005</v>
      </c>
      <c r="K31" s="230" t="s">
        <v>0</v>
      </c>
      <c r="L31" s="230">
        <f>O6</f>
        <v>0.45</v>
      </c>
      <c r="M31" s="230" t="s">
        <v>0</v>
      </c>
      <c r="N31" s="247" t="s">
        <v>181</v>
      </c>
      <c r="O31" s="246" t="s">
        <v>269</v>
      </c>
      <c r="P31" s="303">
        <f>+V30</f>
        <v>0.8</v>
      </c>
      <c r="Q31" s="303"/>
      <c r="R31" s="246" t="s">
        <v>270</v>
      </c>
      <c r="S31" s="248">
        <f>V32</f>
        <v>1.06</v>
      </c>
      <c r="T31" s="230" t="s">
        <v>271</v>
      </c>
      <c r="U31" s="232"/>
      <c r="V31" s="241">
        <f>ROUND((G31-(J31*L31*(2/3)+P31+S31)),2)</f>
        <v>1.1399999999999999</v>
      </c>
      <c r="W31" s="223" t="s">
        <v>2</v>
      </c>
      <c r="X31" s="223"/>
      <c r="Y31" s="203"/>
    </row>
    <row r="32" spans="1:25" ht="13.5" hidden="1" customHeight="1">
      <c r="A32" s="202"/>
      <c r="B32" s="249" t="s">
        <v>272</v>
      </c>
      <c r="C32" s="304"/>
      <c r="D32" s="305"/>
      <c r="E32" s="234"/>
      <c r="F32" s="225"/>
      <c r="G32" s="237">
        <f>+V24</f>
        <v>5.3100000000000005</v>
      </c>
      <c r="H32" s="230" t="s">
        <v>0</v>
      </c>
      <c r="I32" s="245">
        <v>0.2</v>
      </c>
      <c r="J32" s="229" t="s">
        <v>17</v>
      </c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2"/>
      <c r="V32" s="236">
        <f>ROUND(G32*I32,2)</f>
        <v>1.06</v>
      </c>
      <c r="W32" s="223" t="s">
        <v>2</v>
      </c>
      <c r="X32" s="223"/>
      <c r="Y32" s="203"/>
    </row>
    <row r="33" spans="1:25" s="208" customFormat="1" ht="13.5" hidden="1" customHeight="1">
      <c r="A33" s="250"/>
      <c r="B33" s="249" t="s">
        <v>273</v>
      </c>
      <c r="C33" s="304" t="s">
        <v>274</v>
      </c>
      <c r="D33" s="305"/>
      <c r="E33" s="234"/>
      <c r="F33" s="225"/>
      <c r="G33" s="237">
        <f>V24</f>
        <v>5.3100000000000005</v>
      </c>
      <c r="H33" s="230" t="s">
        <v>0</v>
      </c>
      <c r="I33" s="238">
        <v>8.9999999999999993E-3</v>
      </c>
      <c r="J33" s="229" t="s">
        <v>17</v>
      </c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2"/>
      <c r="V33" s="236">
        <f>ROUND(G33*I33,2)</f>
        <v>0.05</v>
      </c>
      <c r="W33" s="223" t="s">
        <v>2</v>
      </c>
      <c r="X33" s="223"/>
      <c r="Y33" s="251"/>
    </row>
    <row r="34" spans="1:25" ht="13.5" hidden="1" customHeight="1">
      <c r="A34" s="202"/>
      <c r="B34" s="223" t="s">
        <v>275</v>
      </c>
      <c r="C34" s="301" t="s">
        <v>276</v>
      </c>
      <c r="D34" s="302"/>
      <c r="E34" s="234"/>
      <c r="F34" s="230"/>
      <c r="G34" s="227">
        <f>V24</f>
        <v>5.3100000000000005</v>
      </c>
      <c r="H34" s="230" t="s">
        <v>0</v>
      </c>
      <c r="I34" s="225">
        <v>1</v>
      </c>
      <c r="J34" s="229" t="s">
        <v>277</v>
      </c>
      <c r="K34" s="230"/>
      <c r="L34" s="231">
        <f>V26</f>
        <v>0.9</v>
      </c>
      <c r="M34" s="306" t="s">
        <v>278</v>
      </c>
      <c r="N34" s="306"/>
      <c r="O34" s="230"/>
      <c r="P34" s="230"/>
      <c r="Q34" s="230"/>
      <c r="R34" s="230"/>
      <c r="S34" s="230"/>
      <c r="T34" s="230"/>
      <c r="U34" s="232"/>
      <c r="V34" s="241">
        <f>ROUND(G34*I34/2*L34,2)</f>
        <v>2.39</v>
      </c>
      <c r="W34" s="223" t="s">
        <v>279</v>
      </c>
      <c r="X34" s="223"/>
      <c r="Y34" s="203"/>
    </row>
    <row r="35" spans="1:25" ht="13.5" customHeight="1">
      <c r="A35" s="202"/>
      <c r="B35" s="223" t="s">
        <v>280</v>
      </c>
      <c r="C35" s="301"/>
      <c r="D35" s="302"/>
      <c r="E35" s="234"/>
      <c r="F35" s="225" t="s">
        <v>1</v>
      </c>
      <c r="G35" s="227">
        <f>C12</f>
        <v>1.77</v>
      </c>
      <c r="H35" s="230" t="s">
        <v>0</v>
      </c>
      <c r="I35" s="233">
        <f>W16</f>
        <v>0.3</v>
      </c>
      <c r="J35" s="230" t="s">
        <v>0</v>
      </c>
      <c r="K35" s="227">
        <f>V26+0.2</f>
        <v>1.1000000000000001</v>
      </c>
      <c r="L35" s="230" t="s">
        <v>0</v>
      </c>
      <c r="M35" s="230">
        <v>2</v>
      </c>
      <c r="N35" s="230" t="s">
        <v>281</v>
      </c>
      <c r="O35" s="235">
        <f>F18</f>
        <v>3</v>
      </c>
      <c r="P35" s="227" t="s">
        <v>0</v>
      </c>
      <c r="Q35" s="227">
        <f>W16</f>
        <v>0.3</v>
      </c>
      <c r="R35" s="227" t="s">
        <v>0</v>
      </c>
      <c r="S35" s="231">
        <f>R17+0.2</f>
        <v>1.36</v>
      </c>
      <c r="T35" s="229" t="s">
        <v>19</v>
      </c>
      <c r="U35" s="232"/>
      <c r="V35" s="244">
        <f>ROUNDDOWN(((G35*I35*K35*M35)+(O35*Q35*S35)),2)*0.7</f>
        <v>1.673</v>
      </c>
      <c r="W35" s="223" t="s">
        <v>2</v>
      </c>
      <c r="X35" s="252" t="s">
        <v>282</v>
      </c>
      <c r="Y35" s="203"/>
    </row>
    <row r="36" spans="1:25" ht="13.5" customHeight="1">
      <c r="A36" s="202"/>
      <c r="B36" s="223" t="s">
        <v>280</v>
      </c>
      <c r="C36" s="301"/>
      <c r="D36" s="302"/>
      <c r="E36" s="234"/>
      <c r="F36" s="225" t="s">
        <v>1</v>
      </c>
      <c r="G36" s="227">
        <f>C12</f>
        <v>1.77</v>
      </c>
      <c r="H36" s="230" t="s">
        <v>0</v>
      </c>
      <c r="I36" s="233">
        <f>W16</f>
        <v>0.3</v>
      </c>
      <c r="J36" s="230" t="s">
        <v>0</v>
      </c>
      <c r="K36" s="227">
        <f>V26+0.2</f>
        <v>1.1000000000000001</v>
      </c>
      <c r="L36" s="230" t="s">
        <v>0</v>
      </c>
      <c r="M36" s="230">
        <v>2</v>
      </c>
      <c r="N36" s="230" t="s">
        <v>281</v>
      </c>
      <c r="O36" s="235">
        <f>I22</f>
        <v>3</v>
      </c>
      <c r="P36" s="227" t="s">
        <v>0</v>
      </c>
      <c r="Q36" s="227">
        <f>W16</f>
        <v>0.3</v>
      </c>
      <c r="R36" s="227" t="s">
        <v>0</v>
      </c>
      <c r="S36" s="231">
        <f>R17+0.2</f>
        <v>1.36</v>
      </c>
      <c r="T36" s="229" t="s">
        <v>19</v>
      </c>
      <c r="U36" s="232"/>
      <c r="V36" s="253">
        <f>ROUNDDOWN(((G36*I36*K36*M36)+(O36*Q36*S36)),2)*0.3</f>
        <v>0.71699999999999997</v>
      </c>
      <c r="W36" s="223" t="s">
        <v>2</v>
      </c>
      <c r="X36" s="252" t="s">
        <v>283</v>
      </c>
      <c r="Y36" s="203"/>
    </row>
    <row r="37" spans="1:25" ht="13.5" customHeight="1">
      <c r="A37" s="202"/>
      <c r="B37" s="223" t="s">
        <v>284</v>
      </c>
      <c r="C37" s="301"/>
      <c r="D37" s="302"/>
      <c r="E37" s="234"/>
      <c r="F37" s="225" t="s">
        <v>1</v>
      </c>
      <c r="G37" s="227">
        <f>C12</f>
        <v>1.77</v>
      </c>
      <c r="H37" s="230" t="s">
        <v>0</v>
      </c>
      <c r="I37" s="233">
        <f>I36</f>
        <v>0.3</v>
      </c>
      <c r="J37" s="230" t="s">
        <v>0</v>
      </c>
      <c r="K37" s="227">
        <v>0.2</v>
      </c>
      <c r="L37" s="230" t="s">
        <v>0</v>
      </c>
      <c r="M37" s="230">
        <v>2</v>
      </c>
      <c r="N37" s="230" t="s">
        <v>281</v>
      </c>
      <c r="O37" s="235">
        <f>F18</f>
        <v>3</v>
      </c>
      <c r="P37" s="227" t="s">
        <v>0</v>
      </c>
      <c r="Q37" s="227">
        <f>Q36</f>
        <v>0.3</v>
      </c>
      <c r="R37" s="227" t="s">
        <v>0</v>
      </c>
      <c r="S37" s="231">
        <v>0.2</v>
      </c>
      <c r="T37" s="229" t="s">
        <v>19</v>
      </c>
      <c r="U37" s="232"/>
      <c r="V37" s="253">
        <f>ROUNDDOWN(((G37*I37*K37*M37)+(O37*Q37*S37)),2)</f>
        <v>0.39</v>
      </c>
      <c r="W37" s="223" t="s">
        <v>2</v>
      </c>
      <c r="X37" s="223"/>
      <c r="Y37" s="203"/>
    </row>
    <row r="38" spans="1:25" ht="13.5" customHeight="1">
      <c r="A38" s="202"/>
      <c r="B38" s="223" t="s">
        <v>285</v>
      </c>
      <c r="C38" s="301"/>
      <c r="D38" s="302"/>
      <c r="E38" s="234"/>
      <c r="F38" s="225"/>
      <c r="G38" s="227">
        <f>V36</f>
        <v>0.71699999999999997</v>
      </c>
      <c r="H38" s="230" t="s">
        <v>286</v>
      </c>
      <c r="I38" s="233">
        <f>V37</f>
        <v>0.39</v>
      </c>
      <c r="J38" s="230"/>
      <c r="K38" s="227"/>
      <c r="L38" s="230"/>
      <c r="M38" s="230"/>
      <c r="N38" s="230"/>
      <c r="O38" s="235"/>
      <c r="P38" s="227"/>
      <c r="Q38" s="227"/>
      <c r="R38" s="227"/>
      <c r="S38" s="231"/>
      <c r="T38" s="229"/>
      <c r="U38" s="232"/>
      <c r="V38" s="253">
        <f>V36+V35-V37</f>
        <v>2</v>
      </c>
      <c r="W38" s="223" t="s">
        <v>2</v>
      </c>
      <c r="X38" s="223"/>
      <c r="Y38" s="203"/>
    </row>
    <row r="39" spans="1:25" ht="6" customHeight="1">
      <c r="A39" s="254"/>
      <c r="B39" s="255"/>
      <c r="C39" s="255"/>
      <c r="D39" s="255"/>
      <c r="E39" s="255"/>
      <c r="F39" s="255"/>
      <c r="G39" s="256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7"/>
    </row>
  </sheetData>
  <mergeCells count="41">
    <mergeCell ref="B20:X20"/>
    <mergeCell ref="B2:X2"/>
    <mergeCell ref="E5:I5"/>
    <mergeCell ref="F6:G6"/>
    <mergeCell ref="J6:K6"/>
    <mergeCell ref="M6:N6"/>
    <mergeCell ref="V9:W9"/>
    <mergeCell ref="V10:W11"/>
    <mergeCell ref="O12:P12"/>
    <mergeCell ref="P13:Q13"/>
    <mergeCell ref="R17:T17"/>
    <mergeCell ref="F18:G18"/>
    <mergeCell ref="C21:D21"/>
    <mergeCell ref="E21:U21"/>
    <mergeCell ref="B22:B23"/>
    <mergeCell ref="C22:D23"/>
    <mergeCell ref="V22:V23"/>
    <mergeCell ref="C30:D30"/>
    <mergeCell ref="X22:X23"/>
    <mergeCell ref="B24:B25"/>
    <mergeCell ref="C24:C25"/>
    <mergeCell ref="D24:D25"/>
    <mergeCell ref="V24:V25"/>
    <mergeCell ref="W24:W25"/>
    <mergeCell ref="X24:X25"/>
    <mergeCell ref="W22:W23"/>
    <mergeCell ref="C26:D26"/>
    <mergeCell ref="C27:D27"/>
    <mergeCell ref="B28:B29"/>
    <mergeCell ref="C28:D29"/>
    <mergeCell ref="M29:N29"/>
    <mergeCell ref="P31:Q31"/>
    <mergeCell ref="C32:D32"/>
    <mergeCell ref="C33:D33"/>
    <mergeCell ref="C34:D34"/>
    <mergeCell ref="M34:N34"/>
    <mergeCell ref="C35:D35"/>
    <mergeCell ref="C36:D36"/>
    <mergeCell ref="C37:D37"/>
    <mergeCell ref="C38:D38"/>
    <mergeCell ref="C31:D31"/>
  </mergeCells>
  <phoneticPr fontId="3" type="noConversion"/>
  <printOptions horizontalCentered="1" verticalCentered="1"/>
  <pageMargins left="0.98425196850393704" right="0.43307086614173229" top="0.53" bottom="0.43307086614173229" header="0" footer="0"/>
  <pageSetup paperSize="9" scale="99" orientation="landscape" verticalDpi="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9"/>
  <sheetViews>
    <sheetView showGridLines="0" view="pageBreakPreview" zoomScale="115" zoomScaleNormal="100" zoomScaleSheetLayoutView="115" workbookViewId="0">
      <selection activeCell="B4963" sqref="B4963"/>
    </sheetView>
  </sheetViews>
  <sheetFormatPr defaultColWidth="8.625" defaultRowHeight="12"/>
  <cols>
    <col min="1" max="1" width="1.75" style="201" customWidth="1"/>
    <col min="2" max="2" width="8.375" style="201" customWidth="1"/>
    <col min="3" max="3" width="5.25" style="201" customWidth="1"/>
    <col min="4" max="4" width="5.625" style="201" customWidth="1"/>
    <col min="5" max="5" width="9.625" style="201" customWidth="1"/>
    <col min="6" max="6" width="2.75" style="201" customWidth="1"/>
    <col min="7" max="7" width="5.625" style="201" customWidth="1"/>
    <col min="8" max="8" width="2.875" style="201" customWidth="1"/>
    <col min="9" max="9" width="5" style="201" customWidth="1"/>
    <col min="10" max="10" width="5.625" style="201" customWidth="1"/>
    <col min="11" max="11" width="4" style="201" customWidth="1"/>
    <col min="12" max="12" width="5.875" style="201" customWidth="1"/>
    <col min="13" max="13" width="5" style="201" customWidth="1"/>
    <col min="14" max="14" width="3.25" style="201" customWidth="1"/>
    <col min="15" max="15" width="5.25" style="201" customWidth="1"/>
    <col min="16" max="16" width="2.375" style="201" customWidth="1"/>
    <col min="17" max="17" width="4.5" style="201" customWidth="1"/>
    <col min="18" max="19" width="4.125" style="201" customWidth="1"/>
    <col min="20" max="20" width="2" style="201" customWidth="1"/>
    <col min="21" max="21" width="0.75" style="201" hidden="1" customWidth="1"/>
    <col min="22" max="22" width="6.625" style="201" customWidth="1"/>
    <col min="23" max="23" width="5" style="201" customWidth="1"/>
    <col min="24" max="24" width="6" style="201" customWidth="1"/>
    <col min="25" max="25" width="1.375" style="201" customWidth="1"/>
    <col min="26" max="31" width="4.625" style="201" customWidth="1"/>
    <col min="32" max="32" width="3.75" style="201" customWidth="1"/>
    <col min="33" max="36" width="4.625" style="201" customWidth="1"/>
    <col min="37" max="37" width="3.75" style="201" customWidth="1"/>
    <col min="38" max="80" width="4.625" style="201" customWidth="1"/>
    <col min="81" max="105" width="8.625" style="201" customWidth="1"/>
    <col min="106" max="116" width="4.625" style="201" customWidth="1"/>
    <col min="117" max="256" width="8.625" style="201"/>
    <col min="257" max="257" width="1.75" style="201" customWidth="1"/>
    <col min="258" max="258" width="8.375" style="201" customWidth="1"/>
    <col min="259" max="259" width="5.25" style="201" customWidth="1"/>
    <col min="260" max="260" width="5.625" style="201" customWidth="1"/>
    <col min="261" max="261" width="9.625" style="201" customWidth="1"/>
    <col min="262" max="262" width="2.75" style="201" customWidth="1"/>
    <col min="263" max="263" width="5.625" style="201" customWidth="1"/>
    <col min="264" max="264" width="2.875" style="201" customWidth="1"/>
    <col min="265" max="265" width="5" style="201" customWidth="1"/>
    <col min="266" max="266" width="5.625" style="201" customWidth="1"/>
    <col min="267" max="267" width="4" style="201" customWidth="1"/>
    <col min="268" max="268" width="5.875" style="201" customWidth="1"/>
    <col min="269" max="269" width="5" style="201" customWidth="1"/>
    <col min="270" max="270" width="3.25" style="201" customWidth="1"/>
    <col min="271" max="271" width="5.25" style="201" customWidth="1"/>
    <col min="272" max="272" width="2.375" style="201" customWidth="1"/>
    <col min="273" max="273" width="4.5" style="201" customWidth="1"/>
    <col min="274" max="275" width="4.125" style="201" customWidth="1"/>
    <col min="276" max="276" width="2" style="201" customWidth="1"/>
    <col min="277" max="277" width="0" style="201" hidden="1" customWidth="1"/>
    <col min="278" max="278" width="6.625" style="201" customWidth="1"/>
    <col min="279" max="279" width="5" style="201" customWidth="1"/>
    <col min="280" max="280" width="6" style="201" customWidth="1"/>
    <col min="281" max="281" width="1.375" style="201" customWidth="1"/>
    <col min="282" max="287" width="4.625" style="201" customWidth="1"/>
    <col min="288" max="288" width="3.75" style="201" customWidth="1"/>
    <col min="289" max="292" width="4.625" style="201" customWidth="1"/>
    <col min="293" max="293" width="3.75" style="201" customWidth="1"/>
    <col min="294" max="336" width="4.625" style="201" customWidth="1"/>
    <col min="337" max="361" width="8.625" style="201" customWidth="1"/>
    <col min="362" max="372" width="4.625" style="201" customWidth="1"/>
    <col min="373" max="512" width="8.625" style="201"/>
    <col min="513" max="513" width="1.75" style="201" customWidth="1"/>
    <col min="514" max="514" width="8.375" style="201" customWidth="1"/>
    <col min="515" max="515" width="5.25" style="201" customWidth="1"/>
    <col min="516" max="516" width="5.625" style="201" customWidth="1"/>
    <col min="517" max="517" width="9.625" style="201" customWidth="1"/>
    <col min="518" max="518" width="2.75" style="201" customWidth="1"/>
    <col min="519" max="519" width="5.625" style="201" customWidth="1"/>
    <col min="520" max="520" width="2.875" style="201" customWidth="1"/>
    <col min="521" max="521" width="5" style="201" customWidth="1"/>
    <col min="522" max="522" width="5.625" style="201" customWidth="1"/>
    <col min="523" max="523" width="4" style="201" customWidth="1"/>
    <col min="524" max="524" width="5.875" style="201" customWidth="1"/>
    <col min="525" max="525" width="5" style="201" customWidth="1"/>
    <col min="526" max="526" width="3.25" style="201" customWidth="1"/>
    <col min="527" max="527" width="5.25" style="201" customWidth="1"/>
    <col min="528" max="528" width="2.375" style="201" customWidth="1"/>
    <col min="529" max="529" width="4.5" style="201" customWidth="1"/>
    <col min="530" max="531" width="4.125" style="201" customWidth="1"/>
    <col min="532" max="532" width="2" style="201" customWidth="1"/>
    <col min="533" max="533" width="0" style="201" hidden="1" customWidth="1"/>
    <col min="534" max="534" width="6.625" style="201" customWidth="1"/>
    <col min="535" max="535" width="5" style="201" customWidth="1"/>
    <col min="536" max="536" width="6" style="201" customWidth="1"/>
    <col min="537" max="537" width="1.375" style="201" customWidth="1"/>
    <col min="538" max="543" width="4.625" style="201" customWidth="1"/>
    <col min="544" max="544" width="3.75" style="201" customWidth="1"/>
    <col min="545" max="548" width="4.625" style="201" customWidth="1"/>
    <col min="549" max="549" width="3.75" style="201" customWidth="1"/>
    <col min="550" max="592" width="4.625" style="201" customWidth="1"/>
    <col min="593" max="617" width="8.625" style="201" customWidth="1"/>
    <col min="618" max="628" width="4.625" style="201" customWidth="1"/>
    <col min="629" max="768" width="8.625" style="201"/>
    <col min="769" max="769" width="1.75" style="201" customWidth="1"/>
    <col min="770" max="770" width="8.375" style="201" customWidth="1"/>
    <col min="771" max="771" width="5.25" style="201" customWidth="1"/>
    <col min="772" max="772" width="5.625" style="201" customWidth="1"/>
    <col min="773" max="773" width="9.625" style="201" customWidth="1"/>
    <col min="774" max="774" width="2.75" style="201" customWidth="1"/>
    <col min="775" max="775" width="5.625" style="201" customWidth="1"/>
    <col min="776" max="776" width="2.875" style="201" customWidth="1"/>
    <col min="777" max="777" width="5" style="201" customWidth="1"/>
    <col min="778" max="778" width="5.625" style="201" customWidth="1"/>
    <col min="779" max="779" width="4" style="201" customWidth="1"/>
    <col min="780" max="780" width="5.875" style="201" customWidth="1"/>
    <col min="781" max="781" width="5" style="201" customWidth="1"/>
    <col min="782" max="782" width="3.25" style="201" customWidth="1"/>
    <col min="783" max="783" width="5.25" style="201" customWidth="1"/>
    <col min="784" max="784" width="2.375" style="201" customWidth="1"/>
    <col min="785" max="785" width="4.5" style="201" customWidth="1"/>
    <col min="786" max="787" width="4.125" style="201" customWidth="1"/>
    <col min="788" max="788" width="2" style="201" customWidth="1"/>
    <col min="789" max="789" width="0" style="201" hidden="1" customWidth="1"/>
    <col min="790" max="790" width="6.625" style="201" customWidth="1"/>
    <col min="791" max="791" width="5" style="201" customWidth="1"/>
    <col min="792" max="792" width="6" style="201" customWidth="1"/>
    <col min="793" max="793" width="1.375" style="201" customWidth="1"/>
    <col min="794" max="799" width="4.625" style="201" customWidth="1"/>
    <col min="800" max="800" width="3.75" style="201" customWidth="1"/>
    <col min="801" max="804" width="4.625" style="201" customWidth="1"/>
    <col min="805" max="805" width="3.75" style="201" customWidth="1"/>
    <col min="806" max="848" width="4.625" style="201" customWidth="1"/>
    <col min="849" max="873" width="8.625" style="201" customWidth="1"/>
    <col min="874" max="884" width="4.625" style="201" customWidth="1"/>
    <col min="885" max="1024" width="8.625" style="201"/>
    <col min="1025" max="1025" width="1.75" style="201" customWidth="1"/>
    <col min="1026" max="1026" width="8.375" style="201" customWidth="1"/>
    <col min="1027" max="1027" width="5.25" style="201" customWidth="1"/>
    <col min="1028" max="1028" width="5.625" style="201" customWidth="1"/>
    <col min="1029" max="1029" width="9.625" style="201" customWidth="1"/>
    <col min="1030" max="1030" width="2.75" style="201" customWidth="1"/>
    <col min="1031" max="1031" width="5.625" style="201" customWidth="1"/>
    <col min="1032" max="1032" width="2.875" style="201" customWidth="1"/>
    <col min="1033" max="1033" width="5" style="201" customWidth="1"/>
    <col min="1034" max="1034" width="5.625" style="201" customWidth="1"/>
    <col min="1035" max="1035" width="4" style="201" customWidth="1"/>
    <col min="1036" max="1036" width="5.875" style="201" customWidth="1"/>
    <col min="1037" max="1037" width="5" style="201" customWidth="1"/>
    <col min="1038" max="1038" width="3.25" style="201" customWidth="1"/>
    <col min="1039" max="1039" width="5.25" style="201" customWidth="1"/>
    <col min="1040" max="1040" width="2.375" style="201" customWidth="1"/>
    <col min="1041" max="1041" width="4.5" style="201" customWidth="1"/>
    <col min="1042" max="1043" width="4.125" style="201" customWidth="1"/>
    <col min="1044" max="1044" width="2" style="201" customWidth="1"/>
    <col min="1045" max="1045" width="0" style="201" hidden="1" customWidth="1"/>
    <col min="1046" max="1046" width="6.625" style="201" customWidth="1"/>
    <col min="1047" max="1047" width="5" style="201" customWidth="1"/>
    <col min="1048" max="1048" width="6" style="201" customWidth="1"/>
    <col min="1049" max="1049" width="1.375" style="201" customWidth="1"/>
    <col min="1050" max="1055" width="4.625" style="201" customWidth="1"/>
    <col min="1056" max="1056" width="3.75" style="201" customWidth="1"/>
    <col min="1057" max="1060" width="4.625" style="201" customWidth="1"/>
    <col min="1061" max="1061" width="3.75" style="201" customWidth="1"/>
    <col min="1062" max="1104" width="4.625" style="201" customWidth="1"/>
    <col min="1105" max="1129" width="8.625" style="201" customWidth="1"/>
    <col min="1130" max="1140" width="4.625" style="201" customWidth="1"/>
    <col min="1141" max="1280" width="8.625" style="201"/>
    <col min="1281" max="1281" width="1.75" style="201" customWidth="1"/>
    <col min="1282" max="1282" width="8.375" style="201" customWidth="1"/>
    <col min="1283" max="1283" width="5.25" style="201" customWidth="1"/>
    <col min="1284" max="1284" width="5.625" style="201" customWidth="1"/>
    <col min="1285" max="1285" width="9.625" style="201" customWidth="1"/>
    <col min="1286" max="1286" width="2.75" style="201" customWidth="1"/>
    <col min="1287" max="1287" width="5.625" style="201" customWidth="1"/>
    <col min="1288" max="1288" width="2.875" style="201" customWidth="1"/>
    <col min="1289" max="1289" width="5" style="201" customWidth="1"/>
    <col min="1290" max="1290" width="5.625" style="201" customWidth="1"/>
    <col min="1291" max="1291" width="4" style="201" customWidth="1"/>
    <col min="1292" max="1292" width="5.875" style="201" customWidth="1"/>
    <col min="1293" max="1293" width="5" style="201" customWidth="1"/>
    <col min="1294" max="1294" width="3.25" style="201" customWidth="1"/>
    <col min="1295" max="1295" width="5.25" style="201" customWidth="1"/>
    <col min="1296" max="1296" width="2.375" style="201" customWidth="1"/>
    <col min="1297" max="1297" width="4.5" style="201" customWidth="1"/>
    <col min="1298" max="1299" width="4.125" style="201" customWidth="1"/>
    <col min="1300" max="1300" width="2" style="201" customWidth="1"/>
    <col min="1301" max="1301" width="0" style="201" hidden="1" customWidth="1"/>
    <col min="1302" max="1302" width="6.625" style="201" customWidth="1"/>
    <col min="1303" max="1303" width="5" style="201" customWidth="1"/>
    <col min="1304" max="1304" width="6" style="201" customWidth="1"/>
    <col min="1305" max="1305" width="1.375" style="201" customWidth="1"/>
    <col min="1306" max="1311" width="4.625" style="201" customWidth="1"/>
    <col min="1312" max="1312" width="3.75" style="201" customWidth="1"/>
    <col min="1313" max="1316" width="4.625" style="201" customWidth="1"/>
    <col min="1317" max="1317" width="3.75" style="201" customWidth="1"/>
    <col min="1318" max="1360" width="4.625" style="201" customWidth="1"/>
    <col min="1361" max="1385" width="8.625" style="201" customWidth="1"/>
    <col min="1386" max="1396" width="4.625" style="201" customWidth="1"/>
    <col min="1397" max="1536" width="8.625" style="201"/>
    <col min="1537" max="1537" width="1.75" style="201" customWidth="1"/>
    <col min="1538" max="1538" width="8.375" style="201" customWidth="1"/>
    <col min="1539" max="1539" width="5.25" style="201" customWidth="1"/>
    <col min="1540" max="1540" width="5.625" style="201" customWidth="1"/>
    <col min="1541" max="1541" width="9.625" style="201" customWidth="1"/>
    <col min="1542" max="1542" width="2.75" style="201" customWidth="1"/>
    <col min="1543" max="1543" width="5.625" style="201" customWidth="1"/>
    <col min="1544" max="1544" width="2.875" style="201" customWidth="1"/>
    <col min="1545" max="1545" width="5" style="201" customWidth="1"/>
    <col min="1546" max="1546" width="5.625" style="201" customWidth="1"/>
    <col min="1547" max="1547" width="4" style="201" customWidth="1"/>
    <col min="1548" max="1548" width="5.875" style="201" customWidth="1"/>
    <col min="1549" max="1549" width="5" style="201" customWidth="1"/>
    <col min="1550" max="1550" width="3.25" style="201" customWidth="1"/>
    <col min="1551" max="1551" width="5.25" style="201" customWidth="1"/>
    <col min="1552" max="1552" width="2.375" style="201" customWidth="1"/>
    <col min="1553" max="1553" width="4.5" style="201" customWidth="1"/>
    <col min="1554" max="1555" width="4.125" style="201" customWidth="1"/>
    <col min="1556" max="1556" width="2" style="201" customWidth="1"/>
    <col min="1557" max="1557" width="0" style="201" hidden="1" customWidth="1"/>
    <col min="1558" max="1558" width="6.625" style="201" customWidth="1"/>
    <col min="1559" max="1559" width="5" style="201" customWidth="1"/>
    <col min="1560" max="1560" width="6" style="201" customWidth="1"/>
    <col min="1561" max="1561" width="1.375" style="201" customWidth="1"/>
    <col min="1562" max="1567" width="4.625" style="201" customWidth="1"/>
    <col min="1568" max="1568" width="3.75" style="201" customWidth="1"/>
    <col min="1569" max="1572" width="4.625" style="201" customWidth="1"/>
    <col min="1573" max="1573" width="3.75" style="201" customWidth="1"/>
    <col min="1574" max="1616" width="4.625" style="201" customWidth="1"/>
    <col min="1617" max="1641" width="8.625" style="201" customWidth="1"/>
    <col min="1642" max="1652" width="4.625" style="201" customWidth="1"/>
    <col min="1653" max="1792" width="8.625" style="201"/>
    <col min="1793" max="1793" width="1.75" style="201" customWidth="1"/>
    <col min="1794" max="1794" width="8.375" style="201" customWidth="1"/>
    <col min="1795" max="1795" width="5.25" style="201" customWidth="1"/>
    <col min="1796" max="1796" width="5.625" style="201" customWidth="1"/>
    <col min="1797" max="1797" width="9.625" style="201" customWidth="1"/>
    <col min="1798" max="1798" width="2.75" style="201" customWidth="1"/>
    <col min="1799" max="1799" width="5.625" style="201" customWidth="1"/>
    <col min="1800" max="1800" width="2.875" style="201" customWidth="1"/>
    <col min="1801" max="1801" width="5" style="201" customWidth="1"/>
    <col min="1802" max="1802" width="5.625" style="201" customWidth="1"/>
    <col min="1803" max="1803" width="4" style="201" customWidth="1"/>
    <col min="1804" max="1804" width="5.875" style="201" customWidth="1"/>
    <col min="1805" max="1805" width="5" style="201" customWidth="1"/>
    <col min="1806" max="1806" width="3.25" style="201" customWidth="1"/>
    <col min="1807" max="1807" width="5.25" style="201" customWidth="1"/>
    <col min="1808" max="1808" width="2.375" style="201" customWidth="1"/>
    <col min="1809" max="1809" width="4.5" style="201" customWidth="1"/>
    <col min="1810" max="1811" width="4.125" style="201" customWidth="1"/>
    <col min="1812" max="1812" width="2" style="201" customWidth="1"/>
    <col min="1813" max="1813" width="0" style="201" hidden="1" customWidth="1"/>
    <col min="1814" max="1814" width="6.625" style="201" customWidth="1"/>
    <col min="1815" max="1815" width="5" style="201" customWidth="1"/>
    <col min="1816" max="1816" width="6" style="201" customWidth="1"/>
    <col min="1817" max="1817" width="1.375" style="201" customWidth="1"/>
    <col min="1818" max="1823" width="4.625" style="201" customWidth="1"/>
    <col min="1824" max="1824" width="3.75" style="201" customWidth="1"/>
    <col min="1825" max="1828" width="4.625" style="201" customWidth="1"/>
    <col min="1829" max="1829" width="3.75" style="201" customWidth="1"/>
    <col min="1830" max="1872" width="4.625" style="201" customWidth="1"/>
    <col min="1873" max="1897" width="8.625" style="201" customWidth="1"/>
    <col min="1898" max="1908" width="4.625" style="201" customWidth="1"/>
    <col min="1909" max="2048" width="8.625" style="201"/>
    <col min="2049" max="2049" width="1.75" style="201" customWidth="1"/>
    <col min="2050" max="2050" width="8.375" style="201" customWidth="1"/>
    <col min="2051" max="2051" width="5.25" style="201" customWidth="1"/>
    <col min="2052" max="2052" width="5.625" style="201" customWidth="1"/>
    <col min="2053" max="2053" width="9.625" style="201" customWidth="1"/>
    <col min="2054" max="2054" width="2.75" style="201" customWidth="1"/>
    <col min="2055" max="2055" width="5.625" style="201" customWidth="1"/>
    <col min="2056" max="2056" width="2.875" style="201" customWidth="1"/>
    <col min="2057" max="2057" width="5" style="201" customWidth="1"/>
    <col min="2058" max="2058" width="5.625" style="201" customWidth="1"/>
    <col min="2059" max="2059" width="4" style="201" customWidth="1"/>
    <col min="2060" max="2060" width="5.875" style="201" customWidth="1"/>
    <col min="2061" max="2061" width="5" style="201" customWidth="1"/>
    <col min="2062" max="2062" width="3.25" style="201" customWidth="1"/>
    <col min="2063" max="2063" width="5.25" style="201" customWidth="1"/>
    <col min="2064" max="2064" width="2.375" style="201" customWidth="1"/>
    <col min="2065" max="2065" width="4.5" style="201" customWidth="1"/>
    <col min="2066" max="2067" width="4.125" style="201" customWidth="1"/>
    <col min="2068" max="2068" width="2" style="201" customWidth="1"/>
    <col min="2069" max="2069" width="0" style="201" hidden="1" customWidth="1"/>
    <col min="2070" max="2070" width="6.625" style="201" customWidth="1"/>
    <col min="2071" max="2071" width="5" style="201" customWidth="1"/>
    <col min="2072" max="2072" width="6" style="201" customWidth="1"/>
    <col min="2073" max="2073" width="1.375" style="201" customWidth="1"/>
    <col min="2074" max="2079" width="4.625" style="201" customWidth="1"/>
    <col min="2080" max="2080" width="3.75" style="201" customWidth="1"/>
    <col min="2081" max="2084" width="4.625" style="201" customWidth="1"/>
    <col min="2085" max="2085" width="3.75" style="201" customWidth="1"/>
    <col min="2086" max="2128" width="4.625" style="201" customWidth="1"/>
    <col min="2129" max="2153" width="8.625" style="201" customWidth="1"/>
    <col min="2154" max="2164" width="4.625" style="201" customWidth="1"/>
    <col min="2165" max="2304" width="8.625" style="201"/>
    <col min="2305" max="2305" width="1.75" style="201" customWidth="1"/>
    <col min="2306" max="2306" width="8.375" style="201" customWidth="1"/>
    <col min="2307" max="2307" width="5.25" style="201" customWidth="1"/>
    <col min="2308" max="2308" width="5.625" style="201" customWidth="1"/>
    <col min="2309" max="2309" width="9.625" style="201" customWidth="1"/>
    <col min="2310" max="2310" width="2.75" style="201" customWidth="1"/>
    <col min="2311" max="2311" width="5.625" style="201" customWidth="1"/>
    <col min="2312" max="2312" width="2.875" style="201" customWidth="1"/>
    <col min="2313" max="2313" width="5" style="201" customWidth="1"/>
    <col min="2314" max="2314" width="5.625" style="201" customWidth="1"/>
    <col min="2315" max="2315" width="4" style="201" customWidth="1"/>
    <col min="2316" max="2316" width="5.875" style="201" customWidth="1"/>
    <col min="2317" max="2317" width="5" style="201" customWidth="1"/>
    <col min="2318" max="2318" width="3.25" style="201" customWidth="1"/>
    <col min="2319" max="2319" width="5.25" style="201" customWidth="1"/>
    <col min="2320" max="2320" width="2.375" style="201" customWidth="1"/>
    <col min="2321" max="2321" width="4.5" style="201" customWidth="1"/>
    <col min="2322" max="2323" width="4.125" style="201" customWidth="1"/>
    <col min="2324" max="2324" width="2" style="201" customWidth="1"/>
    <col min="2325" max="2325" width="0" style="201" hidden="1" customWidth="1"/>
    <col min="2326" max="2326" width="6.625" style="201" customWidth="1"/>
    <col min="2327" max="2327" width="5" style="201" customWidth="1"/>
    <col min="2328" max="2328" width="6" style="201" customWidth="1"/>
    <col min="2329" max="2329" width="1.375" style="201" customWidth="1"/>
    <col min="2330" max="2335" width="4.625" style="201" customWidth="1"/>
    <col min="2336" max="2336" width="3.75" style="201" customWidth="1"/>
    <col min="2337" max="2340" width="4.625" style="201" customWidth="1"/>
    <col min="2341" max="2341" width="3.75" style="201" customWidth="1"/>
    <col min="2342" max="2384" width="4.625" style="201" customWidth="1"/>
    <col min="2385" max="2409" width="8.625" style="201" customWidth="1"/>
    <col min="2410" max="2420" width="4.625" style="201" customWidth="1"/>
    <col min="2421" max="2560" width="8.625" style="201"/>
    <col min="2561" max="2561" width="1.75" style="201" customWidth="1"/>
    <col min="2562" max="2562" width="8.375" style="201" customWidth="1"/>
    <col min="2563" max="2563" width="5.25" style="201" customWidth="1"/>
    <col min="2564" max="2564" width="5.625" style="201" customWidth="1"/>
    <col min="2565" max="2565" width="9.625" style="201" customWidth="1"/>
    <col min="2566" max="2566" width="2.75" style="201" customWidth="1"/>
    <col min="2567" max="2567" width="5.625" style="201" customWidth="1"/>
    <col min="2568" max="2568" width="2.875" style="201" customWidth="1"/>
    <col min="2569" max="2569" width="5" style="201" customWidth="1"/>
    <col min="2570" max="2570" width="5.625" style="201" customWidth="1"/>
    <col min="2571" max="2571" width="4" style="201" customWidth="1"/>
    <col min="2572" max="2572" width="5.875" style="201" customWidth="1"/>
    <col min="2573" max="2573" width="5" style="201" customWidth="1"/>
    <col min="2574" max="2574" width="3.25" style="201" customWidth="1"/>
    <col min="2575" max="2575" width="5.25" style="201" customWidth="1"/>
    <col min="2576" max="2576" width="2.375" style="201" customWidth="1"/>
    <col min="2577" max="2577" width="4.5" style="201" customWidth="1"/>
    <col min="2578" max="2579" width="4.125" style="201" customWidth="1"/>
    <col min="2580" max="2580" width="2" style="201" customWidth="1"/>
    <col min="2581" max="2581" width="0" style="201" hidden="1" customWidth="1"/>
    <col min="2582" max="2582" width="6.625" style="201" customWidth="1"/>
    <col min="2583" max="2583" width="5" style="201" customWidth="1"/>
    <col min="2584" max="2584" width="6" style="201" customWidth="1"/>
    <col min="2585" max="2585" width="1.375" style="201" customWidth="1"/>
    <col min="2586" max="2591" width="4.625" style="201" customWidth="1"/>
    <col min="2592" max="2592" width="3.75" style="201" customWidth="1"/>
    <col min="2593" max="2596" width="4.625" style="201" customWidth="1"/>
    <col min="2597" max="2597" width="3.75" style="201" customWidth="1"/>
    <col min="2598" max="2640" width="4.625" style="201" customWidth="1"/>
    <col min="2641" max="2665" width="8.625" style="201" customWidth="1"/>
    <col min="2666" max="2676" width="4.625" style="201" customWidth="1"/>
    <col min="2677" max="2816" width="8.625" style="201"/>
    <col min="2817" max="2817" width="1.75" style="201" customWidth="1"/>
    <col min="2818" max="2818" width="8.375" style="201" customWidth="1"/>
    <col min="2819" max="2819" width="5.25" style="201" customWidth="1"/>
    <col min="2820" max="2820" width="5.625" style="201" customWidth="1"/>
    <col min="2821" max="2821" width="9.625" style="201" customWidth="1"/>
    <col min="2822" max="2822" width="2.75" style="201" customWidth="1"/>
    <col min="2823" max="2823" width="5.625" style="201" customWidth="1"/>
    <col min="2824" max="2824" width="2.875" style="201" customWidth="1"/>
    <col min="2825" max="2825" width="5" style="201" customWidth="1"/>
    <col min="2826" max="2826" width="5.625" style="201" customWidth="1"/>
    <col min="2827" max="2827" width="4" style="201" customWidth="1"/>
    <col min="2828" max="2828" width="5.875" style="201" customWidth="1"/>
    <col min="2829" max="2829" width="5" style="201" customWidth="1"/>
    <col min="2830" max="2830" width="3.25" style="201" customWidth="1"/>
    <col min="2831" max="2831" width="5.25" style="201" customWidth="1"/>
    <col min="2832" max="2832" width="2.375" style="201" customWidth="1"/>
    <col min="2833" max="2833" width="4.5" style="201" customWidth="1"/>
    <col min="2834" max="2835" width="4.125" style="201" customWidth="1"/>
    <col min="2836" max="2836" width="2" style="201" customWidth="1"/>
    <col min="2837" max="2837" width="0" style="201" hidden="1" customWidth="1"/>
    <col min="2838" max="2838" width="6.625" style="201" customWidth="1"/>
    <col min="2839" max="2839" width="5" style="201" customWidth="1"/>
    <col min="2840" max="2840" width="6" style="201" customWidth="1"/>
    <col min="2841" max="2841" width="1.375" style="201" customWidth="1"/>
    <col min="2842" max="2847" width="4.625" style="201" customWidth="1"/>
    <col min="2848" max="2848" width="3.75" style="201" customWidth="1"/>
    <col min="2849" max="2852" width="4.625" style="201" customWidth="1"/>
    <col min="2853" max="2853" width="3.75" style="201" customWidth="1"/>
    <col min="2854" max="2896" width="4.625" style="201" customWidth="1"/>
    <col min="2897" max="2921" width="8.625" style="201" customWidth="1"/>
    <col min="2922" max="2932" width="4.625" style="201" customWidth="1"/>
    <col min="2933" max="3072" width="8.625" style="201"/>
    <col min="3073" max="3073" width="1.75" style="201" customWidth="1"/>
    <col min="3074" max="3074" width="8.375" style="201" customWidth="1"/>
    <col min="3075" max="3075" width="5.25" style="201" customWidth="1"/>
    <col min="3076" max="3076" width="5.625" style="201" customWidth="1"/>
    <col min="3077" max="3077" width="9.625" style="201" customWidth="1"/>
    <col min="3078" max="3078" width="2.75" style="201" customWidth="1"/>
    <col min="3079" max="3079" width="5.625" style="201" customWidth="1"/>
    <col min="3080" max="3080" width="2.875" style="201" customWidth="1"/>
    <col min="3081" max="3081" width="5" style="201" customWidth="1"/>
    <col min="3082" max="3082" width="5.625" style="201" customWidth="1"/>
    <col min="3083" max="3083" width="4" style="201" customWidth="1"/>
    <col min="3084" max="3084" width="5.875" style="201" customWidth="1"/>
    <col min="3085" max="3085" width="5" style="201" customWidth="1"/>
    <col min="3086" max="3086" width="3.25" style="201" customWidth="1"/>
    <col min="3087" max="3087" width="5.25" style="201" customWidth="1"/>
    <col min="3088" max="3088" width="2.375" style="201" customWidth="1"/>
    <col min="3089" max="3089" width="4.5" style="201" customWidth="1"/>
    <col min="3090" max="3091" width="4.125" style="201" customWidth="1"/>
    <col min="3092" max="3092" width="2" style="201" customWidth="1"/>
    <col min="3093" max="3093" width="0" style="201" hidden="1" customWidth="1"/>
    <col min="3094" max="3094" width="6.625" style="201" customWidth="1"/>
    <col min="3095" max="3095" width="5" style="201" customWidth="1"/>
    <col min="3096" max="3096" width="6" style="201" customWidth="1"/>
    <col min="3097" max="3097" width="1.375" style="201" customWidth="1"/>
    <col min="3098" max="3103" width="4.625" style="201" customWidth="1"/>
    <col min="3104" max="3104" width="3.75" style="201" customWidth="1"/>
    <col min="3105" max="3108" width="4.625" style="201" customWidth="1"/>
    <col min="3109" max="3109" width="3.75" style="201" customWidth="1"/>
    <col min="3110" max="3152" width="4.625" style="201" customWidth="1"/>
    <col min="3153" max="3177" width="8.625" style="201" customWidth="1"/>
    <col min="3178" max="3188" width="4.625" style="201" customWidth="1"/>
    <col min="3189" max="3328" width="8.625" style="201"/>
    <col min="3329" max="3329" width="1.75" style="201" customWidth="1"/>
    <col min="3330" max="3330" width="8.375" style="201" customWidth="1"/>
    <col min="3331" max="3331" width="5.25" style="201" customWidth="1"/>
    <col min="3332" max="3332" width="5.625" style="201" customWidth="1"/>
    <col min="3333" max="3333" width="9.625" style="201" customWidth="1"/>
    <col min="3334" max="3334" width="2.75" style="201" customWidth="1"/>
    <col min="3335" max="3335" width="5.625" style="201" customWidth="1"/>
    <col min="3336" max="3336" width="2.875" style="201" customWidth="1"/>
    <col min="3337" max="3337" width="5" style="201" customWidth="1"/>
    <col min="3338" max="3338" width="5.625" style="201" customWidth="1"/>
    <col min="3339" max="3339" width="4" style="201" customWidth="1"/>
    <col min="3340" max="3340" width="5.875" style="201" customWidth="1"/>
    <col min="3341" max="3341" width="5" style="201" customWidth="1"/>
    <col min="3342" max="3342" width="3.25" style="201" customWidth="1"/>
    <col min="3343" max="3343" width="5.25" style="201" customWidth="1"/>
    <col min="3344" max="3344" width="2.375" style="201" customWidth="1"/>
    <col min="3345" max="3345" width="4.5" style="201" customWidth="1"/>
    <col min="3346" max="3347" width="4.125" style="201" customWidth="1"/>
    <col min="3348" max="3348" width="2" style="201" customWidth="1"/>
    <col min="3349" max="3349" width="0" style="201" hidden="1" customWidth="1"/>
    <col min="3350" max="3350" width="6.625" style="201" customWidth="1"/>
    <col min="3351" max="3351" width="5" style="201" customWidth="1"/>
    <col min="3352" max="3352" width="6" style="201" customWidth="1"/>
    <col min="3353" max="3353" width="1.375" style="201" customWidth="1"/>
    <col min="3354" max="3359" width="4.625" style="201" customWidth="1"/>
    <col min="3360" max="3360" width="3.75" style="201" customWidth="1"/>
    <col min="3361" max="3364" width="4.625" style="201" customWidth="1"/>
    <col min="3365" max="3365" width="3.75" style="201" customWidth="1"/>
    <col min="3366" max="3408" width="4.625" style="201" customWidth="1"/>
    <col min="3409" max="3433" width="8.625" style="201" customWidth="1"/>
    <col min="3434" max="3444" width="4.625" style="201" customWidth="1"/>
    <col min="3445" max="3584" width="8.625" style="201"/>
    <col min="3585" max="3585" width="1.75" style="201" customWidth="1"/>
    <col min="3586" max="3586" width="8.375" style="201" customWidth="1"/>
    <col min="3587" max="3587" width="5.25" style="201" customWidth="1"/>
    <col min="3588" max="3588" width="5.625" style="201" customWidth="1"/>
    <col min="3589" max="3589" width="9.625" style="201" customWidth="1"/>
    <col min="3590" max="3590" width="2.75" style="201" customWidth="1"/>
    <col min="3591" max="3591" width="5.625" style="201" customWidth="1"/>
    <col min="3592" max="3592" width="2.875" style="201" customWidth="1"/>
    <col min="3593" max="3593" width="5" style="201" customWidth="1"/>
    <col min="3594" max="3594" width="5.625" style="201" customWidth="1"/>
    <col min="3595" max="3595" width="4" style="201" customWidth="1"/>
    <col min="3596" max="3596" width="5.875" style="201" customWidth="1"/>
    <col min="3597" max="3597" width="5" style="201" customWidth="1"/>
    <col min="3598" max="3598" width="3.25" style="201" customWidth="1"/>
    <col min="3599" max="3599" width="5.25" style="201" customWidth="1"/>
    <col min="3600" max="3600" width="2.375" style="201" customWidth="1"/>
    <col min="3601" max="3601" width="4.5" style="201" customWidth="1"/>
    <col min="3602" max="3603" width="4.125" style="201" customWidth="1"/>
    <col min="3604" max="3604" width="2" style="201" customWidth="1"/>
    <col min="3605" max="3605" width="0" style="201" hidden="1" customWidth="1"/>
    <col min="3606" max="3606" width="6.625" style="201" customWidth="1"/>
    <col min="3607" max="3607" width="5" style="201" customWidth="1"/>
    <col min="3608" max="3608" width="6" style="201" customWidth="1"/>
    <col min="3609" max="3609" width="1.375" style="201" customWidth="1"/>
    <col min="3610" max="3615" width="4.625" style="201" customWidth="1"/>
    <col min="3616" max="3616" width="3.75" style="201" customWidth="1"/>
    <col min="3617" max="3620" width="4.625" style="201" customWidth="1"/>
    <col min="3621" max="3621" width="3.75" style="201" customWidth="1"/>
    <col min="3622" max="3664" width="4.625" style="201" customWidth="1"/>
    <col min="3665" max="3689" width="8.625" style="201" customWidth="1"/>
    <col min="3690" max="3700" width="4.625" style="201" customWidth="1"/>
    <col min="3701" max="3840" width="8.625" style="201"/>
    <col min="3841" max="3841" width="1.75" style="201" customWidth="1"/>
    <col min="3842" max="3842" width="8.375" style="201" customWidth="1"/>
    <col min="3843" max="3843" width="5.25" style="201" customWidth="1"/>
    <col min="3844" max="3844" width="5.625" style="201" customWidth="1"/>
    <col min="3845" max="3845" width="9.625" style="201" customWidth="1"/>
    <col min="3846" max="3846" width="2.75" style="201" customWidth="1"/>
    <col min="3847" max="3847" width="5.625" style="201" customWidth="1"/>
    <col min="3848" max="3848" width="2.875" style="201" customWidth="1"/>
    <col min="3849" max="3849" width="5" style="201" customWidth="1"/>
    <col min="3850" max="3850" width="5.625" style="201" customWidth="1"/>
    <col min="3851" max="3851" width="4" style="201" customWidth="1"/>
    <col min="3852" max="3852" width="5.875" style="201" customWidth="1"/>
    <col min="3853" max="3853" width="5" style="201" customWidth="1"/>
    <col min="3854" max="3854" width="3.25" style="201" customWidth="1"/>
    <col min="3855" max="3855" width="5.25" style="201" customWidth="1"/>
    <col min="3856" max="3856" width="2.375" style="201" customWidth="1"/>
    <col min="3857" max="3857" width="4.5" style="201" customWidth="1"/>
    <col min="3858" max="3859" width="4.125" style="201" customWidth="1"/>
    <col min="3860" max="3860" width="2" style="201" customWidth="1"/>
    <col min="3861" max="3861" width="0" style="201" hidden="1" customWidth="1"/>
    <col min="3862" max="3862" width="6.625" style="201" customWidth="1"/>
    <col min="3863" max="3863" width="5" style="201" customWidth="1"/>
    <col min="3864" max="3864" width="6" style="201" customWidth="1"/>
    <col min="3865" max="3865" width="1.375" style="201" customWidth="1"/>
    <col min="3866" max="3871" width="4.625" style="201" customWidth="1"/>
    <col min="3872" max="3872" width="3.75" style="201" customWidth="1"/>
    <col min="3873" max="3876" width="4.625" style="201" customWidth="1"/>
    <col min="3877" max="3877" width="3.75" style="201" customWidth="1"/>
    <col min="3878" max="3920" width="4.625" style="201" customWidth="1"/>
    <col min="3921" max="3945" width="8.625" style="201" customWidth="1"/>
    <col min="3946" max="3956" width="4.625" style="201" customWidth="1"/>
    <col min="3957" max="4096" width="8.625" style="201"/>
    <col min="4097" max="4097" width="1.75" style="201" customWidth="1"/>
    <col min="4098" max="4098" width="8.375" style="201" customWidth="1"/>
    <col min="4099" max="4099" width="5.25" style="201" customWidth="1"/>
    <col min="4100" max="4100" width="5.625" style="201" customWidth="1"/>
    <col min="4101" max="4101" width="9.625" style="201" customWidth="1"/>
    <col min="4102" max="4102" width="2.75" style="201" customWidth="1"/>
    <col min="4103" max="4103" width="5.625" style="201" customWidth="1"/>
    <col min="4104" max="4104" width="2.875" style="201" customWidth="1"/>
    <col min="4105" max="4105" width="5" style="201" customWidth="1"/>
    <col min="4106" max="4106" width="5.625" style="201" customWidth="1"/>
    <col min="4107" max="4107" width="4" style="201" customWidth="1"/>
    <col min="4108" max="4108" width="5.875" style="201" customWidth="1"/>
    <col min="4109" max="4109" width="5" style="201" customWidth="1"/>
    <col min="4110" max="4110" width="3.25" style="201" customWidth="1"/>
    <col min="4111" max="4111" width="5.25" style="201" customWidth="1"/>
    <col min="4112" max="4112" width="2.375" style="201" customWidth="1"/>
    <col min="4113" max="4113" width="4.5" style="201" customWidth="1"/>
    <col min="4114" max="4115" width="4.125" style="201" customWidth="1"/>
    <col min="4116" max="4116" width="2" style="201" customWidth="1"/>
    <col min="4117" max="4117" width="0" style="201" hidden="1" customWidth="1"/>
    <col min="4118" max="4118" width="6.625" style="201" customWidth="1"/>
    <col min="4119" max="4119" width="5" style="201" customWidth="1"/>
    <col min="4120" max="4120" width="6" style="201" customWidth="1"/>
    <col min="4121" max="4121" width="1.375" style="201" customWidth="1"/>
    <col min="4122" max="4127" width="4.625" style="201" customWidth="1"/>
    <col min="4128" max="4128" width="3.75" style="201" customWidth="1"/>
    <col min="4129" max="4132" width="4.625" style="201" customWidth="1"/>
    <col min="4133" max="4133" width="3.75" style="201" customWidth="1"/>
    <col min="4134" max="4176" width="4.625" style="201" customWidth="1"/>
    <col min="4177" max="4201" width="8.625" style="201" customWidth="1"/>
    <col min="4202" max="4212" width="4.625" style="201" customWidth="1"/>
    <col min="4213" max="4352" width="8.625" style="201"/>
    <col min="4353" max="4353" width="1.75" style="201" customWidth="1"/>
    <col min="4354" max="4354" width="8.375" style="201" customWidth="1"/>
    <col min="4355" max="4355" width="5.25" style="201" customWidth="1"/>
    <col min="4356" max="4356" width="5.625" style="201" customWidth="1"/>
    <col min="4357" max="4357" width="9.625" style="201" customWidth="1"/>
    <col min="4358" max="4358" width="2.75" style="201" customWidth="1"/>
    <col min="4359" max="4359" width="5.625" style="201" customWidth="1"/>
    <col min="4360" max="4360" width="2.875" style="201" customWidth="1"/>
    <col min="4361" max="4361" width="5" style="201" customWidth="1"/>
    <col min="4362" max="4362" width="5.625" style="201" customWidth="1"/>
    <col min="4363" max="4363" width="4" style="201" customWidth="1"/>
    <col min="4364" max="4364" width="5.875" style="201" customWidth="1"/>
    <col min="4365" max="4365" width="5" style="201" customWidth="1"/>
    <col min="4366" max="4366" width="3.25" style="201" customWidth="1"/>
    <col min="4367" max="4367" width="5.25" style="201" customWidth="1"/>
    <col min="4368" max="4368" width="2.375" style="201" customWidth="1"/>
    <col min="4369" max="4369" width="4.5" style="201" customWidth="1"/>
    <col min="4370" max="4371" width="4.125" style="201" customWidth="1"/>
    <col min="4372" max="4372" width="2" style="201" customWidth="1"/>
    <col min="4373" max="4373" width="0" style="201" hidden="1" customWidth="1"/>
    <col min="4374" max="4374" width="6.625" style="201" customWidth="1"/>
    <col min="4375" max="4375" width="5" style="201" customWidth="1"/>
    <col min="4376" max="4376" width="6" style="201" customWidth="1"/>
    <col min="4377" max="4377" width="1.375" style="201" customWidth="1"/>
    <col min="4378" max="4383" width="4.625" style="201" customWidth="1"/>
    <col min="4384" max="4384" width="3.75" style="201" customWidth="1"/>
    <col min="4385" max="4388" width="4.625" style="201" customWidth="1"/>
    <col min="4389" max="4389" width="3.75" style="201" customWidth="1"/>
    <col min="4390" max="4432" width="4.625" style="201" customWidth="1"/>
    <col min="4433" max="4457" width="8.625" style="201" customWidth="1"/>
    <col min="4458" max="4468" width="4.625" style="201" customWidth="1"/>
    <col min="4469" max="4608" width="8.625" style="201"/>
    <col min="4609" max="4609" width="1.75" style="201" customWidth="1"/>
    <col min="4610" max="4610" width="8.375" style="201" customWidth="1"/>
    <col min="4611" max="4611" width="5.25" style="201" customWidth="1"/>
    <col min="4612" max="4612" width="5.625" style="201" customWidth="1"/>
    <col min="4613" max="4613" width="9.625" style="201" customWidth="1"/>
    <col min="4614" max="4614" width="2.75" style="201" customWidth="1"/>
    <col min="4615" max="4615" width="5.625" style="201" customWidth="1"/>
    <col min="4616" max="4616" width="2.875" style="201" customWidth="1"/>
    <col min="4617" max="4617" width="5" style="201" customWidth="1"/>
    <col min="4618" max="4618" width="5.625" style="201" customWidth="1"/>
    <col min="4619" max="4619" width="4" style="201" customWidth="1"/>
    <col min="4620" max="4620" width="5.875" style="201" customWidth="1"/>
    <col min="4621" max="4621" width="5" style="201" customWidth="1"/>
    <col min="4622" max="4622" width="3.25" style="201" customWidth="1"/>
    <col min="4623" max="4623" width="5.25" style="201" customWidth="1"/>
    <col min="4624" max="4624" width="2.375" style="201" customWidth="1"/>
    <col min="4625" max="4625" width="4.5" style="201" customWidth="1"/>
    <col min="4626" max="4627" width="4.125" style="201" customWidth="1"/>
    <col min="4628" max="4628" width="2" style="201" customWidth="1"/>
    <col min="4629" max="4629" width="0" style="201" hidden="1" customWidth="1"/>
    <col min="4630" max="4630" width="6.625" style="201" customWidth="1"/>
    <col min="4631" max="4631" width="5" style="201" customWidth="1"/>
    <col min="4632" max="4632" width="6" style="201" customWidth="1"/>
    <col min="4633" max="4633" width="1.375" style="201" customWidth="1"/>
    <col min="4634" max="4639" width="4.625" style="201" customWidth="1"/>
    <col min="4640" max="4640" width="3.75" style="201" customWidth="1"/>
    <col min="4641" max="4644" width="4.625" style="201" customWidth="1"/>
    <col min="4645" max="4645" width="3.75" style="201" customWidth="1"/>
    <col min="4646" max="4688" width="4.625" style="201" customWidth="1"/>
    <col min="4689" max="4713" width="8.625" style="201" customWidth="1"/>
    <col min="4714" max="4724" width="4.625" style="201" customWidth="1"/>
    <col min="4725" max="4864" width="8.625" style="201"/>
    <col min="4865" max="4865" width="1.75" style="201" customWidth="1"/>
    <col min="4866" max="4866" width="8.375" style="201" customWidth="1"/>
    <col min="4867" max="4867" width="5.25" style="201" customWidth="1"/>
    <col min="4868" max="4868" width="5.625" style="201" customWidth="1"/>
    <col min="4869" max="4869" width="9.625" style="201" customWidth="1"/>
    <col min="4870" max="4870" width="2.75" style="201" customWidth="1"/>
    <col min="4871" max="4871" width="5.625" style="201" customWidth="1"/>
    <col min="4872" max="4872" width="2.875" style="201" customWidth="1"/>
    <col min="4873" max="4873" width="5" style="201" customWidth="1"/>
    <col min="4874" max="4874" width="5.625" style="201" customWidth="1"/>
    <col min="4875" max="4875" width="4" style="201" customWidth="1"/>
    <col min="4876" max="4876" width="5.875" style="201" customWidth="1"/>
    <col min="4877" max="4877" width="5" style="201" customWidth="1"/>
    <col min="4878" max="4878" width="3.25" style="201" customWidth="1"/>
    <col min="4879" max="4879" width="5.25" style="201" customWidth="1"/>
    <col min="4880" max="4880" width="2.375" style="201" customWidth="1"/>
    <col min="4881" max="4881" width="4.5" style="201" customWidth="1"/>
    <col min="4882" max="4883" width="4.125" style="201" customWidth="1"/>
    <col min="4884" max="4884" width="2" style="201" customWidth="1"/>
    <col min="4885" max="4885" width="0" style="201" hidden="1" customWidth="1"/>
    <col min="4886" max="4886" width="6.625" style="201" customWidth="1"/>
    <col min="4887" max="4887" width="5" style="201" customWidth="1"/>
    <col min="4888" max="4888" width="6" style="201" customWidth="1"/>
    <col min="4889" max="4889" width="1.375" style="201" customWidth="1"/>
    <col min="4890" max="4895" width="4.625" style="201" customWidth="1"/>
    <col min="4896" max="4896" width="3.75" style="201" customWidth="1"/>
    <col min="4897" max="4900" width="4.625" style="201" customWidth="1"/>
    <col min="4901" max="4901" width="3.75" style="201" customWidth="1"/>
    <col min="4902" max="4944" width="4.625" style="201" customWidth="1"/>
    <col min="4945" max="4969" width="8.625" style="201" customWidth="1"/>
    <col min="4970" max="4980" width="4.625" style="201" customWidth="1"/>
    <col min="4981" max="5120" width="8.625" style="201"/>
    <col min="5121" max="5121" width="1.75" style="201" customWidth="1"/>
    <col min="5122" max="5122" width="8.375" style="201" customWidth="1"/>
    <col min="5123" max="5123" width="5.25" style="201" customWidth="1"/>
    <col min="5124" max="5124" width="5.625" style="201" customWidth="1"/>
    <col min="5125" max="5125" width="9.625" style="201" customWidth="1"/>
    <col min="5126" max="5126" width="2.75" style="201" customWidth="1"/>
    <col min="5127" max="5127" width="5.625" style="201" customWidth="1"/>
    <col min="5128" max="5128" width="2.875" style="201" customWidth="1"/>
    <col min="5129" max="5129" width="5" style="201" customWidth="1"/>
    <col min="5130" max="5130" width="5.625" style="201" customWidth="1"/>
    <col min="5131" max="5131" width="4" style="201" customWidth="1"/>
    <col min="5132" max="5132" width="5.875" style="201" customWidth="1"/>
    <col min="5133" max="5133" width="5" style="201" customWidth="1"/>
    <col min="5134" max="5134" width="3.25" style="201" customWidth="1"/>
    <col min="5135" max="5135" width="5.25" style="201" customWidth="1"/>
    <col min="5136" max="5136" width="2.375" style="201" customWidth="1"/>
    <col min="5137" max="5137" width="4.5" style="201" customWidth="1"/>
    <col min="5138" max="5139" width="4.125" style="201" customWidth="1"/>
    <col min="5140" max="5140" width="2" style="201" customWidth="1"/>
    <col min="5141" max="5141" width="0" style="201" hidden="1" customWidth="1"/>
    <col min="5142" max="5142" width="6.625" style="201" customWidth="1"/>
    <col min="5143" max="5143" width="5" style="201" customWidth="1"/>
    <col min="5144" max="5144" width="6" style="201" customWidth="1"/>
    <col min="5145" max="5145" width="1.375" style="201" customWidth="1"/>
    <col min="5146" max="5151" width="4.625" style="201" customWidth="1"/>
    <col min="5152" max="5152" width="3.75" style="201" customWidth="1"/>
    <col min="5153" max="5156" width="4.625" style="201" customWidth="1"/>
    <col min="5157" max="5157" width="3.75" style="201" customWidth="1"/>
    <col min="5158" max="5200" width="4.625" style="201" customWidth="1"/>
    <col min="5201" max="5225" width="8.625" style="201" customWidth="1"/>
    <col min="5226" max="5236" width="4.625" style="201" customWidth="1"/>
    <col min="5237" max="5376" width="8.625" style="201"/>
    <col min="5377" max="5377" width="1.75" style="201" customWidth="1"/>
    <col min="5378" max="5378" width="8.375" style="201" customWidth="1"/>
    <col min="5379" max="5379" width="5.25" style="201" customWidth="1"/>
    <col min="5380" max="5380" width="5.625" style="201" customWidth="1"/>
    <col min="5381" max="5381" width="9.625" style="201" customWidth="1"/>
    <col min="5382" max="5382" width="2.75" style="201" customWidth="1"/>
    <col min="5383" max="5383" width="5.625" style="201" customWidth="1"/>
    <col min="5384" max="5384" width="2.875" style="201" customWidth="1"/>
    <col min="5385" max="5385" width="5" style="201" customWidth="1"/>
    <col min="5386" max="5386" width="5.625" style="201" customWidth="1"/>
    <col min="5387" max="5387" width="4" style="201" customWidth="1"/>
    <col min="5388" max="5388" width="5.875" style="201" customWidth="1"/>
    <col min="5389" max="5389" width="5" style="201" customWidth="1"/>
    <col min="5390" max="5390" width="3.25" style="201" customWidth="1"/>
    <col min="5391" max="5391" width="5.25" style="201" customWidth="1"/>
    <col min="5392" max="5392" width="2.375" style="201" customWidth="1"/>
    <col min="5393" max="5393" width="4.5" style="201" customWidth="1"/>
    <col min="5394" max="5395" width="4.125" style="201" customWidth="1"/>
    <col min="5396" max="5396" width="2" style="201" customWidth="1"/>
    <col min="5397" max="5397" width="0" style="201" hidden="1" customWidth="1"/>
    <col min="5398" max="5398" width="6.625" style="201" customWidth="1"/>
    <col min="5399" max="5399" width="5" style="201" customWidth="1"/>
    <col min="5400" max="5400" width="6" style="201" customWidth="1"/>
    <col min="5401" max="5401" width="1.375" style="201" customWidth="1"/>
    <col min="5402" max="5407" width="4.625" style="201" customWidth="1"/>
    <col min="5408" max="5408" width="3.75" style="201" customWidth="1"/>
    <col min="5409" max="5412" width="4.625" style="201" customWidth="1"/>
    <col min="5413" max="5413" width="3.75" style="201" customWidth="1"/>
    <col min="5414" max="5456" width="4.625" style="201" customWidth="1"/>
    <col min="5457" max="5481" width="8.625" style="201" customWidth="1"/>
    <col min="5482" max="5492" width="4.625" style="201" customWidth="1"/>
    <col min="5493" max="5632" width="8.625" style="201"/>
    <col min="5633" max="5633" width="1.75" style="201" customWidth="1"/>
    <col min="5634" max="5634" width="8.375" style="201" customWidth="1"/>
    <col min="5635" max="5635" width="5.25" style="201" customWidth="1"/>
    <col min="5636" max="5636" width="5.625" style="201" customWidth="1"/>
    <col min="5637" max="5637" width="9.625" style="201" customWidth="1"/>
    <col min="5638" max="5638" width="2.75" style="201" customWidth="1"/>
    <col min="5639" max="5639" width="5.625" style="201" customWidth="1"/>
    <col min="5640" max="5640" width="2.875" style="201" customWidth="1"/>
    <col min="5641" max="5641" width="5" style="201" customWidth="1"/>
    <col min="5642" max="5642" width="5.625" style="201" customWidth="1"/>
    <col min="5643" max="5643" width="4" style="201" customWidth="1"/>
    <col min="5644" max="5644" width="5.875" style="201" customWidth="1"/>
    <col min="5645" max="5645" width="5" style="201" customWidth="1"/>
    <col min="5646" max="5646" width="3.25" style="201" customWidth="1"/>
    <col min="5647" max="5647" width="5.25" style="201" customWidth="1"/>
    <col min="5648" max="5648" width="2.375" style="201" customWidth="1"/>
    <col min="5649" max="5649" width="4.5" style="201" customWidth="1"/>
    <col min="5650" max="5651" width="4.125" style="201" customWidth="1"/>
    <col min="5652" max="5652" width="2" style="201" customWidth="1"/>
    <col min="5653" max="5653" width="0" style="201" hidden="1" customWidth="1"/>
    <col min="5654" max="5654" width="6.625" style="201" customWidth="1"/>
    <col min="5655" max="5655" width="5" style="201" customWidth="1"/>
    <col min="5656" max="5656" width="6" style="201" customWidth="1"/>
    <col min="5657" max="5657" width="1.375" style="201" customWidth="1"/>
    <col min="5658" max="5663" width="4.625" style="201" customWidth="1"/>
    <col min="5664" max="5664" width="3.75" style="201" customWidth="1"/>
    <col min="5665" max="5668" width="4.625" style="201" customWidth="1"/>
    <col min="5669" max="5669" width="3.75" style="201" customWidth="1"/>
    <col min="5670" max="5712" width="4.625" style="201" customWidth="1"/>
    <col min="5713" max="5737" width="8.625" style="201" customWidth="1"/>
    <col min="5738" max="5748" width="4.625" style="201" customWidth="1"/>
    <col min="5749" max="5888" width="8.625" style="201"/>
    <col min="5889" max="5889" width="1.75" style="201" customWidth="1"/>
    <col min="5890" max="5890" width="8.375" style="201" customWidth="1"/>
    <col min="5891" max="5891" width="5.25" style="201" customWidth="1"/>
    <col min="5892" max="5892" width="5.625" style="201" customWidth="1"/>
    <col min="5893" max="5893" width="9.625" style="201" customWidth="1"/>
    <col min="5894" max="5894" width="2.75" style="201" customWidth="1"/>
    <col min="5895" max="5895" width="5.625" style="201" customWidth="1"/>
    <col min="5896" max="5896" width="2.875" style="201" customWidth="1"/>
    <col min="5897" max="5897" width="5" style="201" customWidth="1"/>
    <col min="5898" max="5898" width="5.625" style="201" customWidth="1"/>
    <col min="5899" max="5899" width="4" style="201" customWidth="1"/>
    <col min="5900" max="5900" width="5.875" style="201" customWidth="1"/>
    <col min="5901" max="5901" width="5" style="201" customWidth="1"/>
    <col min="5902" max="5902" width="3.25" style="201" customWidth="1"/>
    <col min="5903" max="5903" width="5.25" style="201" customWidth="1"/>
    <col min="5904" max="5904" width="2.375" style="201" customWidth="1"/>
    <col min="5905" max="5905" width="4.5" style="201" customWidth="1"/>
    <col min="5906" max="5907" width="4.125" style="201" customWidth="1"/>
    <col min="5908" max="5908" width="2" style="201" customWidth="1"/>
    <col min="5909" max="5909" width="0" style="201" hidden="1" customWidth="1"/>
    <col min="5910" max="5910" width="6.625" style="201" customWidth="1"/>
    <col min="5911" max="5911" width="5" style="201" customWidth="1"/>
    <col min="5912" max="5912" width="6" style="201" customWidth="1"/>
    <col min="5913" max="5913" width="1.375" style="201" customWidth="1"/>
    <col min="5914" max="5919" width="4.625" style="201" customWidth="1"/>
    <col min="5920" max="5920" width="3.75" style="201" customWidth="1"/>
    <col min="5921" max="5924" width="4.625" style="201" customWidth="1"/>
    <col min="5925" max="5925" width="3.75" style="201" customWidth="1"/>
    <col min="5926" max="5968" width="4.625" style="201" customWidth="1"/>
    <col min="5969" max="5993" width="8.625" style="201" customWidth="1"/>
    <col min="5994" max="6004" width="4.625" style="201" customWidth="1"/>
    <col min="6005" max="6144" width="8.625" style="201"/>
    <col min="6145" max="6145" width="1.75" style="201" customWidth="1"/>
    <col min="6146" max="6146" width="8.375" style="201" customWidth="1"/>
    <col min="6147" max="6147" width="5.25" style="201" customWidth="1"/>
    <col min="6148" max="6148" width="5.625" style="201" customWidth="1"/>
    <col min="6149" max="6149" width="9.625" style="201" customWidth="1"/>
    <col min="6150" max="6150" width="2.75" style="201" customWidth="1"/>
    <col min="6151" max="6151" width="5.625" style="201" customWidth="1"/>
    <col min="6152" max="6152" width="2.875" style="201" customWidth="1"/>
    <col min="6153" max="6153" width="5" style="201" customWidth="1"/>
    <col min="6154" max="6154" width="5.625" style="201" customWidth="1"/>
    <col min="6155" max="6155" width="4" style="201" customWidth="1"/>
    <col min="6156" max="6156" width="5.875" style="201" customWidth="1"/>
    <col min="6157" max="6157" width="5" style="201" customWidth="1"/>
    <col min="6158" max="6158" width="3.25" style="201" customWidth="1"/>
    <col min="6159" max="6159" width="5.25" style="201" customWidth="1"/>
    <col min="6160" max="6160" width="2.375" style="201" customWidth="1"/>
    <col min="6161" max="6161" width="4.5" style="201" customWidth="1"/>
    <col min="6162" max="6163" width="4.125" style="201" customWidth="1"/>
    <col min="6164" max="6164" width="2" style="201" customWidth="1"/>
    <col min="6165" max="6165" width="0" style="201" hidden="1" customWidth="1"/>
    <col min="6166" max="6166" width="6.625" style="201" customWidth="1"/>
    <col min="6167" max="6167" width="5" style="201" customWidth="1"/>
    <col min="6168" max="6168" width="6" style="201" customWidth="1"/>
    <col min="6169" max="6169" width="1.375" style="201" customWidth="1"/>
    <col min="6170" max="6175" width="4.625" style="201" customWidth="1"/>
    <col min="6176" max="6176" width="3.75" style="201" customWidth="1"/>
    <col min="6177" max="6180" width="4.625" style="201" customWidth="1"/>
    <col min="6181" max="6181" width="3.75" style="201" customWidth="1"/>
    <col min="6182" max="6224" width="4.625" style="201" customWidth="1"/>
    <col min="6225" max="6249" width="8.625" style="201" customWidth="1"/>
    <col min="6250" max="6260" width="4.625" style="201" customWidth="1"/>
    <col min="6261" max="6400" width="8.625" style="201"/>
    <col min="6401" max="6401" width="1.75" style="201" customWidth="1"/>
    <col min="6402" max="6402" width="8.375" style="201" customWidth="1"/>
    <col min="6403" max="6403" width="5.25" style="201" customWidth="1"/>
    <col min="6404" max="6404" width="5.625" style="201" customWidth="1"/>
    <col min="6405" max="6405" width="9.625" style="201" customWidth="1"/>
    <col min="6406" max="6406" width="2.75" style="201" customWidth="1"/>
    <col min="6407" max="6407" width="5.625" style="201" customWidth="1"/>
    <col min="6408" max="6408" width="2.875" style="201" customWidth="1"/>
    <col min="6409" max="6409" width="5" style="201" customWidth="1"/>
    <col min="6410" max="6410" width="5.625" style="201" customWidth="1"/>
    <col min="6411" max="6411" width="4" style="201" customWidth="1"/>
    <col min="6412" max="6412" width="5.875" style="201" customWidth="1"/>
    <col min="6413" max="6413" width="5" style="201" customWidth="1"/>
    <col min="6414" max="6414" width="3.25" style="201" customWidth="1"/>
    <col min="6415" max="6415" width="5.25" style="201" customWidth="1"/>
    <col min="6416" max="6416" width="2.375" style="201" customWidth="1"/>
    <col min="6417" max="6417" width="4.5" style="201" customWidth="1"/>
    <col min="6418" max="6419" width="4.125" style="201" customWidth="1"/>
    <col min="6420" max="6420" width="2" style="201" customWidth="1"/>
    <col min="6421" max="6421" width="0" style="201" hidden="1" customWidth="1"/>
    <col min="6422" max="6422" width="6.625" style="201" customWidth="1"/>
    <col min="6423" max="6423" width="5" style="201" customWidth="1"/>
    <col min="6424" max="6424" width="6" style="201" customWidth="1"/>
    <col min="6425" max="6425" width="1.375" style="201" customWidth="1"/>
    <col min="6426" max="6431" width="4.625" style="201" customWidth="1"/>
    <col min="6432" max="6432" width="3.75" style="201" customWidth="1"/>
    <col min="6433" max="6436" width="4.625" style="201" customWidth="1"/>
    <col min="6437" max="6437" width="3.75" style="201" customWidth="1"/>
    <col min="6438" max="6480" width="4.625" style="201" customWidth="1"/>
    <col min="6481" max="6505" width="8.625" style="201" customWidth="1"/>
    <col min="6506" max="6516" width="4.625" style="201" customWidth="1"/>
    <col min="6517" max="6656" width="8.625" style="201"/>
    <col min="6657" max="6657" width="1.75" style="201" customWidth="1"/>
    <col min="6658" max="6658" width="8.375" style="201" customWidth="1"/>
    <col min="6659" max="6659" width="5.25" style="201" customWidth="1"/>
    <col min="6660" max="6660" width="5.625" style="201" customWidth="1"/>
    <col min="6661" max="6661" width="9.625" style="201" customWidth="1"/>
    <col min="6662" max="6662" width="2.75" style="201" customWidth="1"/>
    <col min="6663" max="6663" width="5.625" style="201" customWidth="1"/>
    <col min="6664" max="6664" width="2.875" style="201" customWidth="1"/>
    <col min="6665" max="6665" width="5" style="201" customWidth="1"/>
    <col min="6666" max="6666" width="5.625" style="201" customWidth="1"/>
    <col min="6667" max="6667" width="4" style="201" customWidth="1"/>
    <col min="6668" max="6668" width="5.875" style="201" customWidth="1"/>
    <col min="6669" max="6669" width="5" style="201" customWidth="1"/>
    <col min="6670" max="6670" width="3.25" style="201" customWidth="1"/>
    <col min="6671" max="6671" width="5.25" style="201" customWidth="1"/>
    <col min="6672" max="6672" width="2.375" style="201" customWidth="1"/>
    <col min="6673" max="6673" width="4.5" style="201" customWidth="1"/>
    <col min="6674" max="6675" width="4.125" style="201" customWidth="1"/>
    <col min="6676" max="6676" width="2" style="201" customWidth="1"/>
    <col min="6677" max="6677" width="0" style="201" hidden="1" customWidth="1"/>
    <col min="6678" max="6678" width="6.625" style="201" customWidth="1"/>
    <col min="6679" max="6679" width="5" style="201" customWidth="1"/>
    <col min="6680" max="6680" width="6" style="201" customWidth="1"/>
    <col min="6681" max="6681" width="1.375" style="201" customWidth="1"/>
    <col min="6682" max="6687" width="4.625" style="201" customWidth="1"/>
    <col min="6688" max="6688" width="3.75" style="201" customWidth="1"/>
    <col min="6689" max="6692" width="4.625" style="201" customWidth="1"/>
    <col min="6693" max="6693" width="3.75" style="201" customWidth="1"/>
    <col min="6694" max="6736" width="4.625" style="201" customWidth="1"/>
    <col min="6737" max="6761" width="8.625" style="201" customWidth="1"/>
    <col min="6762" max="6772" width="4.625" style="201" customWidth="1"/>
    <col min="6773" max="6912" width="8.625" style="201"/>
    <col min="6913" max="6913" width="1.75" style="201" customWidth="1"/>
    <col min="6914" max="6914" width="8.375" style="201" customWidth="1"/>
    <col min="6915" max="6915" width="5.25" style="201" customWidth="1"/>
    <col min="6916" max="6916" width="5.625" style="201" customWidth="1"/>
    <col min="6917" max="6917" width="9.625" style="201" customWidth="1"/>
    <col min="6918" max="6918" width="2.75" style="201" customWidth="1"/>
    <col min="6919" max="6919" width="5.625" style="201" customWidth="1"/>
    <col min="6920" max="6920" width="2.875" style="201" customWidth="1"/>
    <col min="6921" max="6921" width="5" style="201" customWidth="1"/>
    <col min="6922" max="6922" width="5.625" style="201" customWidth="1"/>
    <col min="6923" max="6923" width="4" style="201" customWidth="1"/>
    <col min="6924" max="6924" width="5.875" style="201" customWidth="1"/>
    <col min="6925" max="6925" width="5" style="201" customWidth="1"/>
    <col min="6926" max="6926" width="3.25" style="201" customWidth="1"/>
    <col min="6927" max="6927" width="5.25" style="201" customWidth="1"/>
    <col min="6928" max="6928" width="2.375" style="201" customWidth="1"/>
    <col min="6929" max="6929" width="4.5" style="201" customWidth="1"/>
    <col min="6930" max="6931" width="4.125" style="201" customWidth="1"/>
    <col min="6932" max="6932" width="2" style="201" customWidth="1"/>
    <col min="6933" max="6933" width="0" style="201" hidden="1" customWidth="1"/>
    <col min="6934" max="6934" width="6.625" style="201" customWidth="1"/>
    <col min="6935" max="6935" width="5" style="201" customWidth="1"/>
    <col min="6936" max="6936" width="6" style="201" customWidth="1"/>
    <col min="6937" max="6937" width="1.375" style="201" customWidth="1"/>
    <col min="6938" max="6943" width="4.625" style="201" customWidth="1"/>
    <col min="6944" max="6944" width="3.75" style="201" customWidth="1"/>
    <col min="6945" max="6948" width="4.625" style="201" customWidth="1"/>
    <col min="6949" max="6949" width="3.75" style="201" customWidth="1"/>
    <col min="6950" max="6992" width="4.625" style="201" customWidth="1"/>
    <col min="6993" max="7017" width="8.625" style="201" customWidth="1"/>
    <col min="7018" max="7028" width="4.625" style="201" customWidth="1"/>
    <col min="7029" max="7168" width="8.625" style="201"/>
    <col min="7169" max="7169" width="1.75" style="201" customWidth="1"/>
    <col min="7170" max="7170" width="8.375" style="201" customWidth="1"/>
    <col min="7171" max="7171" width="5.25" style="201" customWidth="1"/>
    <col min="7172" max="7172" width="5.625" style="201" customWidth="1"/>
    <col min="7173" max="7173" width="9.625" style="201" customWidth="1"/>
    <col min="7174" max="7174" width="2.75" style="201" customWidth="1"/>
    <col min="7175" max="7175" width="5.625" style="201" customWidth="1"/>
    <col min="7176" max="7176" width="2.875" style="201" customWidth="1"/>
    <col min="7177" max="7177" width="5" style="201" customWidth="1"/>
    <col min="7178" max="7178" width="5.625" style="201" customWidth="1"/>
    <col min="7179" max="7179" width="4" style="201" customWidth="1"/>
    <col min="7180" max="7180" width="5.875" style="201" customWidth="1"/>
    <col min="7181" max="7181" width="5" style="201" customWidth="1"/>
    <col min="7182" max="7182" width="3.25" style="201" customWidth="1"/>
    <col min="7183" max="7183" width="5.25" style="201" customWidth="1"/>
    <col min="7184" max="7184" width="2.375" style="201" customWidth="1"/>
    <col min="7185" max="7185" width="4.5" style="201" customWidth="1"/>
    <col min="7186" max="7187" width="4.125" style="201" customWidth="1"/>
    <col min="7188" max="7188" width="2" style="201" customWidth="1"/>
    <col min="7189" max="7189" width="0" style="201" hidden="1" customWidth="1"/>
    <col min="7190" max="7190" width="6.625" style="201" customWidth="1"/>
    <col min="7191" max="7191" width="5" style="201" customWidth="1"/>
    <col min="7192" max="7192" width="6" style="201" customWidth="1"/>
    <col min="7193" max="7193" width="1.375" style="201" customWidth="1"/>
    <col min="7194" max="7199" width="4.625" style="201" customWidth="1"/>
    <col min="7200" max="7200" width="3.75" style="201" customWidth="1"/>
    <col min="7201" max="7204" width="4.625" style="201" customWidth="1"/>
    <col min="7205" max="7205" width="3.75" style="201" customWidth="1"/>
    <col min="7206" max="7248" width="4.625" style="201" customWidth="1"/>
    <col min="7249" max="7273" width="8.625" style="201" customWidth="1"/>
    <col min="7274" max="7284" width="4.625" style="201" customWidth="1"/>
    <col min="7285" max="7424" width="8.625" style="201"/>
    <col min="7425" max="7425" width="1.75" style="201" customWidth="1"/>
    <col min="7426" max="7426" width="8.375" style="201" customWidth="1"/>
    <col min="7427" max="7427" width="5.25" style="201" customWidth="1"/>
    <col min="7428" max="7428" width="5.625" style="201" customWidth="1"/>
    <col min="7429" max="7429" width="9.625" style="201" customWidth="1"/>
    <col min="7430" max="7430" width="2.75" style="201" customWidth="1"/>
    <col min="7431" max="7431" width="5.625" style="201" customWidth="1"/>
    <col min="7432" max="7432" width="2.875" style="201" customWidth="1"/>
    <col min="7433" max="7433" width="5" style="201" customWidth="1"/>
    <col min="7434" max="7434" width="5.625" style="201" customWidth="1"/>
    <col min="7435" max="7435" width="4" style="201" customWidth="1"/>
    <col min="7436" max="7436" width="5.875" style="201" customWidth="1"/>
    <col min="7437" max="7437" width="5" style="201" customWidth="1"/>
    <col min="7438" max="7438" width="3.25" style="201" customWidth="1"/>
    <col min="7439" max="7439" width="5.25" style="201" customWidth="1"/>
    <col min="7440" max="7440" width="2.375" style="201" customWidth="1"/>
    <col min="7441" max="7441" width="4.5" style="201" customWidth="1"/>
    <col min="7442" max="7443" width="4.125" style="201" customWidth="1"/>
    <col min="7444" max="7444" width="2" style="201" customWidth="1"/>
    <col min="7445" max="7445" width="0" style="201" hidden="1" customWidth="1"/>
    <col min="7446" max="7446" width="6.625" style="201" customWidth="1"/>
    <col min="7447" max="7447" width="5" style="201" customWidth="1"/>
    <col min="7448" max="7448" width="6" style="201" customWidth="1"/>
    <col min="7449" max="7449" width="1.375" style="201" customWidth="1"/>
    <col min="7450" max="7455" width="4.625" style="201" customWidth="1"/>
    <col min="7456" max="7456" width="3.75" style="201" customWidth="1"/>
    <col min="7457" max="7460" width="4.625" style="201" customWidth="1"/>
    <col min="7461" max="7461" width="3.75" style="201" customWidth="1"/>
    <col min="7462" max="7504" width="4.625" style="201" customWidth="1"/>
    <col min="7505" max="7529" width="8.625" style="201" customWidth="1"/>
    <col min="7530" max="7540" width="4.625" style="201" customWidth="1"/>
    <col min="7541" max="7680" width="8.625" style="201"/>
    <col min="7681" max="7681" width="1.75" style="201" customWidth="1"/>
    <col min="7682" max="7682" width="8.375" style="201" customWidth="1"/>
    <col min="7683" max="7683" width="5.25" style="201" customWidth="1"/>
    <col min="7684" max="7684" width="5.625" style="201" customWidth="1"/>
    <col min="7685" max="7685" width="9.625" style="201" customWidth="1"/>
    <col min="7686" max="7686" width="2.75" style="201" customWidth="1"/>
    <col min="7687" max="7687" width="5.625" style="201" customWidth="1"/>
    <col min="7688" max="7688" width="2.875" style="201" customWidth="1"/>
    <col min="7689" max="7689" width="5" style="201" customWidth="1"/>
    <col min="7690" max="7690" width="5.625" style="201" customWidth="1"/>
    <col min="7691" max="7691" width="4" style="201" customWidth="1"/>
    <col min="7692" max="7692" width="5.875" style="201" customWidth="1"/>
    <col min="7693" max="7693" width="5" style="201" customWidth="1"/>
    <col min="7694" max="7694" width="3.25" style="201" customWidth="1"/>
    <col min="7695" max="7695" width="5.25" style="201" customWidth="1"/>
    <col min="7696" max="7696" width="2.375" style="201" customWidth="1"/>
    <col min="7697" max="7697" width="4.5" style="201" customWidth="1"/>
    <col min="7698" max="7699" width="4.125" style="201" customWidth="1"/>
    <col min="7700" max="7700" width="2" style="201" customWidth="1"/>
    <col min="7701" max="7701" width="0" style="201" hidden="1" customWidth="1"/>
    <col min="7702" max="7702" width="6.625" style="201" customWidth="1"/>
    <col min="7703" max="7703" width="5" style="201" customWidth="1"/>
    <col min="7704" max="7704" width="6" style="201" customWidth="1"/>
    <col min="7705" max="7705" width="1.375" style="201" customWidth="1"/>
    <col min="7706" max="7711" width="4.625" style="201" customWidth="1"/>
    <col min="7712" max="7712" width="3.75" style="201" customWidth="1"/>
    <col min="7713" max="7716" width="4.625" style="201" customWidth="1"/>
    <col min="7717" max="7717" width="3.75" style="201" customWidth="1"/>
    <col min="7718" max="7760" width="4.625" style="201" customWidth="1"/>
    <col min="7761" max="7785" width="8.625" style="201" customWidth="1"/>
    <col min="7786" max="7796" width="4.625" style="201" customWidth="1"/>
    <col min="7797" max="7936" width="8.625" style="201"/>
    <col min="7937" max="7937" width="1.75" style="201" customWidth="1"/>
    <col min="7938" max="7938" width="8.375" style="201" customWidth="1"/>
    <col min="7939" max="7939" width="5.25" style="201" customWidth="1"/>
    <col min="7940" max="7940" width="5.625" style="201" customWidth="1"/>
    <col min="7941" max="7941" width="9.625" style="201" customWidth="1"/>
    <col min="7942" max="7942" width="2.75" style="201" customWidth="1"/>
    <col min="7943" max="7943" width="5.625" style="201" customWidth="1"/>
    <col min="7944" max="7944" width="2.875" style="201" customWidth="1"/>
    <col min="7945" max="7945" width="5" style="201" customWidth="1"/>
    <col min="7946" max="7946" width="5.625" style="201" customWidth="1"/>
    <col min="7947" max="7947" width="4" style="201" customWidth="1"/>
    <col min="7948" max="7948" width="5.875" style="201" customWidth="1"/>
    <col min="7949" max="7949" width="5" style="201" customWidth="1"/>
    <col min="7950" max="7950" width="3.25" style="201" customWidth="1"/>
    <col min="7951" max="7951" width="5.25" style="201" customWidth="1"/>
    <col min="7952" max="7952" width="2.375" style="201" customWidth="1"/>
    <col min="7953" max="7953" width="4.5" style="201" customWidth="1"/>
    <col min="7954" max="7955" width="4.125" style="201" customWidth="1"/>
    <col min="7956" max="7956" width="2" style="201" customWidth="1"/>
    <col min="7957" max="7957" width="0" style="201" hidden="1" customWidth="1"/>
    <col min="7958" max="7958" width="6.625" style="201" customWidth="1"/>
    <col min="7959" max="7959" width="5" style="201" customWidth="1"/>
    <col min="7960" max="7960" width="6" style="201" customWidth="1"/>
    <col min="7961" max="7961" width="1.375" style="201" customWidth="1"/>
    <col min="7962" max="7967" width="4.625" style="201" customWidth="1"/>
    <col min="7968" max="7968" width="3.75" style="201" customWidth="1"/>
    <col min="7969" max="7972" width="4.625" style="201" customWidth="1"/>
    <col min="7973" max="7973" width="3.75" style="201" customWidth="1"/>
    <col min="7974" max="8016" width="4.625" style="201" customWidth="1"/>
    <col min="8017" max="8041" width="8.625" style="201" customWidth="1"/>
    <col min="8042" max="8052" width="4.625" style="201" customWidth="1"/>
    <col min="8053" max="8192" width="8.625" style="201"/>
    <col min="8193" max="8193" width="1.75" style="201" customWidth="1"/>
    <col min="8194" max="8194" width="8.375" style="201" customWidth="1"/>
    <col min="8195" max="8195" width="5.25" style="201" customWidth="1"/>
    <col min="8196" max="8196" width="5.625" style="201" customWidth="1"/>
    <col min="8197" max="8197" width="9.625" style="201" customWidth="1"/>
    <col min="8198" max="8198" width="2.75" style="201" customWidth="1"/>
    <col min="8199" max="8199" width="5.625" style="201" customWidth="1"/>
    <col min="8200" max="8200" width="2.875" style="201" customWidth="1"/>
    <col min="8201" max="8201" width="5" style="201" customWidth="1"/>
    <col min="8202" max="8202" width="5.625" style="201" customWidth="1"/>
    <col min="8203" max="8203" width="4" style="201" customWidth="1"/>
    <col min="8204" max="8204" width="5.875" style="201" customWidth="1"/>
    <col min="8205" max="8205" width="5" style="201" customWidth="1"/>
    <col min="8206" max="8206" width="3.25" style="201" customWidth="1"/>
    <col min="8207" max="8207" width="5.25" style="201" customWidth="1"/>
    <col min="8208" max="8208" width="2.375" style="201" customWidth="1"/>
    <col min="8209" max="8209" width="4.5" style="201" customWidth="1"/>
    <col min="8210" max="8211" width="4.125" style="201" customWidth="1"/>
    <col min="8212" max="8212" width="2" style="201" customWidth="1"/>
    <col min="8213" max="8213" width="0" style="201" hidden="1" customWidth="1"/>
    <col min="8214" max="8214" width="6.625" style="201" customWidth="1"/>
    <col min="8215" max="8215" width="5" style="201" customWidth="1"/>
    <col min="8216" max="8216" width="6" style="201" customWidth="1"/>
    <col min="8217" max="8217" width="1.375" style="201" customWidth="1"/>
    <col min="8218" max="8223" width="4.625" style="201" customWidth="1"/>
    <col min="8224" max="8224" width="3.75" style="201" customWidth="1"/>
    <col min="8225" max="8228" width="4.625" style="201" customWidth="1"/>
    <col min="8229" max="8229" width="3.75" style="201" customWidth="1"/>
    <col min="8230" max="8272" width="4.625" style="201" customWidth="1"/>
    <col min="8273" max="8297" width="8.625" style="201" customWidth="1"/>
    <col min="8298" max="8308" width="4.625" style="201" customWidth="1"/>
    <col min="8309" max="8448" width="8.625" style="201"/>
    <col min="8449" max="8449" width="1.75" style="201" customWidth="1"/>
    <col min="8450" max="8450" width="8.375" style="201" customWidth="1"/>
    <col min="8451" max="8451" width="5.25" style="201" customWidth="1"/>
    <col min="8452" max="8452" width="5.625" style="201" customWidth="1"/>
    <col min="8453" max="8453" width="9.625" style="201" customWidth="1"/>
    <col min="8454" max="8454" width="2.75" style="201" customWidth="1"/>
    <col min="8455" max="8455" width="5.625" style="201" customWidth="1"/>
    <col min="8456" max="8456" width="2.875" style="201" customWidth="1"/>
    <col min="8457" max="8457" width="5" style="201" customWidth="1"/>
    <col min="8458" max="8458" width="5.625" style="201" customWidth="1"/>
    <col min="8459" max="8459" width="4" style="201" customWidth="1"/>
    <col min="8460" max="8460" width="5.875" style="201" customWidth="1"/>
    <col min="8461" max="8461" width="5" style="201" customWidth="1"/>
    <col min="8462" max="8462" width="3.25" style="201" customWidth="1"/>
    <col min="8463" max="8463" width="5.25" style="201" customWidth="1"/>
    <col min="8464" max="8464" width="2.375" style="201" customWidth="1"/>
    <col min="8465" max="8465" width="4.5" style="201" customWidth="1"/>
    <col min="8466" max="8467" width="4.125" style="201" customWidth="1"/>
    <col min="8468" max="8468" width="2" style="201" customWidth="1"/>
    <col min="8469" max="8469" width="0" style="201" hidden="1" customWidth="1"/>
    <col min="8470" max="8470" width="6.625" style="201" customWidth="1"/>
    <col min="8471" max="8471" width="5" style="201" customWidth="1"/>
    <col min="8472" max="8472" width="6" style="201" customWidth="1"/>
    <col min="8473" max="8473" width="1.375" style="201" customWidth="1"/>
    <col min="8474" max="8479" width="4.625" style="201" customWidth="1"/>
    <col min="8480" max="8480" width="3.75" style="201" customWidth="1"/>
    <col min="8481" max="8484" width="4.625" style="201" customWidth="1"/>
    <col min="8485" max="8485" width="3.75" style="201" customWidth="1"/>
    <col min="8486" max="8528" width="4.625" style="201" customWidth="1"/>
    <col min="8529" max="8553" width="8.625" style="201" customWidth="1"/>
    <col min="8554" max="8564" width="4.625" style="201" customWidth="1"/>
    <col min="8565" max="8704" width="8.625" style="201"/>
    <col min="8705" max="8705" width="1.75" style="201" customWidth="1"/>
    <col min="8706" max="8706" width="8.375" style="201" customWidth="1"/>
    <col min="8707" max="8707" width="5.25" style="201" customWidth="1"/>
    <col min="8708" max="8708" width="5.625" style="201" customWidth="1"/>
    <col min="8709" max="8709" width="9.625" style="201" customWidth="1"/>
    <col min="8710" max="8710" width="2.75" style="201" customWidth="1"/>
    <col min="8711" max="8711" width="5.625" style="201" customWidth="1"/>
    <col min="8712" max="8712" width="2.875" style="201" customWidth="1"/>
    <col min="8713" max="8713" width="5" style="201" customWidth="1"/>
    <col min="8714" max="8714" width="5.625" style="201" customWidth="1"/>
    <col min="8715" max="8715" width="4" style="201" customWidth="1"/>
    <col min="8716" max="8716" width="5.875" style="201" customWidth="1"/>
    <col min="8717" max="8717" width="5" style="201" customWidth="1"/>
    <col min="8718" max="8718" width="3.25" style="201" customWidth="1"/>
    <col min="8719" max="8719" width="5.25" style="201" customWidth="1"/>
    <col min="8720" max="8720" width="2.375" style="201" customWidth="1"/>
    <col min="8721" max="8721" width="4.5" style="201" customWidth="1"/>
    <col min="8722" max="8723" width="4.125" style="201" customWidth="1"/>
    <col min="8724" max="8724" width="2" style="201" customWidth="1"/>
    <col min="8725" max="8725" width="0" style="201" hidden="1" customWidth="1"/>
    <col min="8726" max="8726" width="6.625" style="201" customWidth="1"/>
    <col min="8727" max="8727" width="5" style="201" customWidth="1"/>
    <col min="8728" max="8728" width="6" style="201" customWidth="1"/>
    <col min="8729" max="8729" width="1.375" style="201" customWidth="1"/>
    <col min="8730" max="8735" width="4.625" style="201" customWidth="1"/>
    <col min="8736" max="8736" width="3.75" style="201" customWidth="1"/>
    <col min="8737" max="8740" width="4.625" style="201" customWidth="1"/>
    <col min="8741" max="8741" width="3.75" style="201" customWidth="1"/>
    <col min="8742" max="8784" width="4.625" style="201" customWidth="1"/>
    <col min="8785" max="8809" width="8.625" style="201" customWidth="1"/>
    <col min="8810" max="8820" width="4.625" style="201" customWidth="1"/>
    <col min="8821" max="8960" width="8.625" style="201"/>
    <col min="8961" max="8961" width="1.75" style="201" customWidth="1"/>
    <col min="8962" max="8962" width="8.375" style="201" customWidth="1"/>
    <col min="8963" max="8963" width="5.25" style="201" customWidth="1"/>
    <col min="8964" max="8964" width="5.625" style="201" customWidth="1"/>
    <col min="8965" max="8965" width="9.625" style="201" customWidth="1"/>
    <col min="8966" max="8966" width="2.75" style="201" customWidth="1"/>
    <col min="8967" max="8967" width="5.625" style="201" customWidth="1"/>
    <col min="8968" max="8968" width="2.875" style="201" customWidth="1"/>
    <col min="8969" max="8969" width="5" style="201" customWidth="1"/>
    <col min="8970" max="8970" width="5.625" style="201" customWidth="1"/>
    <col min="8971" max="8971" width="4" style="201" customWidth="1"/>
    <col min="8972" max="8972" width="5.875" style="201" customWidth="1"/>
    <col min="8973" max="8973" width="5" style="201" customWidth="1"/>
    <col min="8974" max="8974" width="3.25" style="201" customWidth="1"/>
    <col min="8975" max="8975" width="5.25" style="201" customWidth="1"/>
    <col min="8976" max="8976" width="2.375" style="201" customWidth="1"/>
    <col min="8977" max="8977" width="4.5" style="201" customWidth="1"/>
    <col min="8978" max="8979" width="4.125" style="201" customWidth="1"/>
    <col min="8980" max="8980" width="2" style="201" customWidth="1"/>
    <col min="8981" max="8981" width="0" style="201" hidden="1" customWidth="1"/>
    <col min="8982" max="8982" width="6.625" style="201" customWidth="1"/>
    <col min="8983" max="8983" width="5" style="201" customWidth="1"/>
    <col min="8984" max="8984" width="6" style="201" customWidth="1"/>
    <col min="8985" max="8985" width="1.375" style="201" customWidth="1"/>
    <col min="8986" max="8991" width="4.625" style="201" customWidth="1"/>
    <col min="8992" max="8992" width="3.75" style="201" customWidth="1"/>
    <col min="8993" max="8996" width="4.625" style="201" customWidth="1"/>
    <col min="8997" max="8997" width="3.75" style="201" customWidth="1"/>
    <col min="8998" max="9040" width="4.625" style="201" customWidth="1"/>
    <col min="9041" max="9065" width="8.625" style="201" customWidth="1"/>
    <col min="9066" max="9076" width="4.625" style="201" customWidth="1"/>
    <col min="9077" max="9216" width="8.625" style="201"/>
    <col min="9217" max="9217" width="1.75" style="201" customWidth="1"/>
    <col min="9218" max="9218" width="8.375" style="201" customWidth="1"/>
    <col min="9219" max="9219" width="5.25" style="201" customWidth="1"/>
    <col min="9220" max="9220" width="5.625" style="201" customWidth="1"/>
    <col min="9221" max="9221" width="9.625" style="201" customWidth="1"/>
    <col min="9222" max="9222" width="2.75" style="201" customWidth="1"/>
    <col min="9223" max="9223" width="5.625" style="201" customWidth="1"/>
    <col min="9224" max="9224" width="2.875" style="201" customWidth="1"/>
    <col min="9225" max="9225" width="5" style="201" customWidth="1"/>
    <col min="9226" max="9226" width="5.625" style="201" customWidth="1"/>
    <col min="9227" max="9227" width="4" style="201" customWidth="1"/>
    <col min="9228" max="9228" width="5.875" style="201" customWidth="1"/>
    <col min="9229" max="9229" width="5" style="201" customWidth="1"/>
    <col min="9230" max="9230" width="3.25" style="201" customWidth="1"/>
    <col min="9231" max="9231" width="5.25" style="201" customWidth="1"/>
    <col min="9232" max="9232" width="2.375" style="201" customWidth="1"/>
    <col min="9233" max="9233" width="4.5" style="201" customWidth="1"/>
    <col min="9234" max="9235" width="4.125" style="201" customWidth="1"/>
    <col min="9236" max="9236" width="2" style="201" customWidth="1"/>
    <col min="9237" max="9237" width="0" style="201" hidden="1" customWidth="1"/>
    <col min="9238" max="9238" width="6.625" style="201" customWidth="1"/>
    <col min="9239" max="9239" width="5" style="201" customWidth="1"/>
    <col min="9240" max="9240" width="6" style="201" customWidth="1"/>
    <col min="9241" max="9241" width="1.375" style="201" customWidth="1"/>
    <col min="9242" max="9247" width="4.625" style="201" customWidth="1"/>
    <col min="9248" max="9248" width="3.75" style="201" customWidth="1"/>
    <col min="9249" max="9252" width="4.625" style="201" customWidth="1"/>
    <col min="9253" max="9253" width="3.75" style="201" customWidth="1"/>
    <col min="9254" max="9296" width="4.625" style="201" customWidth="1"/>
    <col min="9297" max="9321" width="8.625" style="201" customWidth="1"/>
    <col min="9322" max="9332" width="4.625" style="201" customWidth="1"/>
    <col min="9333" max="9472" width="8.625" style="201"/>
    <col min="9473" max="9473" width="1.75" style="201" customWidth="1"/>
    <col min="9474" max="9474" width="8.375" style="201" customWidth="1"/>
    <col min="9475" max="9475" width="5.25" style="201" customWidth="1"/>
    <col min="9476" max="9476" width="5.625" style="201" customWidth="1"/>
    <col min="9477" max="9477" width="9.625" style="201" customWidth="1"/>
    <col min="9478" max="9478" width="2.75" style="201" customWidth="1"/>
    <col min="9479" max="9479" width="5.625" style="201" customWidth="1"/>
    <col min="9480" max="9480" width="2.875" style="201" customWidth="1"/>
    <col min="9481" max="9481" width="5" style="201" customWidth="1"/>
    <col min="9482" max="9482" width="5.625" style="201" customWidth="1"/>
    <col min="9483" max="9483" width="4" style="201" customWidth="1"/>
    <col min="9484" max="9484" width="5.875" style="201" customWidth="1"/>
    <col min="9485" max="9485" width="5" style="201" customWidth="1"/>
    <col min="9486" max="9486" width="3.25" style="201" customWidth="1"/>
    <col min="9487" max="9487" width="5.25" style="201" customWidth="1"/>
    <col min="9488" max="9488" width="2.375" style="201" customWidth="1"/>
    <col min="9489" max="9489" width="4.5" style="201" customWidth="1"/>
    <col min="9490" max="9491" width="4.125" style="201" customWidth="1"/>
    <col min="9492" max="9492" width="2" style="201" customWidth="1"/>
    <col min="9493" max="9493" width="0" style="201" hidden="1" customWidth="1"/>
    <col min="9494" max="9494" width="6.625" style="201" customWidth="1"/>
    <col min="9495" max="9495" width="5" style="201" customWidth="1"/>
    <col min="9496" max="9496" width="6" style="201" customWidth="1"/>
    <col min="9497" max="9497" width="1.375" style="201" customWidth="1"/>
    <col min="9498" max="9503" width="4.625" style="201" customWidth="1"/>
    <col min="9504" max="9504" width="3.75" style="201" customWidth="1"/>
    <col min="9505" max="9508" width="4.625" style="201" customWidth="1"/>
    <col min="9509" max="9509" width="3.75" style="201" customWidth="1"/>
    <col min="9510" max="9552" width="4.625" style="201" customWidth="1"/>
    <col min="9553" max="9577" width="8.625" style="201" customWidth="1"/>
    <col min="9578" max="9588" width="4.625" style="201" customWidth="1"/>
    <col min="9589" max="9728" width="8.625" style="201"/>
    <col min="9729" max="9729" width="1.75" style="201" customWidth="1"/>
    <col min="9730" max="9730" width="8.375" style="201" customWidth="1"/>
    <col min="9731" max="9731" width="5.25" style="201" customWidth="1"/>
    <col min="9732" max="9732" width="5.625" style="201" customWidth="1"/>
    <col min="9733" max="9733" width="9.625" style="201" customWidth="1"/>
    <col min="9734" max="9734" width="2.75" style="201" customWidth="1"/>
    <col min="9735" max="9735" width="5.625" style="201" customWidth="1"/>
    <col min="9736" max="9736" width="2.875" style="201" customWidth="1"/>
    <col min="9737" max="9737" width="5" style="201" customWidth="1"/>
    <col min="9738" max="9738" width="5.625" style="201" customWidth="1"/>
    <col min="9739" max="9739" width="4" style="201" customWidth="1"/>
    <col min="9740" max="9740" width="5.875" style="201" customWidth="1"/>
    <col min="9741" max="9741" width="5" style="201" customWidth="1"/>
    <col min="9742" max="9742" width="3.25" style="201" customWidth="1"/>
    <col min="9743" max="9743" width="5.25" style="201" customWidth="1"/>
    <col min="9744" max="9744" width="2.375" style="201" customWidth="1"/>
    <col min="9745" max="9745" width="4.5" style="201" customWidth="1"/>
    <col min="9746" max="9747" width="4.125" style="201" customWidth="1"/>
    <col min="9748" max="9748" width="2" style="201" customWidth="1"/>
    <col min="9749" max="9749" width="0" style="201" hidden="1" customWidth="1"/>
    <col min="9750" max="9750" width="6.625" style="201" customWidth="1"/>
    <col min="9751" max="9751" width="5" style="201" customWidth="1"/>
    <col min="9752" max="9752" width="6" style="201" customWidth="1"/>
    <col min="9753" max="9753" width="1.375" style="201" customWidth="1"/>
    <col min="9754" max="9759" width="4.625" style="201" customWidth="1"/>
    <col min="9760" max="9760" width="3.75" style="201" customWidth="1"/>
    <col min="9761" max="9764" width="4.625" style="201" customWidth="1"/>
    <col min="9765" max="9765" width="3.75" style="201" customWidth="1"/>
    <col min="9766" max="9808" width="4.625" style="201" customWidth="1"/>
    <col min="9809" max="9833" width="8.625" style="201" customWidth="1"/>
    <col min="9834" max="9844" width="4.625" style="201" customWidth="1"/>
    <col min="9845" max="9984" width="8.625" style="201"/>
    <col min="9985" max="9985" width="1.75" style="201" customWidth="1"/>
    <col min="9986" max="9986" width="8.375" style="201" customWidth="1"/>
    <col min="9987" max="9987" width="5.25" style="201" customWidth="1"/>
    <col min="9988" max="9988" width="5.625" style="201" customWidth="1"/>
    <col min="9989" max="9989" width="9.625" style="201" customWidth="1"/>
    <col min="9990" max="9990" width="2.75" style="201" customWidth="1"/>
    <col min="9991" max="9991" width="5.625" style="201" customWidth="1"/>
    <col min="9992" max="9992" width="2.875" style="201" customWidth="1"/>
    <col min="9993" max="9993" width="5" style="201" customWidth="1"/>
    <col min="9994" max="9994" width="5.625" style="201" customWidth="1"/>
    <col min="9995" max="9995" width="4" style="201" customWidth="1"/>
    <col min="9996" max="9996" width="5.875" style="201" customWidth="1"/>
    <col min="9997" max="9997" width="5" style="201" customWidth="1"/>
    <col min="9998" max="9998" width="3.25" style="201" customWidth="1"/>
    <col min="9999" max="9999" width="5.25" style="201" customWidth="1"/>
    <col min="10000" max="10000" width="2.375" style="201" customWidth="1"/>
    <col min="10001" max="10001" width="4.5" style="201" customWidth="1"/>
    <col min="10002" max="10003" width="4.125" style="201" customWidth="1"/>
    <col min="10004" max="10004" width="2" style="201" customWidth="1"/>
    <col min="10005" max="10005" width="0" style="201" hidden="1" customWidth="1"/>
    <col min="10006" max="10006" width="6.625" style="201" customWidth="1"/>
    <col min="10007" max="10007" width="5" style="201" customWidth="1"/>
    <col min="10008" max="10008" width="6" style="201" customWidth="1"/>
    <col min="10009" max="10009" width="1.375" style="201" customWidth="1"/>
    <col min="10010" max="10015" width="4.625" style="201" customWidth="1"/>
    <col min="10016" max="10016" width="3.75" style="201" customWidth="1"/>
    <col min="10017" max="10020" width="4.625" style="201" customWidth="1"/>
    <col min="10021" max="10021" width="3.75" style="201" customWidth="1"/>
    <col min="10022" max="10064" width="4.625" style="201" customWidth="1"/>
    <col min="10065" max="10089" width="8.625" style="201" customWidth="1"/>
    <col min="10090" max="10100" width="4.625" style="201" customWidth="1"/>
    <col min="10101" max="10240" width="8.625" style="201"/>
    <col min="10241" max="10241" width="1.75" style="201" customWidth="1"/>
    <col min="10242" max="10242" width="8.375" style="201" customWidth="1"/>
    <col min="10243" max="10243" width="5.25" style="201" customWidth="1"/>
    <col min="10244" max="10244" width="5.625" style="201" customWidth="1"/>
    <col min="10245" max="10245" width="9.625" style="201" customWidth="1"/>
    <col min="10246" max="10246" width="2.75" style="201" customWidth="1"/>
    <col min="10247" max="10247" width="5.625" style="201" customWidth="1"/>
    <col min="10248" max="10248" width="2.875" style="201" customWidth="1"/>
    <col min="10249" max="10249" width="5" style="201" customWidth="1"/>
    <col min="10250" max="10250" width="5.625" style="201" customWidth="1"/>
    <col min="10251" max="10251" width="4" style="201" customWidth="1"/>
    <col min="10252" max="10252" width="5.875" style="201" customWidth="1"/>
    <col min="10253" max="10253" width="5" style="201" customWidth="1"/>
    <col min="10254" max="10254" width="3.25" style="201" customWidth="1"/>
    <col min="10255" max="10255" width="5.25" style="201" customWidth="1"/>
    <col min="10256" max="10256" width="2.375" style="201" customWidth="1"/>
    <col min="10257" max="10257" width="4.5" style="201" customWidth="1"/>
    <col min="10258" max="10259" width="4.125" style="201" customWidth="1"/>
    <col min="10260" max="10260" width="2" style="201" customWidth="1"/>
    <col min="10261" max="10261" width="0" style="201" hidden="1" customWidth="1"/>
    <col min="10262" max="10262" width="6.625" style="201" customWidth="1"/>
    <col min="10263" max="10263" width="5" style="201" customWidth="1"/>
    <col min="10264" max="10264" width="6" style="201" customWidth="1"/>
    <col min="10265" max="10265" width="1.375" style="201" customWidth="1"/>
    <col min="10266" max="10271" width="4.625" style="201" customWidth="1"/>
    <col min="10272" max="10272" width="3.75" style="201" customWidth="1"/>
    <col min="10273" max="10276" width="4.625" style="201" customWidth="1"/>
    <col min="10277" max="10277" width="3.75" style="201" customWidth="1"/>
    <col min="10278" max="10320" width="4.625" style="201" customWidth="1"/>
    <col min="10321" max="10345" width="8.625" style="201" customWidth="1"/>
    <col min="10346" max="10356" width="4.625" style="201" customWidth="1"/>
    <col min="10357" max="10496" width="8.625" style="201"/>
    <col min="10497" max="10497" width="1.75" style="201" customWidth="1"/>
    <col min="10498" max="10498" width="8.375" style="201" customWidth="1"/>
    <col min="10499" max="10499" width="5.25" style="201" customWidth="1"/>
    <col min="10500" max="10500" width="5.625" style="201" customWidth="1"/>
    <col min="10501" max="10501" width="9.625" style="201" customWidth="1"/>
    <col min="10502" max="10502" width="2.75" style="201" customWidth="1"/>
    <col min="10503" max="10503" width="5.625" style="201" customWidth="1"/>
    <col min="10504" max="10504" width="2.875" style="201" customWidth="1"/>
    <col min="10505" max="10505" width="5" style="201" customWidth="1"/>
    <col min="10506" max="10506" width="5.625" style="201" customWidth="1"/>
    <col min="10507" max="10507" width="4" style="201" customWidth="1"/>
    <col min="10508" max="10508" width="5.875" style="201" customWidth="1"/>
    <col min="10509" max="10509" width="5" style="201" customWidth="1"/>
    <col min="10510" max="10510" width="3.25" style="201" customWidth="1"/>
    <col min="10511" max="10511" width="5.25" style="201" customWidth="1"/>
    <col min="10512" max="10512" width="2.375" style="201" customWidth="1"/>
    <col min="10513" max="10513" width="4.5" style="201" customWidth="1"/>
    <col min="10514" max="10515" width="4.125" style="201" customWidth="1"/>
    <col min="10516" max="10516" width="2" style="201" customWidth="1"/>
    <col min="10517" max="10517" width="0" style="201" hidden="1" customWidth="1"/>
    <col min="10518" max="10518" width="6.625" style="201" customWidth="1"/>
    <col min="10519" max="10519" width="5" style="201" customWidth="1"/>
    <col min="10520" max="10520" width="6" style="201" customWidth="1"/>
    <col min="10521" max="10521" width="1.375" style="201" customWidth="1"/>
    <col min="10522" max="10527" width="4.625" style="201" customWidth="1"/>
    <col min="10528" max="10528" width="3.75" style="201" customWidth="1"/>
    <col min="10529" max="10532" width="4.625" style="201" customWidth="1"/>
    <col min="10533" max="10533" width="3.75" style="201" customWidth="1"/>
    <col min="10534" max="10576" width="4.625" style="201" customWidth="1"/>
    <col min="10577" max="10601" width="8.625" style="201" customWidth="1"/>
    <col min="10602" max="10612" width="4.625" style="201" customWidth="1"/>
    <col min="10613" max="10752" width="8.625" style="201"/>
    <col min="10753" max="10753" width="1.75" style="201" customWidth="1"/>
    <col min="10754" max="10754" width="8.375" style="201" customWidth="1"/>
    <col min="10755" max="10755" width="5.25" style="201" customWidth="1"/>
    <col min="10756" max="10756" width="5.625" style="201" customWidth="1"/>
    <col min="10757" max="10757" width="9.625" style="201" customWidth="1"/>
    <col min="10758" max="10758" width="2.75" style="201" customWidth="1"/>
    <col min="10759" max="10759" width="5.625" style="201" customWidth="1"/>
    <col min="10760" max="10760" width="2.875" style="201" customWidth="1"/>
    <col min="10761" max="10761" width="5" style="201" customWidth="1"/>
    <col min="10762" max="10762" width="5.625" style="201" customWidth="1"/>
    <col min="10763" max="10763" width="4" style="201" customWidth="1"/>
    <col min="10764" max="10764" width="5.875" style="201" customWidth="1"/>
    <col min="10765" max="10765" width="5" style="201" customWidth="1"/>
    <col min="10766" max="10766" width="3.25" style="201" customWidth="1"/>
    <col min="10767" max="10767" width="5.25" style="201" customWidth="1"/>
    <col min="10768" max="10768" width="2.375" style="201" customWidth="1"/>
    <col min="10769" max="10769" width="4.5" style="201" customWidth="1"/>
    <col min="10770" max="10771" width="4.125" style="201" customWidth="1"/>
    <col min="10772" max="10772" width="2" style="201" customWidth="1"/>
    <col min="10773" max="10773" width="0" style="201" hidden="1" customWidth="1"/>
    <col min="10774" max="10774" width="6.625" style="201" customWidth="1"/>
    <col min="10775" max="10775" width="5" style="201" customWidth="1"/>
    <col min="10776" max="10776" width="6" style="201" customWidth="1"/>
    <col min="10777" max="10777" width="1.375" style="201" customWidth="1"/>
    <col min="10778" max="10783" width="4.625" style="201" customWidth="1"/>
    <col min="10784" max="10784" width="3.75" style="201" customWidth="1"/>
    <col min="10785" max="10788" width="4.625" style="201" customWidth="1"/>
    <col min="10789" max="10789" width="3.75" style="201" customWidth="1"/>
    <col min="10790" max="10832" width="4.625" style="201" customWidth="1"/>
    <col min="10833" max="10857" width="8.625" style="201" customWidth="1"/>
    <col min="10858" max="10868" width="4.625" style="201" customWidth="1"/>
    <col min="10869" max="11008" width="8.625" style="201"/>
    <col min="11009" max="11009" width="1.75" style="201" customWidth="1"/>
    <col min="11010" max="11010" width="8.375" style="201" customWidth="1"/>
    <col min="11011" max="11011" width="5.25" style="201" customWidth="1"/>
    <col min="11012" max="11012" width="5.625" style="201" customWidth="1"/>
    <col min="11013" max="11013" width="9.625" style="201" customWidth="1"/>
    <col min="11014" max="11014" width="2.75" style="201" customWidth="1"/>
    <col min="11015" max="11015" width="5.625" style="201" customWidth="1"/>
    <col min="11016" max="11016" width="2.875" style="201" customWidth="1"/>
    <col min="11017" max="11017" width="5" style="201" customWidth="1"/>
    <col min="11018" max="11018" width="5.625" style="201" customWidth="1"/>
    <col min="11019" max="11019" width="4" style="201" customWidth="1"/>
    <col min="11020" max="11020" width="5.875" style="201" customWidth="1"/>
    <col min="11021" max="11021" width="5" style="201" customWidth="1"/>
    <col min="11022" max="11022" width="3.25" style="201" customWidth="1"/>
    <col min="11023" max="11023" width="5.25" style="201" customWidth="1"/>
    <col min="11024" max="11024" width="2.375" style="201" customWidth="1"/>
    <col min="11025" max="11025" width="4.5" style="201" customWidth="1"/>
    <col min="11026" max="11027" width="4.125" style="201" customWidth="1"/>
    <col min="11028" max="11028" width="2" style="201" customWidth="1"/>
    <col min="11029" max="11029" width="0" style="201" hidden="1" customWidth="1"/>
    <col min="11030" max="11030" width="6.625" style="201" customWidth="1"/>
    <col min="11031" max="11031" width="5" style="201" customWidth="1"/>
    <col min="11032" max="11032" width="6" style="201" customWidth="1"/>
    <col min="11033" max="11033" width="1.375" style="201" customWidth="1"/>
    <col min="11034" max="11039" width="4.625" style="201" customWidth="1"/>
    <col min="11040" max="11040" width="3.75" style="201" customWidth="1"/>
    <col min="11041" max="11044" width="4.625" style="201" customWidth="1"/>
    <col min="11045" max="11045" width="3.75" style="201" customWidth="1"/>
    <col min="11046" max="11088" width="4.625" style="201" customWidth="1"/>
    <col min="11089" max="11113" width="8.625" style="201" customWidth="1"/>
    <col min="11114" max="11124" width="4.625" style="201" customWidth="1"/>
    <col min="11125" max="11264" width="8.625" style="201"/>
    <col min="11265" max="11265" width="1.75" style="201" customWidth="1"/>
    <col min="11266" max="11266" width="8.375" style="201" customWidth="1"/>
    <col min="11267" max="11267" width="5.25" style="201" customWidth="1"/>
    <col min="11268" max="11268" width="5.625" style="201" customWidth="1"/>
    <col min="11269" max="11269" width="9.625" style="201" customWidth="1"/>
    <col min="11270" max="11270" width="2.75" style="201" customWidth="1"/>
    <col min="11271" max="11271" width="5.625" style="201" customWidth="1"/>
    <col min="11272" max="11272" width="2.875" style="201" customWidth="1"/>
    <col min="11273" max="11273" width="5" style="201" customWidth="1"/>
    <col min="11274" max="11274" width="5.625" style="201" customWidth="1"/>
    <col min="11275" max="11275" width="4" style="201" customWidth="1"/>
    <col min="11276" max="11276" width="5.875" style="201" customWidth="1"/>
    <col min="11277" max="11277" width="5" style="201" customWidth="1"/>
    <col min="11278" max="11278" width="3.25" style="201" customWidth="1"/>
    <col min="11279" max="11279" width="5.25" style="201" customWidth="1"/>
    <col min="11280" max="11280" width="2.375" style="201" customWidth="1"/>
    <col min="11281" max="11281" width="4.5" style="201" customWidth="1"/>
    <col min="11282" max="11283" width="4.125" style="201" customWidth="1"/>
    <col min="11284" max="11284" width="2" style="201" customWidth="1"/>
    <col min="11285" max="11285" width="0" style="201" hidden="1" customWidth="1"/>
    <col min="11286" max="11286" width="6.625" style="201" customWidth="1"/>
    <col min="11287" max="11287" width="5" style="201" customWidth="1"/>
    <col min="11288" max="11288" width="6" style="201" customWidth="1"/>
    <col min="11289" max="11289" width="1.375" style="201" customWidth="1"/>
    <col min="11290" max="11295" width="4.625" style="201" customWidth="1"/>
    <col min="11296" max="11296" width="3.75" style="201" customWidth="1"/>
    <col min="11297" max="11300" width="4.625" style="201" customWidth="1"/>
    <col min="11301" max="11301" width="3.75" style="201" customWidth="1"/>
    <col min="11302" max="11344" width="4.625" style="201" customWidth="1"/>
    <col min="11345" max="11369" width="8.625" style="201" customWidth="1"/>
    <col min="11370" max="11380" width="4.625" style="201" customWidth="1"/>
    <col min="11381" max="11520" width="8.625" style="201"/>
    <col min="11521" max="11521" width="1.75" style="201" customWidth="1"/>
    <col min="11522" max="11522" width="8.375" style="201" customWidth="1"/>
    <col min="11523" max="11523" width="5.25" style="201" customWidth="1"/>
    <col min="11524" max="11524" width="5.625" style="201" customWidth="1"/>
    <col min="11525" max="11525" width="9.625" style="201" customWidth="1"/>
    <col min="11526" max="11526" width="2.75" style="201" customWidth="1"/>
    <col min="11527" max="11527" width="5.625" style="201" customWidth="1"/>
    <col min="11528" max="11528" width="2.875" style="201" customWidth="1"/>
    <col min="11529" max="11529" width="5" style="201" customWidth="1"/>
    <col min="11530" max="11530" width="5.625" style="201" customWidth="1"/>
    <col min="11531" max="11531" width="4" style="201" customWidth="1"/>
    <col min="11532" max="11532" width="5.875" style="201" customWidth="1"/>
    <col min="11533" max="11533" width="5" style="201" customWidth="1"/>
    <col min="11534" max="11534" width="3.25" style="201" customWidth="1"/>
    <col min="11535" max="11535" width="5.25" style="201" customWidth="1"/>
    <col min="11536" max="11536" width="2.375" style="201" customWidth="1"/>
    <col min="11537" max="11537" width="4.5" style="201" customWidth="1"/>
    <col min="11538" max="11539" width="4.125" style="201" customWidth="1"/>
    <col min="11540" max="11540" width="2" style="201" customWidth="1"/>
    <col min="11541" max="11541" width="0" style="201" hidden="1" customWidth="1"/>
    <col min="11542" max="11542" width="6.625" style="201" customWidth="1"/>
    <col min="11543" max="11543" width="5" style="201" customWidth="1"/>
    <col min="11544" max="11544" width="6" style="201" customWidth="1"/>
    <col min="11545" max="11545" width="1.375" style="201" customWidth="1"/>
    <col min="11546" max="11551" width="4.625" style="201" customWidth="1"/>
    <col min="11552" max="11552" width="3.75" style="201" customWidth="1"/>
    <col min="11553" max="11556" width="4.625" style="201" customWidth="1"/>
    <col min="11557" max="11557" width="3.75" style="201" customWidth="1"/>
    <col min="11558" max="11600" width="4.625" style="201" customWidth="1"/>
    <col min="11601" max="11625" width="8.625" style="201" customWidth="1"/>
    <col min="11626" max="11636" width="4.625" style="201" customWidth="1"/>
    <col min="11637" max="11776" width="8.625" style="201"/>
    <col min="11777" max="11777" width="1.75" style="201" customWidth="1"/>
    <col min="11778" max="11778" width="8.375" style="201" customWidth="1"/>
    <col min="11779" max="11779" width="5.25" style="201" customWidth="1"/>
    <col min="11780" max="11780" width="5.625" style="201" customWidth="1"/>
    <col min="11781" max="11781" width="9.625" style="201" customWidth="1"/>
    <col min="11782" max="11782" width="2.75" style="201" customWidth="1"/>
    <col min="11783" max="11783" width="5.625" style="201" customWidth="1"/>
    <col min="11784" max="11784" width="2.875" style="201" customWidth="1"/>
    <col min="11785" max="11785" width="5" style="201" customWidth="1"/>
    <col min="11786" max="11786" width="5.625" style="201" customWidth="1"/>
    <col min="11787" max="11787" width="4" style="201" customWidth="1"/>
    <col min="11788" max="11788" width="5.875" style="201" customWidth="1"/>
    <col min="11789" max="11789" width="5" style="201" customWidth="1"/>
    <col min="11790" max="11790" width="3.25" style="201" customWidth="1"/>
    <col min="11791" max="11791" width="5.25" style="201" customWidth="1"/>
    <col min="11792" max="11792" width="2.375" style="201" customWidth="1"/>
    <col min="11793" max="11793" width="4.5" style="201" customWidth="1"/>
    <col min="11794" max="11795" width="4.125" style="201" customWidth="1"/>
    <col min="11796" max="11796" width="2" style="201" customWidth="1"/>
    <col min="11797" max="11797" width="0" style="201" hidden="1" customWidth="1"/>
    <col min="11798" max="11798" width="6.625" style="201" customWidth="1"/>
    <col min="11799" max="11799" width="5" style="201" customWidth="1"/>
    <col min="11800" max="11800" width="6" style="201" customWidth="1"/>
    <col min="11801" max="11801" width="1.375" style="201" customWidth="1"/>
    <col min="11802" max="11807" width="4.625" style="201" customWidth="1"/>
    <col min="11808" max="11808" width="3.75" style="201" customWidth="1"/>
    <col min="11809" max="11812" width="4.625" style="201" customWidth="1"/>
    <col min="11813" max="11813" width="3.75" style="201" customWidth="1"/>
    <col min="11814" max="11856" width="4.625" style="201" customWidth="1"/>
    <col min="11857" max="11881" width="8.625" style="201" customWidth="1"/>
    <col min="11882" max="11892" width="4.625" style="201" customWidth="1"/>
    <col min="11893" max="12032" width="8.625" style="201"/>
    <col min="12033" max="12033" width="1.75" style="201" customWidth="1"/>
    <col min="12034" max="12034" width="8.375" style="201" customWidth="1"/>
    <col min="12035" max="12035" width="5.25" style="201" customWidth="1"/>
    <col min="12036" max="12036" width="5.625" style="201" customWidth="1"/>
    <col min="12037" max="12037" width="9.625" style="201" customWidth="1"/>
    <col min="12038" max="12038" width="2.75" style="201" customWidth="1"/>
    <col min="12039" max="12039" width="5.625" style="201" customWidth="1"/>
    <col min="12040" max="12040" width="2.875" style="201" customWidth="1"/>
    <col min="12041" max="12041" width="5" style="201" customWidth="1"/>
    <col min="12042" max="12042" width="5.625" style="201" customWidth="1"/>
    <col min="12043" max="12043" width="4" style="201" customWidth="1"/>
    <col min="12044" max="12044" width="5.875" style="201" customWidth="1"/>
    <col min="12045" max="12045" width="5" style="201" customWidth="1"/>
    <col min="12046" max="12046" width="3.25" style="201" customWidth="1"/>
    <col min="12047" max="12047" width="5.25" style="201" customWidth="1"/>
    <col min="12048" max="12048" width="2.375" style="201" customWidth="1"/>
    <col min="12049" max="12049" width="4.5" style="201" customWidth="1"/>
    <col min="12050" max="12051" width="4.125" style="201" customWidth="1"/>
    <col min="12052" max="12052" width="2" style="201" customWidth="1"/>
    <col min="12053" max="12053" width="0" style="201" hidden="1" customWidth="1"/>
    <col min="12054" max="12054" width="6.625" style="201" customWidth="1"/>
    <col min="12055" max="12055" width="5" style="201" customWidth="1"/>
    <col min="12056" max="12056" width="6" style="201" customWidth="1"/>
    <col min="12057" max="12057" width="1.375" style="201" customWidth="1"/>
    <col min="12058" max="12063" width="4.625" style="201" customWidth="1"/>
    <col min="12064" max="12064" width="3.75" style="201" customWidth="1"/>
    <col min="12065" max="12068" width="4.625" style="201" customWidth="1"/>
    <col min="12069" max="12069" width="3.75" style="201" customWidth="1"/>
    <col min="12070" max="12112" width="4.625" style="201" customWidth="1"/>
    <col min="12113" max="12137" width="8.625" style="201" customWidth="1"/>
    <col min="12138" max="12148" width="4.625" style="201" customWidth="1"/>
    <col min="12149" max="12288" width="8.625" style="201"/>
    <col min="12289" max="12289" width="1.75" style="201" customWidth="1"/>
    <col min="12290" max="12290" width="8.375" style="201" customWidth="1"/>
    <col min="12291" max="12291" width="5.25" style="201" customWidth="1"/>
    <col min="12292" max="12292" width="5.625" style="201" customWidth="1"/>
    <col min="12293" max="12293" width="9.625" style="201" customWidth="1"/>
    <col min="12294" max="12294" width="2.75" style="201" customWidth="1"/>
    <col min="12295" max="12295" width="5.625" style="201" customWidth="1"/>
    <col min="12296" max="12296" width="2.875" style="201" customWidth="1"/>
    <col min="12297" max="12297" width="5" style="201" customWidth="1"/>
    <col min="12298" max="12298" width="5.625" style="201" customWidth="1"/>
    <col min="12299" max="12299" width="4" style="201" customWidth="1"/>
    <col min="12300" max="12300" width="5.875" style="201" customWidth="1"/>
    <col min="12301" max="12301" width="5" style="201" customWidth="1"/>
    <col min="12302" max="12302" width="3.25" style="201" customWidth="1"/>
    <col min="12303" max="12303" width="5.25" style="201" customWidth="1"/>
    <col min="12304" max="12304" width="2.375" style="201" customWidth="1"/>
    <col min="12305" max="12305" width="4.5" style="201" customWidth="1"/>
    <col min="12306" max="12307" width="4.125" style="201" customWidth="1"/>
    <col min="12308" max="12308" width="2" style="201" customWidth="1"/>
    <col min="12309" max="12309" width="0" style="201" hidden="1" customWidth="1"/>
    <col min="12310" max="12310" width="6.625" style="201" customWidth="1"/>
    <col min="12311" max="12311" width="5" style="201" customWidth="1"/>
    <col min="12312" max="12312" width="6" style="201" customWidth="1"/>
    <col min="12313" max="12313" width="1.375" style="201" customWidth="1"/>
    <col min="12314" max="12319" width="4.625" style="201" customWidth="1"/>
    <col min="12320" max="12320" width="3.75" style="201" customWidth="1"/>
    <col min="12321" max="12324" width="4.625" style="201" customWidth="1"/>
    <col min="12325" max="12325" width="3.75" style="201" customWidth="1"/>
    <col min="12326" max="12368" width="4.625" style="201" customWidth="1"/>
    <col min="12369" max="12393" width="8.625" style="201" customWidth="1"/>
    <col min="12394" max="12404" width="4.625" style="201" customWidth="1"/>
    <col min="12405" max="12544" width="8.625" style="201"/>
    <col min="12545" max="12545" width="1.75" style="201" customWidth="1"/>
    <col min="12546" max="12546" width="8.375" style="201" customWidth="1"/>
    <col min="12547" max="12547" width="5.25" style="201" customWidth="1"/>
    <col min="12548" max="12548" width="5.625" style="201" customWidth="1"/>
    <col min="12549" max="12549" width="9.625" style="201" customWidth="1"/>
    <col min="12550" max="12550" width="2.75" style="201" customWidth="1"/>
    <col min="12551" max="12551" width="5.625" style="201" customWidth="1"/>
    <col min="12552" max="12552" width="2.875" style="201" customWidth="1"/>
    <col min="12553" max="12553" width="5" style="201" customWidth="1"/>
    <col min="12554" max="12554" width="5.625" style="201" customWidth="1"/>
    <col min="12555" max="12555" width="4" style="201" customWidth="1"/>
    <col min="12556" max="12556" width="5.875" style="201" customWidth="1"/>
    <col min="12557" max="12557" width="5" style="201" customWidth="1"/>
    <col min="12558" max="12558" width="3.25" style="201" customWidth="1"/>
    <col min="12559" max="12559" width="5.25" style="201" customWidth="1"/>
    <col min="12560" max="12560" width="2.375" style="201" customWidth="1"/>
    <col min="12561" max="12561" width="4.5" style="201" customWidth="1"/>
    <col min="12562" max="12563" width="4.125" style="201" customWidth="1"/>
    <col min="12564" max="12564" width="2" style="201" customWidth="1"/>
    <col min="12565" max="12565" width="0" style="201" hidden="1" customWidth="1"/>
    <col min="12566" max="12566" width="6.625" style="201" customWidth="1"/>
    <col min="12567" max="12567" width="5" style="201" customWidth="1"/>
    <col min="12568" max="12568" width="6" style="201" customWidth="1"/>
    <col min="12569" max="12569" width="1.375" style="201" customWidth="1"/>
    <col min="12570" max="12575" width="4.625" style="201" customWidth="1"/>
    <col min="12576" max="12576" width="3.75" style="201" customWidth="1"/>
    <col min="12577" max="12580" width="4.625" style="201" customWidth="1"/>
    <col min="12581" max="12581" width="3.75" style="201" customWidth="1"/>
    <col min="12582" max="12624" width="4.625" style="201" customWidth="1"/>
    <col min="12625" max="12649" width="8.625" style="201" customWidth="1"/>
    <col min="12650" max="12660" width="4.625" style="201" customWidth="1"/>
    <col min="12661" max="12800" width="8.625" style="201"/>
    <col min="12801" max="12801" width="1.75" style="201" customWidth="1"/>
    <col min="12802" max="12802" width="8.375" style="201" customWidth="1"/>
    <col min="12803" max="12803" width="5.25" style="201" customWidth="1"/>
    <col min="12804" max="12804" width="5.625" style="201" customWidth="1"/>
    <col min="12805" max="12805" width="9.625" style="201" customWidth="1"/>
    <col min="12806" max="12806" width="2.75" style="201" customWidth="1"/>
    <col min="12807" max="12807" width="5.625" style="201" customWidth="1"/>
    <col min="12808" max="12808" width="2.875" style="201" customWidth="1"/>
    <col min="12809" max="12809" width="5" style="201" customWidth="1"/>
    <col min="12810" max="12810" width="5.625" style="201" customWidth="1"/>
    <col min="12811" max="12811" width="4" style="201" customWidth="1"/>
    <col min="12812" max="12812" width="5.875" style="201" customWidth="1"/>
    <col min="12813" max="12813" width="5" style="201" customWidth="1"/>
    <col min="12814" max="12814" width="3.25" style="201" customWidth="1"/>
    <col min="12815" max="12815" width="5.25" style="201" customWidth="1"/>
    <col min="12816" max="12816" width="2.375" style="201" customWidth="1"/>
    <col min="12817" max="12817" width="4.5" style="201" customWidth="1"/>
    <col min="12818" max="12819" width="4.125" style="201" customWidth="1"/>
    <col min="12820" max="12820" width="2" style="201" customWidth="1"/>
    <col min="12821" max="12821" width="0" style="201" hidden="1" customWidth="1"/>
    <col min="12822" max="12822" width="6.625" style="201" customWidth="1"/>
    <col min="12823" max="12823" width="5" style="201" customWidth="1"/>
    <col min="12824" max="12824" width="6" style="201" customWidth="1"/>
    <col min="12825" max="12825" width="1.375" style="201" customWidth="1"/>
    <col min="12826" max="12831" width="4.625" style="201" customWidth="1"/>
    <col min="12832" max="12832" width="3.75" style="201" customWidth="1"/>
    <col min="12833" max="12836" width="4.625" style="201" customWidth="1"/>
    <col min="12837" max="12837" width="3.75" style="201" customWidth="1"/>
    <col min="12838" max="12880" width="4.625" style="201" customWidth="1"/>
    <col min="12881" max="12905" width="8.625" style="201" customWidth="1"/>
    <col min="12906" max="12916" width="4.625" style="201" customWidth="1"/>
    <col min="12917" max="13056" width="8.625" style="201"/>
    <col min="13057" max="13057" width="1.75" style="201" customWidth="1"/>
    <col min="13058" max="13058" width="8.375" style="201" customWidth="1"/>
    <col min="13059" max="13059" width="5.25" style="201" customWidth="1"/>
    <col min="13060" max="13060" width="5.625" style="201" customWidth="1"/>
    <col min="13061" max="13061" width="9.625" style="201" customWidth="1"/>
    <col min="13062" max="13062" width="2.75" style="201" customWidth="1"/>
    <col min="13063" max="13063" width="5.625" style="201" customWidth="1"/>
    <col min="13064" max="13064" width="2.875" style="201" customWidth="1"/>
    <col min="13065" max="13065" width="5" style="201" customWidth="1"/>
    <col min="13066" max="13066" width="5.625" style="201" customWidth="1"/>
    <col min="13067" max="13067" width="4" style="201" customWidth="1"/>
    <col min="13068" max="13068" width="5.875" style="201" customWidth="1"/>
    <col min="13069" max="13069" width="5" style="201" customWidth="1"/>
    <col min="13070" max="13070" width="3.25" style="201" customWidth="1"/>
    <col min="13071" max="13071" width="5.25" style="201" customWidth="1"/>
    <col min="13072" max="13072" width="2.375" style="201" customWidth="1"/>
    <col min="13073" max="13073" width="4.5" style="201" customWidth="1"/>
    <col min="13074" max="13075" width="4.125" style="201" customWidth="1"/>
    <col min="13076" max="13076" width="2" style="201" customWidth="1"/>
    <col min="13077" max="13077" width="0" style="201" hidden="1" customWidth="1"/>
    <col min="13078" max="13078" width="6.625" style="201" customWidth="1"/>
    <col min="13079" max="13079" width="5" style="201" customWidth="1"/>
    <col min="13080" max="13080" width="6" style="201" customWidth="1"/>
    <col min="13081" max="13081" width="1.375" style="201" customWidth="1"/>
    <col min="13082" max="13087" width="4.625" style="201" customWidth="1"/>
    <col min="13088" max="13088" width="3.75" style="201" customWidth="1"/>
    <col min="13089" max="13092" width="4.625" style="201" customWidth="1"/>
    <col min="13093" max="13093" width="3.75" style="201" customWidth="1"/>
    <col min="13094" max="13136" width="4.625" style="201" customWidth="1"/>
    <col min="13137" max="13161" width="8.625" style="201" customWidth="1"/>
    <col min="13162" max="13172" width="4.625" style="201" customWidth="1"/>
    <col min="13173" max="13312" width="8.625" style="201"/>
    <col min="13313" max="13313" width="1.75" style="201" customWidth="1"/>
    <col min="13314" max="13314" width="8.375" style="201" customWidth="1"/>
    <col min="13315" max="13315" width="5.25" style="201" customWidth="1"/>
    <col min="13316" max="13316" width="5.625" style="201" customWidth="1"/>
    <col min="13317" max="13317" width="9.625" style="201" customWidth="1"/>
    <col min="13318" max="13318" width="2.75" style="201" customWidth="1"/>
    <col min="13319" max="13319" width="5.625" style="201" customWidth="1"/>
    <col min="13320" max="13320" width="2.875" style="201" customWidth="1"/>
    <col min="13321" max="13321" width="5" style="201" customWidth="1"/>
    <col min="13322" max="13322" width="5.625" style="201" customWidth="1"/>
    <col min="13323" max="13323" width="4" style="201" customWidth="1"/>
    <col min="13324" max="13324" width="5.875" style="201" customWidth="1"/>
    <col min="13325" max="13325" width="5" style="201" customWidth="1"/>
    <col min="13326" max="13326" width="3.25" style="201" customWidth="1"/>
    <col min="13327" max="13327" width="5.25" style="201" customWidth="1"/>
    <col min="13328" max="13328" width="2.375" style="201" customWidth="1"/>
    <col min="13329" max="13329" width="4.5" style="201" customWidth="1"/>
    <col min="13330" max="13331" width="4.125" style="201" customWidth="1"/>
    <col min="13332" max="13332" width="2" style="201" customWidth="1"/>
    <col min="13333" max="13333" width="0" style="201" hidden="1" customWidth="1"/>
    <col min="13334" max="13334" width="6.625" style="201" customWidth="1"/>
    <col min="13335" max="13335" width="5" style="201" customWidth="1"/>
    <col min="13336" max="13336" width="6" style="201" customWidth="1"/>
    <col min="13337" max="13337" width="1.375" style="201" customWidth="1"/>
    <col min="13338" max="13343" width="4.625" style="201" customWidth="1"/>
    <col min="13344" max="13344" width="3.75" style="201" customWidth="1"/>
    <col min="13345" max="13348" width="4.625" style="201" customWidth="1"/>
    <col min="13349" max="13349" width="3.75" style="201" customWidth="1"/>
    <col min="13350" max="13392" width="4.625" style="201" customWidth="1"/>
    <col min="13393" max="13417" width="8.625" style="201" customWidth="1"/>
    <col min="13418" max="13428" width="4.625" style="201" customWidth="1"/>
    <col min="13429" max="13568" width="8.625" style="201"/>
    <col min="13569" max="13569" width="1.75" style="201" customWidth="1"/>
    <col min="13570" max="13570" width="8.375" style="201" customWidth="1"/>
    <col min="13571" max="13571" width="5.25" style="201" customWidth="1"/>
    <col min="13572" max="13572" width="5.625" style="201" customWidth="1"/>
    <col min="13573" max="13573" width="9.625" style="201" customWidth="1"/>
    <col min="13574" max="13574" width="2.75" style="201" customWidth="1"/>
    <col min="13575" max="13575" width="5.625" style="201" customWidth="1"/>
    <col min="13576" max="13576" width="2.875" style="201" customWidth="1"/>
    <col min="13577" max="13577" width="5" style="201" customWidth="1"/>
    <col min="13578" max="13578" width="5.625" style="201" customWidth="1"/>
    <col min="13579" max="13579" width="4" style="201" customWidth="1"/>
    <col min="13580" max="13580" width="5.875" style="201" customWidth="1"/>
    <col min="13581" max="13581" width="5" style="201" customWidth="1"/>
    <col min="13582" max="13582" width="3.25" style="201" customWidth="1"/>
    <col min="13583" max="13583" width="5.25" style="201" customWidth="1"/>
    <col min="13584" max="13584" width="2.375" style="201" customWidth="1"/>
    <col min="13585" max="13585" width="4.5" style="201" customWidth="1"/>
    <col min="13586" max="13587" width="4.125" style="201" customWidth="1"/>
    <col min="13588" max="13588" width="2" style="201" customWidth="1"/>
    <col min="13589" max="13589" width="0" style="201" hidden="1" customWidth="1"/>
    <col min="13590" max="13590" width="6.625" style="201" customWidth="1"/>
    <col min="13591" max="13591" width="5" style="201" customWidth="1"/>
    <col min="13592" max="13592" width="6" style="201" customWidth="1"/>
    <col min="13593" max="13593" width="1.375" style="201" customWidth="1"/>
    <col min="13594" max="13599" width="4.625" style="201" customWidth="1"/>
    <col min="13600" max="13600" width="3.75" style="201" customWidth="1"/>
    <col min="13601" max="13604" width="4.625" style="201" customWidth="1"/>
    <col min="13605" max="13605" width="3.75" style="201" customWidth="1"/>
    <col min="13606" max="13648" width="4.625" style="201" customWidth="1"/>
    <col min="13649" max="13673" width="8.625" style="201" customWidth="1"/>
    <col min="13674" max="13684" width="4.625" style="201" customWidth="1"/>
    <col min="13685" max="13824" width="8.625" style="201"/>
    <col min="13825" max="13825" width="1.75" style="201" customWidth="1"/>
    <col min="13826" max="13826" width="8.375" style="201" customWidth="1"/>
    <col min="13827" max="13827" width="5.25" style="201" customWidth="1"/>
    <col min="13828" max="13828" width="5.625" style="201" customWidth="1"/>
    <col min="13829" max="13829" width="9.625" style="201" customWidth="1"/>
    <col min="13830" max="13830" width="2.75" style="201" customWidth="1"/>
    <col min="13831" max="13831" width="5.625" style="201" customWidth="1"/>
    <col min="13832" max="13832" width="2.875" style="201" customWidth="1"/>
    <col min="13833" max="13833" width="5" style="201" customWidth="1"/>
    <col min="13834" max="13834" width="5.625" style="201" customWidth="1"/>
    <col min="13835" max="13835" width="4" style="201" customWidth="1"/>
    <col min="13836" max="13836" width="5.875" style="201" customWidth="1"/>
    <col min="13837" max="13837" width="5" style="201" customWidth="1"/>
    <col min="13838" max="13838" width="3.25" style="201" customWidth="1"/>
    <col min="13839" max="13839" width="5.25" style="201" customWidth="1"/>
    <col min="13840" max="13840" width="2.375" style="201" customWidth="1"/>
    <col min="13841" max="13841" width="4.5" style="201" customWidth="1"/>
    <col min="13842" max="13843" width="4.125" style="201" customWidth="1"/>
    <col min="13844" max="13844" width="2" style="201" customWidth="1"/>
    <col min="13845" max="13845" width="0" style="201" hidden="1" customWidth="1"/>
    <col min="13846" max="13846" width="6.625" style="201" customWidth="1"/>
    <col min="13847" max="13847" width="5" style="201" customWidth="1"/>
    <col min="13848" max="13848" width="6" style="201" customWidth="1"/>
    <col min="13849" max="13849" width="1.375" style="201" customWidth="1"/>
    <col min="13850" max="13855" width="4.625" style="201" customWidth="1"/>
    <col min="13856" max="13856" width="3.75" style="201" customWidth="1"/>
    <col min="13857" max="13860" width="4.625" style="201" customWidth="1"/>
    <col min="13861" max="13861" width="3.75" style="201" customWidth="1"/>
    <col min="13862" max="13904" width="4.625" style="201" customWidth="1"/>
    <col min="13905" max="13929" width="8.625" style="201" customWidth="1"/>
    <col min="13930" max="13940" width="4.625" style="201" customWidth="1"/>
    <col min="13941" max="14080" width="8.625" style="201"/>
    <col min="14081" max="14081" width="1.75" style="201" customWidth="1"/>
    <col min="14082" max="14082" width="8.375" style="201" customWidth="1"/>
    <col min="14083" max="14083" width="5.25" style="201" customWidth="1"/>
    <col min="14084" max="14084" width="5.625" style="201" customWidth="1"/>
    <col min="14085" max="14085" width="9.625" style="201" customWidth="1"/>
    <col min="14086" max="14086" width="2.75" style="201" customWidth="1"/>
    <col min="14087" max="14087" width="5.625" style="201" customWidth="1"/>
    <col min="14088" max="14088" width="2.875" style="201" customWidth="1"/>
    <col min="14089" max="14089" width="5" style="201" customWidth="1"/>
    <col min="14090" max="14090" width="5.625" style="201" customWidth="1"/>
    <col min="14091" max="14091" width="4" style="201" customWidth="1"/>
    <col min="14092" max="14092" width="5.875" style="201" customWidth="1"/>
    <col min="14093" max="14093" width="5" style="201" customWidth="1"/>
    <col min="14094" max="14094" width="3.25" style="201" customWidth="1"/>
    <col min="14095" max="14095" width="5.25" style="201" customWidth="1"/>
    <col min="14096" max="14096" width="2.375" style="201" customWidth="1"/>
    <col min="14097" max="14097" width="4.5" style="201" customWidth="1"/>
    <col min="14098" max="14099" width="4.125" style="201" customWidth="1"/>
    <col min="14100" max="14100" width="2" style="201" customWidth="1"/>
    <col min="14101" max="14101" width="0" style="201" hidden="1" customWidth="1"/>
    <col min="14102" max="14102" width="6.625" style="201" customWidth="1"/>
    <col min="14103" max="14103" width="5" style="201" customWidth="1"/>
    <col min="14104" max="14104" width="6" style="201" customWidth="1"/>
    <col min="14105" max="14105" width="1.375" style="201" customWidth="1"/>
    <col min="14106" max="14111" width="4.625" style="201" customWidth="1"/>
    <col min="14112" max="14112" width="3.75" style="201" customWidth="1"/>
    <col min="14113" max="14116" width="4.625" style="201" customWidth="1"/>
    <col min="14117" max="14117" width="3.75" style="201" customWidth="1"/>
    <col min="14118" max="14160" width="4.625" style="201" customWidth="1"/>
    <col min="14161" max="14185" width="8.625" style="201" customWidth="1"/>
    <col min="14186" max="14196" width="4.625" style="201" customWidth="1"/>
    <col min="14197" max="14336" width="8.625" style="201"/>
    <col min="14337" max="14337" width="1.75" style="201" customWidth="1"/>
    <col min="14338" max="14338" width="8.375" style="201" customWidth="1"/>
    <col min="14339" max="14339" width="5.25" style="201" customWidth="1"/>
    <col min="14340" max="14340" width="5.625" style="201" customWidth="1"/>
    <col min="14341" max="14341" width="9.625" style="201" customWidth="1"/>
    <col min="14342" max="14342" width="2.75" style="201" customWidth="1"/>
    <col min="14343" max="14343" width="5.625" style="201" customWidth="1"/>
    <col min="14344" max="14344" width="2.875" style="201" customWidth="1"/>
    <col min="14345" max="14345" width="5" style="201" customWidth="1"/>
    <col min="14346" max="14346" width="5.625" style="201" customWidth="1"/>
    <col min="14347" max="14347" width="4" style="201" customWidth="1"/>
    <col min="14348" max="14348" width="5.875" style="201" customWidth="1"/>
    <col min="14349" max="14349" width="5" style="201" customWidth="1"/>
    <col min="14350" max="14350" width="3.25" style="201" customWidth="1"/>
    <col min="14351" max="14351" width="5.25" style="201" customWidth="1"/>
    <col min="14352" max="14352" width="2.375" style="201" customWidth="1"/>
    <col min="14353" max="14353" width="4.5" style="201" customWidth="1"/>
    <col min="14354" max="14355" width="4.125" style="201" customWidth="1"/>
    <col min="14356" max="14356" width="2" style="201" customWidth="1"/>
    <col min="14357" max="14357" width="0" style="201" hidden="1" customWidth="1"/>
    <col min="14358" max="14358" width="6.625" style="201" customWidth="1"/>
    <col min="14359" max="14359" width="5" style="201" customWidth="1"/>
    <col min="14360" max="14360" width="6" style="201" customWidth="1"/>
    <col min="14361" max="14361" width="1.375" style="201" customWidth="1"/>
    <col min="14362" max="14367" width="4.625" style="201" customWidth="1"/>
    <col min="14368" max="14368" width="3.75" style="201" customWidth="1"/>
    <col min="14369" max="14372" width="4.625" style="201" customWidth="1"/>
    <col min="14373" max="14373" width="3.75" style="201" customWidth="1"/>
    <col min="14374" max="14416" width="4.625" style="201" customWidth="1"/>
    <col min="14417" max="14441" width="8.625" style="201" customWidth="1"/>
    <col min="14442" max="14452" width="4.625" style="201" customWidth="1"/>
    <col min="14453" max="14592" width="8.625" style="201"/>
    <col min="14593" max="14593" width="1.75" style="201" customWidth="1"/>
    <col min="14594" max="14594" width="8.375" style="201" customWidth="1"/>
    <col min="14595" max="14595" width="5.25" style="201" customWidth="1"/>
    <col min="14596" max="14596" width="5.625" style="201" customWidth="1"/>
    <col min="14597" max="14597" width="9.625" style="201" customWidth="1"/>
    <col min="14598" max="14598" width="2.75" style="201" customWidth="1"/>
    <col min="14599" max="14599" width="5.625" style="201" customWidth="1"/>
    <col min="14600" max="14600" width="2.875" style="201" customWidth="1"/>
    <col min="14601" max="14601" width="5" style="201" customWidth="1"/>
    <col min="14602" max="14602" width="5.625" style="201" customWidth="1"/>
    <col min="14603" max="14603" width="4" style="201" customWidth="1"/>
    <col min="14604" max="14604" width="5.875" style="201" customWidth="1"/>
    <col min="14605" max="14605" width="5" style="201" customWidth="1"/>
    <col min="14606" max="14606" width="3.25" style="201" customWidth="1"/>
    <col min="14607" max="14607" width="5.25" style="201" customWidth="1"/>
    <col min="14608" max="14608" width="2.375" style="201" customWidth="1"/>
    <col min="14609" max="14609" width="4.5" style="201" customWidth="1"/>
    <col min="14610" max="14611" width="4.125" style="201" customWidth="1"/>
    <col min="14612" max="14612" width="2" style="201" customWidth="1"/>
    <col min="14613" max="14613" width="0" style="201" hidden="1" customWidth="1"/>
    <col min="14614" max="14614" width="6.625" style="201" customWidth="1"/>
    <col min="14615" max="14615" width="5" style="201" customWidth="1"/>
    <col min="14616" max="14616" width="6" style="201" customWidth="1"/>
    <col min="14617" max="14617" width="1.375" style="201" customWidth="1"/>
    <col min="14618" max="14623" width="4.625" style="201" customWidth="1"/>
    <col min="14624" max="14624" width="3.75" style="201" customWidth="1"/>
    <col min="14625" max="14628" width="4.625" style="201" customWidth="1"/>
    <col min="14629" max="14629" width="3.75" style="201" customWidth="1"/>
    <col min="14630" max="14672" width="4.625" style="201" customWidth="1"/>
    <col min="14673" max="14697" width="8.625" style="201" customWidth="1"/>
    <col min="14698" max="14708" width="4.625" style="201" customWidth="1"/>
    <col min="14709" max="14848" width="8.625" style="201"/>
    <col min="14849" max="14849" width="1.75" style="201" customWidth="1"/>
    <col min="14850" max="14850" width="8.375" style="201" customWidth="1"/>
    <col min="14851" max="14851" width="5.25" style="201" customWidth="1"/>
    <col min="14852" max="14852" width="5.625" style="201" customWidth="1"/>
    <col min="14853" max="14853" width="9.625" style="201" customWidth="1"/>
    <col min="14854" max="14854" width="2.75" style="201" customWidth="1"/>
    <col min="14855" max="14855" width="5.625" style="201" customWidth="1"/>
    <col min="14856" max="14856" width="2.875" style="201" customWidth="1"/>
    <col min="14857" max="14857" width="5" style="201" customWidth="1"/>
    <col min="14858" max="14858" width="5.625" style="201" customWidth="1"/>
    <col min="14859" max="14859" width="4" style="201" customWidth="1"/>
    <col min="14860" max="14860" width="5.875" style="201" customWidth="1"/>
    <col min="14861" max="14861" width="5" style="201" customWidth="1"/>
    <col min="14862" max="14862" width="3.25" style="201" customWidth="1"/>
    <col min="14863" max="14863" width="5.25" style="201" customWidth="1"/>
    <col min="14864" max="14864" width="2.375" style="201" customWidth="1"/>
    <col min="14865" max="14865" width="4.5" style="201" customWidth="1"/>
    <col min="14866" max="14867" width="4.125" style="201" customWidth="1"/>
    <col min="14868" max="14868" width="2" style="201" customWidth="1"/>
    <col min="14869" max="14869" width="0" style="201" hidden="1" customWidth="1"/>
    <col min="14870" max="14870" width="6.625" style="201" customWidth="1"/>
    <col min="14871" max="14871" width="5" style="201" customWidth="1"/>
    <col min="14872" max="14872" width="6" style="201" customWidth="1"/>
    <col min="14873" max="14873" width="1.375" style="201" customWidth="1"/>
    <col min="14874" max="14879" width="4.625" style="201" customWidth="1"/>
    <col min="14880" max="14880" width="3.75" style="201" customWidth="1"/>
    <col min="14881" max="14884" width="4.625" style="201" customWidth="1"/>
    <col min="14885" max="14885" width="3.75" style="201" customWidth="1"/>
    <col min="14886" max="14928" width="4.625" style="201" customWidth="1"/>
    <col min="14929" max="14953" width="8.625" style="201" customWidth="1"/>
    <col min="14954" max="14964" width="4.625" style="201" customWidth="1"/>
    <col min="14965" max="15104" width="8.625" style="201"/>
    <col min="15105" max="15105" width="1.75" style="201" customWidth="1"/>
    <col min="15106" max="15106" width="8.375" style="201" customWidth="1"/>
    <col min="15107" max="15107" width="5.25" style="201" customWidth="1"/>
    <col min="15108" max="15108" width="5.625" style="201" customWidth="1"/>
    <col min="15109" max="15109" width="9.625" style="201" customWidth="1"/>
    <col min="15110" max="15110" width="2.75" style="201" customWidth="1"/>
    <col min="15111" max="15111" width="5.625" style="201" customWidth="1"/>
    <col min="15112" max="15112" width="2.875" style="201" customWidth="1"/>
    <col min="15113" max="15113" width="5" style="201" customWidth="1"/>
    <col min="15114" max="15114" width="5.625" style="201" customWidth="1"/>
    <col min="15115" max="15115" width="4" style="201" customWidth="1"/>
    <col min="15116" max="15116" width="5.875" style="201" customWidth="1"/>
    <col min="15117" max="15117" width="5" style="201" customWidth="1"/>
    <col min="15118" max="15118" width="3.25" style="201" customWidth="1"/>
    <col min="15119" max="15119" width="5.25" style="201" customWidth="1"/>
    <col min="15120" max="15120" width="2.375" style="201" customWidth="1"/>
    <col min="15121" max="15121" width="4.5" style="201" customWidth="1"/>
    <col min="15122" max="15123" width="4.125" style="201" customWidth="1"/>
    <col min="15124" max="15124" width="2" style="201" customWidth="1"/>
    <col min="15125" max="15125" width="0" style="201" hidden="1" customWidth="1"/>
    <col min="15126" max="15126" width="6.625" style="201" customWidth="1"/>
    <col min="15127" max="15127" width="5" style="201" customWidth="1"/>
    <col min="15128" max="15128" width="6" style="201" customWidth="1"/>
    <col min="15129" max="15129" width="1.375" style="201" customWidth="1"/>
    <col min="15130" max="15135" width="4.625" style="201" customWidth="1"/>
    <col min="15136" max="15136" width="3.75" style="201" customWidth="1"/>
    <col min="15137" max="15140" width="4.625" style="201" customWidth="1"/>
    <col min="15141" max="15141" width="3.75" style="201" customWidth="1"/>
    <col min="15142" max="15184" width="4.625" style="201" customWidth="1"/>
    <col min="15185" max="15209" width="8.625" style="201" customWidth="1"/>
    <col min="15210" max="15220" width="4.625" style="201" customWidth="1"/>
    <col min="15221" max="15360" width="8.625" style="201"/>
    <col min="15361" max="15361" width="1.75" style="201" customWidth="1"/>
    <col min="15362" max="15362" width="8.375" style="201" customWidth="1"/>
    <col min="15363" max="15363" width="5.25" style="201" customWidth="1"/>
    <col min="15364" max="15364" width="5.625" style="201" customWidth="1"/>
    <col min="15365" max="15365" width="9.625" style="201" customWidth="1"/>
    <col min="15366" max="15366" width="2.75" style="201" customWidth="1"/>
    <col min="15367" max="15367" width="5.625" style="201" customWidth="1"/>
    <col min="15368" max="15368" width="2.875" style="201" customWidth="1"/>
    <col min="15369" max="15369" width="5" style="201" customWidth="1"/>
    <col min="15370" max="15370" width="5.625" style="201" customWidth="1"/>
    <col min="15371" max="15371" width="4" style="201" customWidth="1"/>
    <col min="15372" max="15372" width="5.875" style="201" customWidth="1"/>
    <col min="15373" max="15373" width="5" style="201" customWidth="1"/>
    <col min="15374" max="15374" width="3.25" style="201" customWidth="1"/>
    <col min="15375" max="15375" width="5.25" style="201" customWidth="1"/>
    <col min="15376" max="15376" width="2.375" style="201" customWidth="1"/>
    <col min="15377" max="15377" width="4.5" style="201" customWidth="1"/>
    <col min="15378" max="15379" width="4.125" style="201" customWidth="1"/>
    <col min="15380" max="15380" width="2" style="201" customWidth="1"/>
    <col min="15381" max="15381" width="0" style="201" hidden="1" customWidth="1"/>
    <col min="15382" max="15382" width="6.625" style="201" customWidth="1"/>
    <col min="15383" max="15383" width="5" style="201" customWidth="1"/>
    <col min="15384" max="15384" width="6" style="201" customWidth="1"/>
    <col min="15385" max="15385" width="1.375" style="201" customWidth="1"/>
    <col min="15386" max="15391" width="4.625" style="201" customWidth="1"/>
    <col min="15392" max="15392" width="3.75" style="201" customWidth="1"/>
    <col min="15393" max="15396" width="4.625" style="201" customWidth="1"/>
    <col min="15397" max="15397" width="3.75" style="201" customWidth="1"/>
    <col min="15398" max="15440" width="4.625" style="201" customWidth="1"/>
    <col min="15441" max="15465" width="8.625" style="201" customWidth="1"/>
    <col min="15466" max="15476" width="4.625" style="201" customWidth="1"/>
    <col min="15477" max="15616" width="8.625" style="201"/>
    <col min="15617" max="15617" width="1.75" style="201" customWidth="1"/>
    <col min="15618" max="15618" width="8.375" style="201" customWidth="1"/>
    <col min="15619" max="15619" width="5.25" style="201" customWidth="1"/>
    <col min="15620" max="15620" width="5.625" style="201" customWidth="1"/>
    <col min="15621" max="15621" width="9.625" style="201" customWidth="1"/>
    <col min="15622" max="15622" width="2.75" style="201" customWidth="1"/>
    <col min="15623" max="15623" width="5.625" style="201" customWidth="1"/>
    <col min="15624" max="15624" width="2.875" style="201" customWidth="1"/>
    <col min="15625" max="15625" width="5" style="201" customWidth="1"/>
    <col min="15626" max="15626" width="5.625" style="201" customWidth="1"/>
    <col min="15627" max="15627" width="4" style="201" customWidth="1"/>
    <col min="15628" max="15628" width="5.875" style="201" customWidth="1"/>
    <col min="15629" max="15629" width="5" style="201" customWidth="1"/>
    <col min="15630" max="15630" width="3.25" style="201" customWidth="1"/>
    <col min="15631" max="15631" width="5.25" style="201" customWidth="1"/>
    <col min="15632" max="15632" width="2.375" style="201" customWidth="1"/>
    <col min="15633" max="15633" width="4.5" style="201" customWidth="1"/>
    <col min="15634" max="15635" width="4.125" style="201" customWidth="1"/>
    <col min="15636" max="15636" width="2" style="201" customWidth="1"/>
    <col min="15637" max="15637" width="0" style="201" hidden="1" customWidth="1"/>
    <col min="15638" max="15638" width="6.625" style="201" customWidth="1"/>
    <col min="15639" max="15639" width="5" style="201" customWidth="1"/>
    <col min="15640" max="15640" width="6" style="201" customWidth="1"/>
    <col min="15641" max="15641" width="1.375" style="201" customWidth="1"/>
    <col min="15642" max="15647" width="4.625" style="201" customWidth="1"/>
    <col min="15648" max="15648" width="3.75" style="201" customWidth="1"/>
    <col min="15649" max="15652" width="4.625" style="201" customWidth="1"/>
    <col min="15653" max="15653" width="3.75" style="201" customWidth="1"/>
    <col min="15654" max="15696" width="4.625" style="201" customWidth="1"/>
    <col min="15697" max="15721" width="8.625" style="201" customWidth="1"/>
    <col min="15722" max="15732" width="4.625" style="201" customWidth="1"/>
    <col min="15733" max="15872" width="8.625" style="201"/>
    <col min="15873" max="15873" width="1.75" style="201" customWidth="1"/>
    <col min="15874" max="15874" width="8.375" style="201" customWidth="1"/>
    <col min="15875" max="15875" width="5.25" style="201" customWidth="1"/>
    <col min="15876" max="15876" width="5.625" style="201" customWidth="1"/>
    <col min="15877" max="15877" width="9.625" style="201" customWidth="1"/>
    <col min="15878" max="15878" width="2.75" style="201" customWidth="1"/>
    <col min="15879" max="15879" width="5.625" style="201" customWidth="1"/>
    <col min="15880" max="15880" width="2.875" style="201" customWidth="1"/>
    <col min="15881" max="15881" width="5" style="201" customWidth="1"/>
    <col min="15882" max="15882" width="5.625" style="201" customWidth="1"/>
    <col min="15883" max="15883" width="4" style="201" customWidth="1"/>
    <col min="15884" max="15884" width="5.875" style="201" customWidth="1"/>
    <col min="15885" max="15885" width="5" style="201" customWidth="1"/>
    <col min="15886" max="15886" width="3.25" style="201" customWidth="1"/>
    <col min="15887" max="15887" width="5.25" style="201" customWidth="1"/>
    <col min="15888" max="15888" width="2.375" style="201" customWidth="1"/>
    <col min="15889" max="15889" width="4.5" style="201" customWidth="1"/>
    <col min="15890" max="15891" width="4.125" style="201" customWidth="1"/>
    <col min="15892" max="15892" width="2" style="201" customWidth="1"/>
    <col min="15893" max="15893" width="0" style="201" hidden="1" customWidth="1"/>
    <col min="15894" max="15894" width="6.625" style="201" customWidth="1"/>
    <col min="15895" max="15895" width="5" style="201" customWidth="1"/>
    <col min="15896" max="15896" width="6" style="201" customWidth="1"/>
    <col min="15897" max="15897" width="1.375" style="201" customWidth="1"/>
    <col min="15898" max="15903" width="4.625" style="201" customWidth="1"/>
    <col min="15904" max="15904" width="3.75" style="201" customWidth="1"/>
    <col min="15905" max="15908" width="4.625" style="201" customWidth="1"/>
    <col min="15909" max="15909" width="3.75" style="201" customWidth="1"/>
    <col min="15910" max="15952" width="4.625" style="201" customWidth="1"/>
    <col min="15953" max="15977" width="8.625" style="201" customWidth="1"/>
    <col min="15978" max="15988" width="4.625" style="201" customWidth="1"/>
    <col min="15989" max="16128" width="8.625" style="201"/>
    <col min="16129" max="16129" width="1.75" style="201" customWidth="1"/>
    <col min="16130" max="16130" width="8.375" style="201" customWidth="1"/>
    <col min="16131" max="16131" width="5.25" style="201" customWidth="1"/>
    <col min="16132" max="16132" width="5.625" style="201" customWidth="1"/>
    <col min="16133" max="16133" width="9.625" style="201" customWidth="1"/>
    <col min="16134" max="16134" width="2.75" style="201" customWidth="1"/>
    <col min="16135" max="16135" width="5.625" style="201" customWidth="1"/>
    <col min="16136" max="16136" width="2.875" style="201" customWidth="1"/>
    <col min="16137" max="16137" width="5" style="201" customWidth="1"/>
    <col min="16138" max="16138" width="5.625" style="201" customWidth="1"/>
    <col min="16139" max="16139" width="4" style="201" customWidth="1"/>
    <col min="16140" max="16140" width="5.875" style="201" customWidth="1"/>
    <col min="16141" max="16141" width="5" style="201" customWidth="1"/>
    <col min="16142" max="16142" width="3.25" style="201" customWidth="1"/>
    <col min="16143" max="16143" width="5.25" style="201" customWidth="1"/>
    <col min="16144" max="16144" width="2.375" style="201" customWidth="1"/>
    <col min="16145" max="16145" width="4.5" style="201" customWidth="1"/>
    <col min="16146" max="16147" width="4.125" style="201" customWidth="1"/>
    <col min="16148" max="16148" width="2" style="201" customWidth="1"/>
    <col min="16149" max="16149" width="0" style="201" hidden="1" customWidth="1"/>
    <col min="16150" max="16150" width="6.625" style="201" customWidth="1"/>
    <col min="16151" max="16151" width="5" style="201" customWidth="1"/>
    <col min="16152" max="16152" width="6" style="201" customWidth="1"/>
    <col min="16153" max="16153" width="1.375" style="201" customWidth="1"/>
    <col min="16154" max="16159" width="4.625" style="201" customWidth="1"/>
    <col min="16160" max="16160" width="3.75" style="201" customWidth="1"/>
    <col min="16161" max="16164" width="4.625" style="201" customWidth="1"/>
    <col min="16165" max="16165" width="3.75" style="201" customWidth="1"/>
    <col min="16166" max="16208" width="4.625" style="201" customWidth="1"/>
    <col min="16209" max="16233" width="8.625" style="201" customWidth="1"/>
    <col min="16234" max="16244" width="4.625" style="201" customWidth="1"/>
    <col min="16245" max="16384" width="8.625" style="201"/>
  </cols>
  <sheetData>
    <row r="1" spans="1:25">
      <c r="A1" s="198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200"/>
    </row>
    <row r="2" spans="1:25" ht="22.5">
      <c r="A2" s="202"/>
      <c r="B2" s="328" t="s">
        <v>319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203"/>
    </row>
    <row r="3" spans="1:25" s="207" customFormat="1" ht="12" customHeight="1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6"/>
    </row>
    <row r="4" spans="1:25" ht="15" customHeight="1">
      <c r="A4" s="202"/>
      <c r="B4" s="208"/>
      <c r="C4" s="208"/>
      <c r="D4" s="209" t="s">
        <v>287</v>
      </c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9" t="s">
        <v>288</v>
      </c>
      <c r="Q4" s="210"/>
      <c r="R4" s="208"/>
      <c r="S4" s="208"/>
      <c r="T4" s="208"/>
      <c r="U4" s="208"/>
      <c r="V4" s="208"/>
      <c r="W4" s="208"/>
      <c r="X4" s="208"/>
      <c r="Y4" s="203"/>
    </row>
    <row r="5" spans="1:25" s="207" customFormat="1" ht="12" customHeight="1">
      <c r="A5" s="204"/>
      <c r="B5" s="205"/>
      <c r="C5" s="205"/>
      <c r="D5" s="205"/>
      <c r="E5" s="329">
        <f>D6+E6+F6+I6+J6</f>
        <v>6</v>
      </c>
      <c r="F5" s="329"/>
      <c r="G5" s="329"/>
      <c r="H5" s="329"/>
      <c r="I5" s="329"/>
      <c r="J5" s="205"/>
      <c r="K5" s="205"/>
      <c r="L5" s="205"/>
      <c r="M5" s="205"/>
      <c r="N5" s="205"/>
      <c r="O5" s="205"/>
      <c r="P5" s="205"/>
      <c r="Q5" s="205"/>
      <c r="R5" s="205"/>
      <c r="S5" s="211">
        <f>S6+(M9*R12)</f>
        <v>0.86</v>
      </c>
      <c r="T5" s="205"/>
      <c r="U5" s="205"/>
      <c r="V5" s="205"/>
      <c r="W5" s="205"/>
      <c r="X5" s="205"/>
      <c r="Y5" s="206"/>
    </row>
    <row r="6" spans="1:25" s="207" customFormat="1" ht="12" customHeight="1">
      <c r="A6" s="204"/>
      <c r="B6" s="205"/>
      <c r="C6" s="205"/>
      <c r="D6" s="212">
        <v>1.8</v>
      </c>
      <c r="E6" s="213">
        <f>M9</f>
        <v>0.7</v>
      </c>
      <c r="F6" s="330">
        <v>1</v>
      </c>
      <c r="G6" s="330"/>
      <c r="H6" s="205"/>
      <c r="I6" s="211">
        <f>E6</f>
        <v>0.7</v>
      </c>
      <c r="J6" s="330">
        <v>1.8</v>
      </c>
      <c r="K6" s="330"/>
      <c r="L6" s="205"/>
      <c r="M6" s="331" t="s">
        <v>241</v>
      </c>
      <c r="N6" s="331"/>
      <c r="O6" s="214">
        <v>0.45</v>
      </c>
      <c r="P6" s="215" t="s">
        <v>11</v>
      </c>
      <c r="Q6" s="205"/>
      <c r="R6" s="205"/>
      <c r="S6" s="211">
        <f>O6+0.2</f>
        <v>0.65</v>
      </c>
      <c r="T6" s="205"/>
      <c r="U6" s="205"/>
      <c r="V6" s="205"/>
      <c r="W6" s="205"/>
      <c r="X6" s="205"/>
      <c r="Y6" s="206"/>
    </row>
    <row r="7" spans="1:25" s="207" customFormat="1" ht="12" customHeight="1">
      <c r="A7" s="204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1:25" s="207" customFormat="1" ht="12" customHeight="1">
      <c r="A8" s="204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1:25" s="207" customFormat="1" ht="12" customHeight="1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12">
        <v>0.7</v>
      </c>
      <c r="N9" s="205"/>
      <c r="O9" s="205"/>
      <c r="P9" s="205"/>
      <c r="Q9" s="216">
        <f>INT(SQRT(1+R12^2)*100)/100*M9</f>
        <v>0.72799999999999998</v>
      </c>
      <c r="R9" s="205"/>
      <c r="S9" s="205"/>
      <c r="T9" s="205"/>
      <c r="U9" s="205"/>
      <c r="V9" s="332" t="s">
        <v>242</v>
      </c>
      <c r="W9" s="332"/>
      <c r="X9" s="205"/>
      <c r="Y9" s="206"/>
    </row>
    <row r="10" spans="1:25" s="207" customFormat="1" ht="12" customHeight="1">
      <c r="A10" s="204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16"/>
      <c r="N10" s="205"/>
      <c r="O10" s="205"/>
      <c r="P10" s="205"/>
      <c r="Q10" s="205"/>
      <c r="R10" s="205"/>
      <c r="S10" s="205"/>
      <c r="T10" s="205"/>
      <c r="U10" s="205"/>
      <c r="V10" s="324" t="s">
        <v>289</v>
      </c>
      <c r="W10" s="324"/>
      <c r="X10" s="205"/>
      <c r="Y10" s="206"/>
    </row>
    <row r="11" spans="1:25" s="207" customFormat="1" ht="12" customHeight="1">
      <c r="A11" s="204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16"/>
      <c r="N11" s="205"/>
      <c r="O11" s="205"/>
      <c r="P11" s="205"/>
      <c r="Q11" s="205"/>
      <c r="R11" s="217"/>
      <c r="S11" s="205"/>
      <c r="T11" s="205"/>
      <c r="U11" s="205"/>
      <c r="V11" s="324"/>
      <c r="W11" s="324"/>
      <c r="X11" s="205"/>
      <c r="Y11" s="206"/>
    </row>
    <row r="12" spans="1:25" s="207" customFormat="1" ht="12" customHeight="1">
      <c r="A12" s="204"/>
      <c r="B12" s="205"/>
      <c r="C12" s="218">
        <f>INT(SQRT((((E5-F18)/2)^2)+(L12^2))*100)/100</f>
        <v>2.23</v>
      </c>
      <c r="D12" s="205"/>
      <c r="E12" s="205"/>
      <c r="F12" s="205"/>
      <c r="G12" s="205"/>
      <c r="H12" s="205"/>
      <c r="I12" s="205"/>
      <c r="J12" s="205"/>
      <c r="K12" s="205"/>
      <c r="L12" s="216">
        <f>M9+M13</f>
        <v>2</v>
      </c>
      <c r="M12" s="216"/>
      <c r="N12" s="205"/>
      <c r="O12" s="325">
        <f>INT(SQRT(1+R12^2)*100)/100*L12</f>
        <v>2.08</v>
      </c>
      <c r="P12" s="325"/>
      <c r="Q12" s="219" t="s">
        <v>244</v>
      </c>
      <c r="R12" s="220">
        <v>0.3</v>
      </c>
      <c r="S12" s="205"/>
      <c r="T12" s="205"/>
      <c r="U12" s="205"/>
      <c r="V12" s="205" t="s">
        <v>245</v>
      </c>
      <c r="W12" s="205"/>
      <c r="X12" s="205"/>
      <c r="Y12" s="206"/>
    </row>
    <row r="13" spans="1:25" s="207" customFormat="1" ht="12" customHeigh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12">
        <v>1.3</v>
      </c>
      <c r="N13" s="205"/>
      <c r="O13" s="205"/>
      <c r="P13" s="325">
        <f>INT(SQRT(1+R12^2)*100)/100*M13</f>
        <v>1.3520000000000001</v>
      </c>
      <c r="Q13" s="325"/>
      <c r="R13" s="221"/>
      <c r="S13" s="205"/>
      <c r="T13" s="205"/>
      <c r="U13" s="205"/>
      <c r="V13" s="205"/>
      <c r="W13" s="205"/>
      <c r="X13" s="205"/>
      <c r="Y13" s="206"/>
    </row>
    <row r="14" spans="1:25" s="207" customFormat="1" ht="12" customHeight="1">
      <c r="A14" s="204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11"/>
      <c r="N14" s="205"/>
      <c r="O14" s="205"/>
      <c r="P14" s="205"/>
      <c r="Q14" s="205"/>
      <c r="R14" s="221"/>
      <c r="S14" s="205"/>
      <c r="T14" s="205"/>
      <c r="U14" s="205"/>
      <c r="V14" s="205" t="s">
        <v>246</v>
      </c>
      <c r="W14" s="205"/>
      <c r="X14" s="205"/>
      <c r="Y14" s="206"/>
    </row>
    <row r="15" spans="1:25" s="207" customFormat="1" ht="12" customHeight="1">
      <c r="A15" s="204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1:25" s="207" customFormat="1" ht="12" customHeight="1">
      <c r="A16" s="204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22">
        <v>0.8</v>
      </c>
      <c r="X16" s="205"/>
      <c r="Y16" s="206"/>
    </row>
    <row r="17" spans="1:25" s="207" customFormat="1" ht="12" customHeight="1">
      <c r="A17" s="204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326">
        <f>S6+R12*L12</f>
        <v>1.25</v>
      </c>
      <c r="S17" s="326"/>
      <c r="T17" s="326"/>
      <c r="U17" s="205"/>
      <c r="V17" s="205"/>
      <c r="W17" s="205"/>
      <c r="X17" s="205"/>
      <c r="Y17" s="206"/>
    </row>
    <row r="18" spans="1:25" s="207" customFormat="1" ht="12" customHeight="1">
      <c r="A18" s="204"/>
      <c r="B18" s="205"/>
      <c r="C18" s="205"/>
      <c r="D18" s="205"/>
      <c r="E18" s="205"/>
      <c r="F18" s="326">
        <v>4</v>
      </c>
      <c r="G18" s="326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1:25">
      <c r="A19" s="202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3"/>
    </row>
    <row r="20" spans="1:25" ht="20.100000000000001" customHeight="1">
      <c r="A20" s="202"/>
      <c r="B20" s="327" t="s">
        <v>247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203"/>
    </row>
    <row r="21" spans="1:25" ht="17.25" customHeight="1">
      <c r="A21" s="202"/>
      <c r="B21" s="223" t="s">
        <v>48</v>
      </c>
      <c r="C21" s="301" t="s">
        <v>6</v>
      </c>
      <c r="D21" s="302"/>
      <c r="E21" s="301" t="s">
        <v>248</v>
      </c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02"/>
      <c r="V21" s="223" t="s">
        <v>51</v>
      </c>
      <c r="W21" s="223" t="s">
        <v>7</v>
      </c>
      <c r="X21" s="223" t="s">
        <v>52</v>
      </c>
      <c r="Y21" s="203"/>
    </row>
    <row r="22" spans="1:25" ht="13.5" customHeight="1">
      <c r="A22" s="202"/>
      <c r="B22" s="315" t="s">
        <v>8</v>
      </c>
      <c r="C22" s="310"/>
      <c r="D22" s="311"/>
      <c r="E22" s="224" t="s">
        <v>249</v>
      </c>
      <c r="F22" s="225" t="s">
        <v>1</v>
      </c>
      <c r="G22" s="226">
        <f>E5</f>
        <v>6</v>
      </c>
      <c r="H22" s="227" t="s">
        <v>164</v>
      </c>
      <c r="I22" s="228">
        <f>F18</f>
        <v>4</v>
      </c>
      <c r="J22" s="229" t="s">
        <v>290</v>
      </c>
      <c r="K22" s="230">
        <v>2</v>
      </c>
      <c r="L22" s="230" t="s">
        <v>0</v>
      </c>
      <c r="M22" s="227">
        <f>L12</f>
        <v>2</v>
      </c>
      <c r="N22" s="230" t="s">
        <v>192</v>
      </c>
      <c r="O22" s="231">
        <f>ROUND((G22+I22)/K22*M22,2)</f>
        <v>10</v>
      </c>
      <c r="P22" s="230"/>
      <c r="Q22" s="230"/>
      <c r="R22" s="230"/>
      <c r="S22" s="230"/>
      <c r="T22" s="230"/>
      <c r="U22" s="232"/>
      <c r="V22" s="323">
        <f>+O22-O23</f>
        <v>8.81</v>
      </c>
      <c r="W22" s="315" t="s">
        <v>3</v>
      </c>
      <c r="X22" s="315" t="s">
        <v>251</v>
      </c>
      <c r="Y22" s="203"/>
    </row>
    <row r="23" spans="1:25" ht="13.5" customHeight="1">
      <c r="A23" s="202"/>
      <c r="B23" s="315"/>
      <c r="C23" s="312"/>
      <c r="D23" s="313"/>
      <c r="E23" s="224" t="s">
        <v>252</v>
      </c>
      <c r="F23" s="225" t="s">
        <v>1</v>
      </c>
      <c r="G23" s="226">
        <f>F6+I6*2</f>
        <v>2.4</v>
      </c>
      <c r="H23" s="227" t="s">
        <v>164</v>
      </c>
      <c r="I23" s="228">
        <f>F6</f>
        <v>1</v>
      </c>
      <c r="J23" s="229" t="s">
        <v>290</v>
      </c>
      <c r="K23" s="230">
        <v>2</v>
      </c>
      <c r="L23" s="230" t="s">
        <v>0</v>
      </c>
      <c r="M23" s="227">
        <f>M9</f>
        <v>0.7</v>
      </c>
      <c r="N23" s="230" t="s">
        <v>192</v>
      </c>
      <c r="O23" s="231">
        <f>ROUND((G23+I23)/K23*M23,2)</f>
        <v>1.19</v>
      </c>
      <c r="P23" s="230"/>
      <c r="Q23" s="230"/>
      <c r="R23" s="230"/>
      <c r="S23" s="230"/>
      <c r="T23" s="230"/>
      <c r="U23" s="232"/>
      <c r="V23" s="323"/>
      <c r="W23" s="315"/>
      <c r="X23" s="315"/>
      <c r="Y23" s="203"/>
    </row>
    <row r="24" spans="1:25" ht="13.5" customHeight="1">
      <c r="A24" s="202"/>
      <c r="B24" s="315" t="s">
        <v>9</v>
      </c>
      <c r="C24" s="316" t="s">
        <v>158</v>
      </c>
      <c r="D24" s="318">
        <f>R12</f>
        <v>0.3</v>
      </c>
      <c r="E24" s="224" t="s">
        <v>249</v>
      </c>
      <c r="F24" s="225" t="s">
        <v>1</v>
      </c>
      <c r="G24" s="227">
        <f>+G22</f>
        <v>6</v>
      </c>
      <c r="H24" s="227" t="s">
        <v>164</v>
      </c>
      <c r="I24" s="231">
        <f>+I22</f>
        <v>4</v>
      </c>
      <c r="J24" s="229" t="s">
        <v>290</v>
      </c>
      <c r="K24" s="230">
        <v>2</v>
      </c>
      <c r="L24" s="230" t="s">
        <v>0</v>
      </c>
      <c r="M24" s="227">
        <f>O12</f>
        <v>2.08</v>
      </c>
      <c r="N24" s="230" t="s">
        <v>192</v>
      </c>
      <c r="O24" s="231">
        <f>ROUND((G24+I24)/K24*M24,2)</f>
        <v>10.4</v>
      </c>
      <c r="P24" s="230"/>
      <c r="Q24" s="230"/>
      <c r="R24" s="230"/>
      <c r="S24" s="230"/>
      <c r="T24" s="230"/>
      <c r="U24" s="232"/>
      <c r="V24" s="320">
        <f>+O24-O25</f>
        <v>9.16</v>
      </c>
      <c r="W24" s="315" t="s">
        <v>3</v>
      </c>
      <c r="X24" s="315" t="s">
        <v>251</v>
      </c>
      <c r="Y24" s="203"/>
    </row>
    <row r="25" spans="1:25" ht="13.5" customHeight="1">
      <c r="A25" s="202"/>
      <c r="B25" s="315"/>
      <c r="C25" s="317"/>
      <c r="D25" s="319"/>
      <c r="E25" s="224" t="s">
        <v>252</v>
      </c>
      <c r="F25" s="225" t="s">
        <v>1</v>
      </c>
      <c r="G25" s="227">
        <f>+G23</f>
        <v>2.4</v>
      </c>
      <c r="H25" s="227" t="s">
        <v>164</v>
      </c>
      <c r="I25" s="233">
        <f>+I23</f>
        <v>1</v>
      </c>
      <c r="J25" s="229" t="s">
        <v>290</v>
      </c>
      <c r="K25" s="230">
        <v>2</v>
      </c>
      <c r="L25" s="230" t="s">
        <v>0</v>
      </c>
      <c r="M25" s="227">
        <f>Q9</f>
        <v>0.72799999999999998</v>
      </c>
      <c r="N25" s="230" t="s">
        <v>192</v>
      </c>
      <c r="O25" s="231">
        <f>ROUND((G25+I25)/K25*M25,2)</f>
        <v>1.24</v>
      </c>
      <c r="P25" s="230"/>
      <c r="Q25" s="230"/>
      <c r="R25" s="230"/>
      <c r="S25" s="230"/>
      <c r="T25" s="230"/>
      <c r="U25" s="232"/>
      <c r="V25" s="321"/>
      <c r="W25" s="315"/>
      <c r="X25" s="315"/>
      <c r="Y25" s="203"/>
    </row>
    <row r="26" spans="1:25" ht="13.5" customHeight="1">
      <c r="A26" s="202"/>
      <c r="B26" s="223" t="s">
        <v>10</v>
      </c>
      <c r="C26" s="307"/>
      <c r="D26" s="302"/>
      <c r="E26" s="234"/>
      <c r="F26" s="225" t="s">
        <v>256</v>
      </c>
      <c r="G26" s="227">
        <f>O6</f>
        <v>0.45</v>
      </c>
      <c r="H26" s="227" t="s">
        <v>164</v>
      </c>
      <c r="I26" s="233">
        <v>0.2</v>
      </c>
      <c r="J26" s="230"/>
      <c r="K26" s="227"/>
      <c r="L26" s="230" t="s">
        <v>24</v>
      </c>
      <c r="M26" s="235">
        <f>S6</f>
        <v>0.65</v>
      </c>
      <c r="N26" s="230" t="s">
        <v>164</v>
      </c>
      <c r="O26" s="231">
        <f>R12</f>
        <v>0.3</v>
      </c>
      <c r="P26" s="230" t="s">
        <v>0</v>
      </c>
      <c r="Q26" s="231">
        <f>M22</f>
        <v>2</v>
      </c>
      <c r="R26" s="230" t="s">
        <v>291</v>
      </c>
      <c r="S26" s="230">
        <v>2</v>
      </c>
      <c r="T26" s="230"/>
      <c r="U26" s="232"/>
      <c r="V26" s="236">
        <f>ROUNDDOWN(((G26+I26)+(M26+O26*Q26))/2,2)</f>
        <v>0.95</v>
      </c>
      <c r="W26" s="223" t="s">
        <v>11</v>
      </c>
      <c r="X26" s="223"/>
      <c r="Y26" s="203"/>
    </row>
    <row r="27" spans="1:25" ht="13.5" customHeight="1">
      <c r="A27" s="202"/>
      <c r="B27" s="223" t="s">
        <v>292</v>
      </c>
      <c r="C27" s="301"/>
      <c r="D27" s="302"/>
      <c r="E27" s="234"/>
      <c r="F27" s="225"/>
      <c r="G27" s="237">
        <f>+V22</f>
        <v>8.81</v>
      </c>
      <c r="H27" s="230" t="s">
        <v>0</v>
      </c>
      <c r="I27" s="233">
        <f>+V26</f>
        <v>0.95</v>
      </c>
      <c r="J27" s="230"/>
      <c r="K27" s="230"/>
      <c r="L27" s="230"/>
      <c r="M27" s="230"/>
      <c r="N27" s="230"/>
      <c r="O27" s="225"/>
      <c r="P27" s="230"/>
      <c r="Q27" s="230"/>
      <c r="R27" s="230"/>
      <c r="S27" s="230"/>
      <c r="T27" s="230"/>
      <c r="U27" s="232"/>
      <c r="V27" s="236">
        <f>ROUND(G27*I27,2)</f>
        <v>8.3699999999999992</v>
      </c>
      <c r="W27" s="223" t="s">
        <v>2</v>
      </c>
      <c r="X27" s="223"/>
      <c r="Y27" s="203"/>
    </row>
    <row r="28" spans="1:25" ht="13.5" customHeight="1">
      <c r="A28" s="202"/>
      <c r="B28" s="308" t="s">
        <v>293</v>
      </c>
      <c r="C28" s="310" t="s">
        <v>294</v>
      </c>
      <c r="D28" s="311"/>
      <c r="E28" s="234"/>
      <c r="F28" s="225"/>
      <c r="G28" s="237">
        <f>V24</f>
        <v>9.16</v>
      </c>
      <c r="H28" s="230" t="s">
        <v>295</v>
      </c>
      <c r="I28" s="238">
        <v>12</v>
      </c>
      <c r="J28" s="230"/>
      <c r="K28" s="227"/>
      <c r="L28" s="230"/>
      <c r="M28" s="239"/>
      <c r="N28" s="230"/>
      <c r="O28" s="225"/>
      <c r="P28" s="230"/>
      <c r="Q28" s="240"/>
      <c r="R28" s="230"/>
      <c r="S28" s="230"/>
      <c r="T28" s="230"/>
      <c r="U28" s="232"/>
      <c r="V28" s="241">
        <f>ROUNDUP(G28*I28,0)</f>
        <v>110</v>
      </c>
      <c r="W28" s="223" t="s">
        <v>296</v>
      </c>
      <c r="X28" s="223"/>
      <c r="Y28" s="203"/>
    </row>
    <row r="29" spans="1:25" ht="13.5" customHeight="1">
      <c r="A29" s="202"/>
      <c r="B29" s="309"/>
      <c r="C29" s="312"/>
      <c r="D29" s="313"/>
      <c r="E29" s="234"/>
      <c r="F29" s="225"/>
      <c r="G29" s="237">
        <f>V24</f>
        <v>9.16</v>
      </c>
      <c r="H29" s="230" t="s">
        <v>295</v>
      </c>
      <c r="I29" s="238">
        <v>0.45</v>
      </c>
      <c r="J29" s="242" t="s">
        <v>126</v>
      </c>
      <c r="K29" s="227">
        <v>0.77</v>
      </c>
      <c r="L29" s="242" t="s">
        <v>297</v>
      </c>
      <c r="M29" s="314">
        <v>2.65</v>
      </c>
      <c r="N29" s="314"/>
      <c r="O29" s="243" t="s">
        <v>108</v>
      </c>
      <c r="P29" s="230"/>
      <c r="Q29" s="240"/>
      <c r="R29" s="230"/>
      <c r="S29" s="230"/>
      <c r="T29" s="230"/>
      <c r="U29" s="232"/>
      <c r="V29" s="244">
        <f>G29*I29*K29*M29</f>
        <v>8.4109409999999993</v>
      </c>
      <c r="W29" s="223" t="s">
        <v>298</v>
      </c>
      <c r="X29" s="223"/>
      <c r="Y29" s="203"/>
    </row>
    <row r="30" spans="1:25" ht="13.5" customHeight="1">
      <c r="A30" s="202"/>
      <c r="B30" s="223" t="s">
        <v>267</v>
      </c>
      <c r="C30" s="301"/>
      <c r="D30" s="302"/>
      <c r="E30" s="234"/>
      <c r="F30" s="225"/>
      <c r="G30" s="237">
        <f>+V24</f>
        <v>9.16</v>
      </c>
      <c r="H30" s="230" t="s">
        <v>0</v>
      </c>
      <c r="I30" s="245">
        <v>0.15</v>
      </c>
      <c r="J30" s="229" t="s">
        <v>17</v>
      </c>
      <c r="K30" s="230"/>
      <c r="L30" s="230"/>
      <c r="M30" s="230"/>
      <c r="N30" s="230"/>
      <c r="O30" s="225"/>
      <c r="P30" s="230"/>
      <c r="Q30" s="230"/>
      <c r="R30" s="230"/>
      <c r="S30" s="230"/>
      <c r="T30" s="230"/>
      <c r="U30" s="232"/>
      <c r="V30" s="236">
        <f>ROUND(G30*I30,2)</f>
        <v>1.37</v>
      </c>
      <c r="W30" s="223" t="s">
        <v>2</v>
      </c>
      <c r="X30" s="223"/>
      <c r="Y30" s="203"/>
    </row>
    <row r="31" spans="1:25" ht="13.5" customHeight="1">
      <c r="A31" s="202"/>
      <c r="B31" s="223" t="s">
        <v>299</v>
      </c>
      <c r="C31" s="301"/>
      <c r="D31" s="302"/>
      <c r="E31" s="234"/>
      <c r="F31" s="225"/>
      <c r="G31" s="227">
        <f>+V27</f>
        <v>8.3699999999999992</v>
      </c>
      <c r="H31" s="230" t="s">
        <v>200</v>
      </c>
      <c r="I31" s="246" t="s">
        <v>1</v>
      </c>
      <c r="J31" s="237">
        <f>V24</f>
        <v>9.16</v>
      </c>
      <c r="K31" s="230" t="s">
        <v>0</v>
      </c>
      <c r="L31" s="230">
        <f>O6</f>
        <v>0.45</v>
      </c>
      <c r="M31" s="230" t="s">
        <v>0</v>
      </c>
      <c r="N31" s="247" t="s">
        <v>181</v>
      </c>
      <c r="O31" s="246" t="s">
        <v>300</v>
      </c>
      <c r="P31" s="303">
        <f>+V30</f>
        <v>1.37</v>
      </c>
      <c r="Q31" s="303"/>
      <c r="R31" s="246" t="s">
        <v>110</v>
      </c>
      <c r="S31" s="248">
        <f>V32</f>
        <v>1.83</v>
      </c>
      <c r="T31" s="230" t="s">
        <v>301</v>
      </c>
      <c r="U31" s="232"/>
      <c r="V31" s="241">
        <f>ROUND((G31-(J31*L31*(2/3)+P31+S31)),2)</f>
        <v>2.42</v>
      </c>
      <c r="W31" s="223" t="s">
        <v>2</v>
      </c>
      <c r="X31" s="223"/>
      <c r="Y31" s="203"/>
    </row>
    <row r="32" spans="1:25" ht="13.5" hidden="1" customHeight="1">
      <c r="A32" s="202"/>
      <c r="B32" s="249" t="s">
        <v>302</v>
      </c>
      <c r="C32" s="304"/>
      <c r="D32" s="305"/>
      <c r="E32" s="234"/>
      <c r="F32" s="225"/>
      <c r="G32" s="237">
        <f>+V24</f>
        <v>9.16</v>
      </c>
      <c r="H32" s="230" t="s">
        <v>0</v>
      </c>
      <c r="I32" s="245">
        <v>0.2</v>
      </c>
      <c r="J32" s="229" t="s">
        <v>17</v>
      </c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2"/>
      <c r="V32" s="236">
        <f>ROUND(G32*I32,2)</f>
        <v>1.83</v>
      </c>
      <c r="W32" s="223" t="s">
        <v>2</v>
      </c>
      <c r="X32" s="223"/>
      <c r="Y32" s="203"/>
    </row>
    <row r="33" spans="1:25" s="208" customFormat="1" ht="13.5" hidden="1" customHeight="1">
      <c r="A33" s="250"/>
      <c r="B33" s="249" t="s">
        <v>303</v>
      </c>
      <c r="C33" s="304" t="s">
        <v>304</v>
      </c>
      <c r="D33" s="305"/>
      <c r="E33" s="234"/>
      <c r="F33" s="225"/>
      <c r="G33" s="237">
        <f>V24</f>
        <v>9.16</v>
      </c>
      <c r="H33" s="230" t="s">
        <v>0</v>
      </c>
      <c r="I33" s="238">
        <v>8.9999999999999993E-3</v>
      </c>
      <c r="J33" s="229" t="s">
        <v>17</v>
      </c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2"/>
      <c r="V33" s="236">
        <f>ROUND(G33*I33,2)</f>
        <v>0.08</v>
      </c>
      <c r="W33" s="223" t="s">
        <v>2</v>
      </c>
      <c r="X33" s="223"/>
      <c r="Y33" s="251"/>
    </row>
    <row r="34" spans="1:25" ht="13.5" hidden="1" customHeight="1">
      <c r="A34" s="202"/>
      <c r="B34" s="223" t="s">
        <v>305</v>
      </c>
      <c r="C34" s="301" t="s">
        <v>306</v>
      </c>
      <c r="D34" s="302"/>
      <c r="E34" s="234"/>
      <c r="F34" s="230"/>
      <c r="G34" s="227">
        <f>V24</f>
        <v>9.16</v>
      </c>
      <c r="H34" s="230" t="s">
        <v>0</v>
      </c>
      <c r="I34" s="225">
        <v>1</v>
      </c>
      <c r="J34" s="229" t="s">
        <v>307</v>
      </c>
      <c r="K34" s="230"/>
      <c r="L34" s="231">
        <f>V26</f>
        <v>0.95</v>
      </c>
      <c r="M34" s="306" t="s">
        <v>308</v>
      </c>
      <c r="N34" s="306"/>
      <c r="O34" s="230"/>
      <c r="P34" s="230"/>
      <c r="Q34" s="230"/>
      <c r="R34" s="230"/>
      <c r="S34" s="230"/>
      <c r="T34" s="230"/>
      <c r="U34" s="232"/>
      <c r="V34" s="241">
        <f>ROUND(G34*I34/2*L34,2)</f>
        <v>4.3499999999999996</v>
      </c>
      <c r="W34" s="223" t="s">
        <v>309</v>
      </c>
      <c r="X34" s="223"/>
      <c r="Y34" s="203"/>
    </row>
    <row r="35" spans="1:25" ht="13.5" customHeight="1">
      <c r="A35" s="202"/>
      <c r="B35" s="223" t="s">
        <v>310</v>
      </c>
      <c r="C35" s="301"/>
      <c r="D35" s="302"/>
      <c r="E35" s="234"/>
      <c r="F35" s="225" t="s">
        <v>1</v>
      </c>
      <c r="G35" s="227">
        <f>C12</f>
        <v>2.23</v>
      </c>
      <c r="H35" s="230" t="s">
        <v>0</v>
      </c>
      <c r="I35" s="233">
        <f>W16</f>
        <v>0.8</v>
      </c>
      <c r="J35" s="230" t="s">
        <v>0</v>
      </c>
      <c r="K35" s="227">
        <f>V26+0.2</f>
        <v>1.1499999999999999</v>
      </c>
      <c r="L35" s="230" t="s">
        <v>0</v>
      </c>
      <c r="M35" s="230">
        <v>2</v>
      </c>
      <c r="N35" s="230" t="s">
        <v>281</v>
      </c>
      <c r="O35" s="235">
        <f>F18</f>
        <v>4</v>
      </c>
      <c r="P35" s="227" t="s">
        <v>0</v>
      </c>
      <c r="Q35" s="227">
        <f>W16</f>
        <v>0.8</v>
      </c>
      <c r="R35" s="227" t="s">
        <v>0</v>
      </c>
      <c r="S35" s="231">
        <f>R17+0.2</f>
        <v>1.45</v>
      </c>
      <c r="T35" s="229" t="s">
        <v>19</v>
      </c>
      <c r="U35" s="232"/>
      <c r="V35" s="244">
        <f>ROUNDDOWN(((G35*I35*K35*M35)+(O35*Q35*S35)),2)*0.7</f>
        <v>6.1179999999999994</v>
      </c>
      <c r="W35" s="223" t="s">
        <v>2</v>
      </c>
      <c r="X35" s="252" t="s">
        <v>311</v>
      </c>
      <c r="Y35" s="203"/>
    </row>
    <row r="36" spans="1:25" ht="13.5" customHeight="1">
      <c r="A36" s="202"/>
      <c r="B36" s="223" t="s">
        <v>310</v>
      </c>
      <c r="C36" s="301"/>
      <c r="D36" s="302"/>
      <c r="E36" s="234"/>
      <c r="F36" s="225" t="s">
        <v>1</v>
      </c>
      <c r="G36" s="227">
        <f>C12</f>
        <v>2.23</v>
      </c>
      <c r="H36" s="230" t="s">
        <v>0</v>
      </c>
      <c r="I36" s="233">
        <f>W16</f>
        <v>0.8</v>
      </c>
      <c r="J36" s="230" t="s">
        <v>0</v>
      </c>
      <c r="K36" s="227">
        <f>V26+0.2</f>
        <v>1.1499999999999999</v>
      </c>
      <c r="L36" s="230" t="s">
        <v>0</v>
      </c>
      <c r="M36" s="230">
        <v>2</v>
      </c>
      <c r="N36" s="230" t="s">
        <v>281</v>
      </c>
      <c r="O36" s="235">
        <f>I22</f>
        <v>4</v>
      </c>
      <c r="P36" s="227" t="s">
        <v>0</v>
      </c>
      <c r="Q36" s="227">
        <f>W16</f>
        <v>0.8</v>
      </c>
      <c r="R36" s="227" t="s">
        <v>0</v>
      </c>
      <c r="S36" s="231">
        <f>R17+0.2</f>
        <v>1.45</v>
      </c>
      <c r="T36" s="229" t="s">
        <v>19</v>
      </c>
      <c r="U36" s="232"/>
      <c r="V36" s="253">
        <f>ROUNDDOWN(((G36*I36*K36*M36)+(O36*Q36*S36)),2)*0.3</f>
        <v>2.6219999999999999</v>
      </c>
      <c r="W36" s="223" t="s">
        <v>2</v>
      </c>
      <c r="X36" s="252" t="s">
        <v>312</v>
      </c>
      <c r="Y36" s="203"/>
    </row>
    <row r="37" spans="1:25" ht="13.5" customHeight="1">
      <c r="A37" s="202"/>
      <c r="B37" s="223" t="s">
        <v>313</v>
      </c>
      <c r="C37" s="301"/>
      <c r="D37" s="302"/>
      <c r="E37" s="234"/>
      <c r="F37" s="225" t="s">
        <v>1</v>
      </c>
      <c r="G37" s="227">
        <f>C12</f>
        <v>2.23</v>
      </c>
      <c r="H37" s="230" t="s">
        <v>0</v>
      </c>
      <c r="I37" s="233">
        <f>I36</f>
        <v>0.8</v>
      </c>
      <c r="J37" s="230" t="s">
        <v>0</v>
      </c>
      <c r="K37" s="227">
        <v>0.2</v>
      </c>
      <c r="L37" s="230" t="s">
        <v>0</v>
      </c>
      <c r="M37" s="230">
        <v>2</v>
      </c>
      <c r="N37" s="230" t="s">
        <v>281</v>
      </c>
      <c r="O37" s="235">
        <f>F18</f>
        <v>4</v>
      </c>
      <c r="P37" s="227" t="s">
        <v>0</v>
      </c>
      <c r="Q37" s="227">
        <f>Q36</f>
        <v>0.8</v>
      </c>
      <c r="R37" s="227" t="s">
        <v>0</v>
      </c>
      <c r="S37" s="231">
        <v>0.2</v>
      </c>
      <c r="T37" s="229" t="s">
        <v>19</v>
      </c>
      <c r="U37" s="232"/>
      <c r="V37" s="253">
        <f>ROUNDDOWN(((G37*I37*K37*M37)+(O37*Q37*S37)),2)</f>
        <v>1.35</v>
      </c>
      <c r="W37" s="223" t="s">
        <v>2</v>
      </c>
      <c r="X37" s="223"/>
      <c r="Y37" s="203"/>
    </row>
    <row r="38" spans="1:25" ht="13.5" customHeight="1">
      <c r="A38" s="202"/>
      <c r="B38" s="223" t="s">
        <v>314</v>
      </c>
      <c r="C38" s="301"/>
      <c r="D38" s="302"/>
      <c r="E38" s="234"/>
      <c r="F38" s="225"/>
      <c r="G38" s="227">
        <f>V36</f>
        <v>2.6219999999999999</v>
      </c>
      <c r="H38" s="230" t="s">
        <v>315</v>
      </c>
      <c r="I38" s="233">
        <f>V37</f>
        <v>1.35</v>
      </c>
      <c r="J38" s="230"/>
      <c r="K38" s="227"/>
      <c r="L38" s="230"/>
      <c r="M38" s="230"/>
      <c r="N38" s="230"/>
      <c r="O38" s="235"/>
      <c r="P38" s="227"/>
      <c r="Q38" s="227"/>
      <c r="R38" s="227"/>
      <c r="S38" s="231"/>
      <c r="T38" s="229"/>
      <c r="U38" s="232"/>
      <c r="V38" s="253">
        <f>V36+V35-V37</f>
        <v>7.3899999999999988</v>
      </c>
      <c r="W38" s="223" t="s">
        <v>2</v>
      </c>
      <c r="X38" s="223"/>
      <c r="Y38" s="203"/>
    </row>
    <row r="39" spans="1:25" ht="6" customHeight="1">
      <c r="A39" s="254"/>
      <c r="B39" s="255"/>
      <c r="C39" s="255"/>
      <c r="D39" s="255"/>
      <c r="E39" s="255"/>
      <c r="F39" s="255"/>
      <c r="G39" s="256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7"/>
    </row>
  </sheetData>
  <mergeCells count="41">
    <mergeCell ref="B20:X20"/>
    <mergeCell ref="B2:X2"/>
    <mergeCell ref="E5:I5"/>
    <mergeCell ref="F6:G6"/>
    <mergeCell ref="J6:K6"/>
    <mergeCell ref="M6:N6"/>
    <mergeCell ref="V9:W9"/>
    <mergeCell ref="V10:W11"/>
    <mergeCell ref="O12:P12"/>
    <mergeCell ref="P13:Q13"/>
    <mergeCell ref="R17:T17"/>
    <mergeCell ref="F18:G18"/>
    <mergeCell ref="C21:D21"/>
    <mergeCell ref="E21:U21"/>
    <mergeCell ref="B22:B23"/>
    <mergeCell ref="C22:D23"/>
    <mergeCell ref="V22:V23"/>
    <mergeCell ref="C30:D30"/>
    <mergeCell ref="X22:X23"/>
    <mergeCell ref="B24:B25"/>
    <mergeCell ref="C24:C25"/>
    <mergeCell ref="D24:D25"/>
    <mergeCell ref="V24:V25"/>
    <mergeCell ref="W24:W25"/>
    <mergeCell ref="X24:X25"/>
    <mergeCell ref="W22:W23"/>
    <mergeCell ref="C26:D26"/>
    <mergeCell ref="C27:D27"/>
    <mergeCell ref="B28:B29"/>
    <mergeCell ref="C28:D29"/>
    <mergeCell ref="M29:N29"/>
    <mergeCell ref="P31:Q31"/>
    <mergeCell ref="C32:D32"/>
    <mergeCell ref="C33:D33"/>
    <mergeCell ref="C34:D34"/>
    <mergeCell ref="M34:N34"/>
    <mergeCell ref="C35:D35"/>
    <mergeCell ref="C36:D36"/>
    <mergeCell ref="C37:D37"/>
    <mergeCell ref="C38:D38"/>
    <mergeCell ref="C31:D31"/>
  </mergeCells>
  <phoneticPr fontId="3" type="noConversion"/>
  <printOptions horizontalCentered="1" verticalCentered="1"/>
  <pageMargins left="0.98425196850393704" right="0.43307086614173229" top="0.53" bottom="0.43307086614173229" header="0" footer="0"/>
  <pageSetup paperSize="9" scale="99" orientation="landscape" verticalDpi="2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9"/>
  <sheetViews>
    <sheetView showGridLines="0" tabSelected="1" view="pageBreakPreview" zoomScaleNormal="100" zoomScaleSheetLayoutView="100" workbookViewId="0">
      <selection activeCell="AE28" sqref="AE28"/>
    </sheetView>
  </sheetViews>
  <sheetFormatPr defaultColWidth="10" defaultRowHeight="12"/>
  <cols>
    <col min="1" max="1" width="2" style="6" customWidth="1"/>
    <col min="2" max="2" width="8.625" style="6" customWidth="1"/>
    <col min="3" max="3" width="4.375" style="6" customWidth="1"/>
    <col min="4" max="4" width="5.5" style="6" customWidth="1"/>
    <col min="5" max="5" width="3.5" style="6" customWidth="1"/>
    <col min="6" max="6" width="6.75" style="6" customWidth="1"/>
    <col min="7" max="7" width="6.125" style="6" customWidth="1"/>
    <col min="8" max="8" width="6.375" style="6" customWidth="1"/>
    <col min="9" max="14" width="5.375" style="6" customWidth="1"/>
    <col min="15" max="15" width="2.75" style="6" customWidth="1"/>
    <col min="16" max="16" width="5.375" style="6" customWidth="1"/>
    <col min="17" max="17" width="6.75" style="6" customWidth="1"/>
    <col min="18" max="18" width="6.875" style="6" customWidth="1"/>
    <col min="19" max="19" width="2.25" style="6" customWidth="1"/>
    <col min="20" max="20" width="1" style="6" hidden="1" customWidth="1"/>
    <col min="21" max="21" width="0.875" style="6" customWidth="1"/>
    <col min="22" max="22" width="7.875" style="6" customWidth="1"/>
    <col min="23" max="23" width="5" style="6" customWidth="1"/>
    <col min="24" max="24" width="6.375" style="6" customWidth="1"/>
    <col min="25" max="25" width="2" style="6" customWidth="1"/>
    <col min="26" max="256" width="10" style="6"/>
    <col min="257" max="257" width="2" style="6" customWidth="1"/>
    <col min="258" max="258" width="8.625" style="6" customWidth="1"/>
    <col min="259" max="259" width="4.375" style="6" customWidth="1"/>
    <col min="260" max="260" width="4.125" style="6" customWidth="1"/>
    <col min="261" max="261" width="3.5" style="6" customWidth="1"/>
    <col min="262" max="262" width="6.75" style="6" customWidth="1"/>
    <col min="263" max="263" width="6.125" style="6" customWidth="1"/>
    <col min="264" max="274" width="5.375" style="6" customWidth="1"/>
    <col min="275" max="275" width="2.25" style="6" customWidth="1"/>
    <col min="276" max="276" width="0" style="6" hidden="1" customWidth="1"/>
    <col min="277" max="277" width="0.875" style="6" customWidth="1"/>
    <col min="278" max="278" width="7.875" style="6" customWidth="1"/>
    <col min="279" max="279" width="5" style="6" customWidth="1"/>
    <col min="280" max="280" width="6.375" style="6" customWidth="1"/>
    <col min="281" max="281" width="2" style="6" customWidth="1"/>
    <col min="282" max="512" width="10" style="6"/>
    <col min="513" max="513" width="2" style="6" customWidth="1"/>
    <col min="514" max="514" width="8.625" style="6" customWidth="1"/>
    <col min="515" max="515" width="4.375" style="6" customWidth="1"/>
    <col min="516" max="516" width="4.125" style="6" customWidth="1"/>
    <col min="517" max="517" width="3.5" style="6" customWidth="1"/>
    <col min="518" max="518" width="6.75" style="6" customWidth="1"/>
    <col min="519" max="519" width="6.125" style="6" customWidth="1"/>
    <col min="520" max="530" width="5.375" style="6" customWidth="1"/>
    <col min="531" max="531" width="2.25" style="6" customWidth="1"/>
    <col min="532" max="532" width="0" style="6" hidden="1" customWidth="1"/>
    <col min="533" max="533" width="0.875" style="6" customWidth="1"/>
    <col min="534" max="534" width="7.875" style="6" customWidth="1"/>
    <col min="535" max="535" width="5" style="6" customWidth="1"/>
    <col min="536" max="536" width="6.375" style="6" customWidth="1"/>
    <col min="537" max="537" width="2" style="6" customWidth="1"/>
    <col min="538" max="768" width="10" style="6"/>
    <col min="769" max="769" width="2" style="6" customWidth="1"/>
    <col min="770" max="770" width="8.625" style="6" customWidth="1"/>
    <col min="771" max="771" width="4.375" style="6" customWidth="1"/>
    <col min="772" max="772" width="4.125" style="6" customWidth="1"/>
    <col min="773" max="773" width="3.5" style="6" customWidth="1"/>
    <col min="774" max="774" width="6.75" style="6" customWidth="1"/>
    <col min="775" max="775" width="6.125" style="6" customWidth="1"/>
    <col min="776" max="786" width="5.375" style="6" customWidth="1"/>
    <col min="787" max="787" width="2.25" style="6" customWidth="1"/>
    <col min="788" max="788" width="0" style="6" hidden="1" customWidth="1"/>
    <col min="789" max="789" width="0.875" style="6" customWidth="1"/>
    <col min="790" max="790" width="7.875" style="6" customWidth="1"/>
    <col min="791" max="791" width="5" style="6" customWidth="1"/>
    <col min="792" max="792" width="6.375" style="6" customWidth="1"/>
    <col min="793" max="793" width="2" style="6" customWidth="1"/>
    <col min="794" max="1024" width="10" style="6"/>
    <col min="1025" max="1025" width="2" style="6" customWidth="1"/>
    <col min="1026" max="1026" width="8.625" style="6" customWidth="1"/>
    <col min="1027" max="1027" width="4.375" style="6" customWidth="1"/>
    <col min="1028" max="1028" width="4.125" style="6" customWidth="1"/>
    <col min="1029" max="1029" width="3.5" style="6" customWidth="1"/>
    <col min="1030" max="1030" width="6.75" style="6" customWidth="1"/>
    <col min="1031" max="1031" width="6.125" style="6" customWidth="1"/>
    <col min="1032" max="1042" width="5.375" style="6" customWidth="1"/>
    <col min="1043" max="1043" width="2.25" style="6" customWidth="1"/>
    <col min="1044" max="1044" width="0" style="6" hidden="1" customWidth="1"/>
    <col min="1045" max="1045" width="0.875" style="6" customWidth="1"/>
    <col min="1046" max="1046" width="7.875" style="6" customWidth="1"/>
    <col min="1047" max="1047" width="5" style="6" customWidth="1"/>
    <col min="1048" max="1048" width="6.375" style="6" customWidth="1"/>
    <col min="1049" max="1049" width="2" style="6" customWidth="1"/>
    <col min="1050" max="1280" width="10" style="6"/>
    <col min="1281" max="1281" width="2" style="6" customWidth="1"/>
    <col min="1282" max="1282" width="8.625" style="6" customWidth="1"/>
    <col min="1283" max="1283" width="4.375" style="6" customWidth="1"/>
    <col min="1284" max="1284" width="4.125" style="6" customWidth="1"/>
    <col min="1285" max="1285" width="3.5" style="6" customWidth="1"/>
    <col min="1286" max="1286" width="6.75" style="6" customWidth="1"/>
    <col min="1287" max="1287" width="6.125" style="6" customWidth="1"/>
    <col min="1288" max="1298" width="5.375" style="6" customWidth="1"/>
    <col min="1299" max="1299" width="2.25" style="6" customWidth="1"/>
    <col min="1300" max="1300" width="0" style="6" hidden="1" customWidth="1"/>
    <col min="1301" max="1301" width="0.875" style="6" customWidth="1"/>
    <col min="1302" max="1302" width="7.875" style="6" customWidth="1"/>
    <col min="1303" max="1303" width="5" style="6" customWidth="1"/>
    <col min="1304" max="1304" width="6.375" style="6" customWidth="1"/>
    <col min="1305" max="1305" width="2" style="6" customWidth="1"/>
    <col min="1306" max="1536" width="10" style="6"/>
    <col min="1537" max="1537" width="2" style="6" customWidth="1"/>
    <col min="1538" max="1538" width="8.625" style="6" customWidth="1"/>
    <col min="1539" max="1539" width="4.375" style="6" customWidth="1"/>
    <col min="1540" max="1540" width="4.125" style="6" customWidth="1"/>
    <col min="1541" max="1541" width="3.5" style="6" customWidth="1"/>
    <col min="1542" max="1542" width="6.75" style="6" customWidth="1"/>
    <col min="1543" max="1543" width="6.125" style="6" customWidth="1"/>
    <col min="1544" max="1554" width="5.375" style="6" customWidth="1"/>
    <col min="1555" max="1555" width="2.25" style="6" customWidth="1"/>
    <col min="1556" max="1556" width="0" style="6" hidden="1" customWidth="1"/>
    <col min="1557" max="1557" width="0.875" style="6" customWidth="1"/>
    <col min="1558" max="1558" width="7.875" style="6" customWidth="1"/>
    <col min="1559" max="1559" width="5" style="6" customWidth="1"/>
    <col min="1560" max="1560" width="6.375" style="6" customWidth="1"/>
    <col min="1561" max="1561" width="2" style="6" customWidth="1"/>
    <col min="1562" max="1792" width="10" style="6"/>
    <col min="1793" max="1793" width="2" style="6" customWidth="1"/>
    <col min="1794" max="1794" width="8.625" style="6" customWidth="1"/>
    <col min="1795" max="1795" width="4.375" style="6" customWidth="1"/>
    <col min="1796" max="1796" width="4.125" style="6" customWidth="1"/>
    <col min="1797" max="1797" width="3.5" style="6" customWidth="1"/>
    <col min="1798" max="1798" width="6.75" style="6" customWidth="1"/>
    <col min="1799" max="1799" width="6.125" style="6" customWidth="1"/>
    <col min="1800" max="1810" width="5.375" style="6" customWidth="1"/>
    <col min="1811" max="1811" width="2.25" style="6" customWidth="1"/>
    <col min="1812" max="1812" width="0" style="6" hidden="1" customWidth="1"/>
    <col min="1813" max="1813" width="0.875" style="6" customWidth="1"/>
    <col min="1814" max="1814" width="7.875" style="6" customWidth="1"/>
    <col min="1815" max="1815" width="5" style="6" customWidth="1"/>
    <col min="1816" max="1816" width="6.375" style="6" customWidth="1"/>
    <col min="1817" max="1817" width="2" style="6" customWidth="1"/>
    <col min="1818" max="2048" width="10" style="6"/>
    <col min="2049" max="2049" width="2" style="6" customWidth="1"/>
    <col min="2050" max="2050" width="8.625" style="6" customWidth="1"/>
    <col min="2051" max="2051" width="4.375" style="6" customWidth="1"/>
    <col min="2052" max="2052" width="4.125" style="6" customWidth="1"/>
    <col min="2053" max="2053" width="3.5" style="6" customWidth="1"/>
    <col min="2054" max="2054" width="6.75" style="6" customWidth="1"/>
    <col min="2055" max="2055" width="6.125" style="6" customWidth="1"/>
    <col min="2056" max="2066" width="5.375" style="6" customWidth="1"/>
    <col min="2067" max="2067" width="2.25" style="6" customWidth="1"/>
    <col min="2068" max="2068" width="0" style="6" hidden="1" customWidth="1"/>
    <col min="2069" max="2069" width="0.875" style="6" customWidth="1"/>
    <col min="2070" max="2070" width="7.875" style="6" customWidth="1"/>
    <col min="2071" max="2071" width="5" style="6" customWidth="1"/>
    <col min="2072" max="2072" width="6.375" style="6" customWidth="1"/>
    <col min="2073" max="2073" width="2" style="6" customWidth="1"/>
    <col min="2074" max="2304" width="10" style="6"/>
    <col min="2305" max="2305" width="2" style="6" customWidth="1"/>
    <col min="2306" max="2306" width="8.625" style="6" customWidth="1"/>
    <col min="2307" max="2307" width="4.375" style="6" customWidth="1"/>
    <col min="2308" max="2308" width="4.125" style="6" customWidth="1"/>
    <col min="2309" max="2309" width="3.5" style="6" customWidth="1"/>
    <col min="2310" max="2310" width="6.75" style="6" customWidth="1"/>
    <col min="2311" max="2311" width="6.125" style="6" customWidth="1"/>
    <col min="2312" max="2322" width="5.375" style="6" customWidth="1"/>
    <col min="2323" max="2323" width="2.25" style="6" customWidth="1"/>
    <col min="2324" max="2324" width="0" style="6" hidden="1" customWidth="1"/>
    <col min="2325" max="2325" width="0.875" style="6" customWidth="1"/>
    <col min="2326" max="2326" width="7.875" style="6" customWidth="1"/>
    <col min="2327" max="2327" width="5" style="6" customWidth="1"/>
    <col min="2328" max="2328" width="6.375" style="6" customWidth="1"/>
    <col min="2329" max="2329" width="2" style="6" customWidth="1"/>
    <col min="2330" max="2560" width="10" style="6"/>
    <col min="2561" max="2561" width="2" style="6" customWidth="1"/>
    <col min="2562" max="2562" width="8.625" style="6" customWidth="1"/>
    <col min="2563" max="2563" width="4.375" style="6" customWidth="1"/>
    <col min="2564" max="2564" width="4.125" style="6" customWidth="1"/>
    <col min="2565" max="2565" width="3.5" style="6" customWidth="1"/>
    <col min="2566" max="2566" width="6.75" style="6" customWidth="1"/>
    <col min="2567" max="2567" width="6.125" style="6" customWidth="1"/>
    <col min="2568" max="2578" width="5.375" style="6" customWidth="1"/>
    <col min="2579" max="2579" width="2.25" style="6" customWidth="1"/>
    <col min="2580" max="2580" width="0" style="6" hidden="1" customWidth="1"/>
    <col min="2581" max="2581" width="0.875" style="6" customWidth="1"/>
    <col min="2582" max="2582" width="7.875" style="6" customWidth="1"/>
    <col min="2583" max="2583" width="5" style="6" customWidth="1"/>
    <col min="2584" max="2584" width="6.375" style="6" customWidth="1"/>
    <col min="2585" max="2585" width="2" style="6" customWidth="1"/>
    <col min="2586" max="2816" width="10" style="6"/>
    <col min="2817" max="2817" width="2" style="6" customWidth="1"/>
    <col min="2818" max="2818" width="8.625" style="6" customWidth="1"/>
    <col min="2819" max="2819" width="4.375" style="6" customWidth="1"/>
    <col min="2820" max="2820" width="4.125" style="6" customWidth="1"/>
    <col min="2821" max="2821" width="3.5" style="6" customWidth="1"/>
    <col min="2822" max="2822" width="6.75" style="6" customWidth="1"/>
    <col min="2823" max="2823" width="6.125" style="6" customWidth="1"/>
    <col min="2824" max="2834" width="5.375" style="6" customWidth="1"/>
    <col min="2835" max="2835" width="2.25" style="6" customWidth="1"/>
    <col min="2836" max="2836" width="0" style="6" hidden="1" customWidth="1"/>
    <col min="2837" max="2837" width="0.875" style="6" customWidth="1"/>
    <col min="2838" max="2838" width="7.875" style="6" customWidth="1"/>
    <col min="2839" max="2839" width="5" style="6" customWidth="1"/>
    <col min="2840" max="2840" width="6.375" style="6" customWidth="1"/>
    <col min="2841" max="2841" width="2" style="6" customWidth="1"/>
    <col min="2842" max="3072" width="10" style="6"/>
    <col min="3073" max="3073" width="2" style="6" customWidth="1"/>
    <col min="3074" max="3074" width="8.625" style="6" customWidth="1"/>
    <col min="3075" max="3075" width="4.375" style="6" customWidth="1"/>
    <col min="3076" max="3076" width="4.125" style="6" customWidth="1"/>
    <col min="3077" max="3077" width="3.5" style="6" customWidth="1"/>
    <col min="3078" max="3078" width="6.75" style="6" customWidth="1"/>
    <col min="3079" max="3079" width="6.125" style="6" customWidth="1"/>
    <col min="3080" max="3090" width="5.375" style="6" customWidth="1"/>
    <col min="3091" max="3091" width="2.25" style="6" customWidth="1"/>
    <col min="3092" max="3092" width="0" style="6" hidden="1" customWidth="1"/>
    <col min="3093" max="3093" width="0.875" style="6" customWidth="1"/>
    <col min="3094" max="3094" width="7.875" style="6" customWidth="1"/>
    <col min="3095" max="3095" width="5" style="6" customWidth="1"/>
    <col min="3096" max="3096" width="6.375" style="6" customWidth="1"/>
    <col min="3097" max="3097" width="2" style="6" customWidth="1"/>
    <col min="3098" max="3328" width="10" style="6"/>
    <col min="3329" max="3329" width="2" style="6" customWidth="1"/>
    <col min="3330" max="3330" width="8.625" style="6" customWidth="1"/>
    <col min="3331" max="3331" width="4.375" style="6" customWidth="1"/>
    <col min="3332" max="3332" width="4.125" style="6" customWidth="1"/>
    <col min="3333" max="3333" width="3.5" style="6" customWidth="1"/>
    <col min="3334" max="3334" width="6.75" style="6" customWidth="1"/>
    <col min="3335" max="3335" width="6.125" style="6" customWidth="1"/>
    <col min="3336" max="3346" width="5.375" style="6" customWidth="1"/>
    <col min="3347" max="3347" width="2.25" style="6" customWidth="1"/>
    <col min="3348" max="3348" width="0" style="6" hidden="1" customWidth="1"/>
    <col min="3349" max="3349" width="0.875" style="6" customWidth="1"/>
    <col min="3350" max="3350" width="7.875" style="6" customWidth="1"/>
    <col min="3351" max="3351" width="5" style="6" customWidth="1"/>
    <col min="3352" max="3352" width="6.375" style="6" customWidth="1"/>
    <col min="3353" max="3353" width="2" style="6" customWidth="1"/>
    <col min="3354" max="3584" width="10" style="6"/>
    <col min="3585" max="3585" width="2" style="6" customWidth="1"/>
    <col min="3586" max="3586" width="8.625" style="6" customWidth="1"/>
    <col min="3587" max="3587" width="4.375" style="6" customWidth="1"/>
    <col min="3588" max="3588" width="4.125" style="6" customWidth="1"/>
    <col min="3589" max="3589" width="3.5" style="6" customWidth="1"/>
    <col min="3590" max="3590" width="6.75" style="6" customWidth="1"/>
    <col min="3591" max="3591" width="6.125" style="6" customWidth="1"/>
    <col min="3592" max="3602" width="5.375" style="6" customWidth="1"/>
    <col min="3603" max="3603" width="2.25" style="6" customWidth="1"/>
    <col min="3604" max="3604" width="0" style="6" hidden="1" customWidth="1"/>
    <col min="3605" max="3605" width="0.875" style="6" customWidth="1"/>
    <col min="3606" max="3606" width="7.875" style="6" customWidth="1"/>
    <col min="3607" max="3607" width="5" style="6" customWidth="1"/>
    <col min="3608" max="3608" width="6.375" style="6" customWidth="1"/>
    <col min="3609" max="3609" width="2" style="6" customWidth="1"/>
    <col min="3610" max="3840" width="10" style="6"/>
    <col min="3841" max="3841" width="2" style="6" customWidth="1"/>
    <col min="3842" max="3842" width="8.625" style="6" customWidth="1"/>
    <col min="3843" max="3843" width="4.375" style="6" customWidth="1"/>
    <col min="3844" max="3844" width="4.125" style="6" customWidth="1"/>
    <col min="3845" max="3845" width="3.5" style="6" customWidth="1"/>
    <col min="3846" max="3846" width="6.75" style="6" customWidth="1"/>
    <col min="3847" max="3847" width="6.125" style="6" customWidth="1"/>
    <col min="3848" max="3858" width="5.375" style="6" customWidth="1"/>
    <col min="3859" max="3859" width="2.25" style="6" customWidth="1"/>
    <col min="3860" max="3860" width="0" style="6" hidden="1" customWidth="1"/>
    <col min="3861" max="3861" width="0.875" style="6" customWidth="1"/>
    <col min="3862" max="3862" width="7.875" style="6" customWidth="1"/>
    <col min="3863" max="3863" width="5" style="6" customWidth="1"/>
    <col min="3864" max="3864" width="6.375" style="6" customWidth="1"/>
    <col min="3865" max="3865" width="2" style="6" customWidth="1"/>
    <col min="3866" max="4096" width="10" style="6"/>
    <col min="4097" max="4097" width="2" style="6" customWidth="1"/>
    <col min="4098" max="4098" width="8.625" style="6" customWidth="1"/>
    <col min="4099" max="4099" width="4.375" style="6" customWidth="1"/>
    <col min="4100" max="4100" width="4.125" style="6" customWidth="1"/>
    <col min="4101" max="4101" width="3.5" style="6" customWidth="1"/>
    <col min="4102" max="4102" width="6.75" style="6" customWidth="1"/>
    <col min="4103" max="4103" width="6.125" style="6" customWidth="1"/>
    <col min="4104" max="4114" width="5.375" style="6" customWidth="1"/>
    <col min="4115" max="4115" width="2.25" style="6" customWidth="1"/>
    <col min="4116" max="4116" width="0" style="6" hidden="1" customWidth="1"/>
    <col min="4117" max="4117" width="0.875" style="6" customWidth="1"/>
    <col min="4118" max="4118" width="7.875" style="6" customWidth="1"/>
    <col min="4119" max="4119" width="5" style="6" customWidth="1"/>
    <col min="4120" max="4120" width="6.375" style="6" customWidth="1"/>
    <col min="4121" max="4121" width="2" style="6" customWidth="1"/>
    <col min="4122" max="4352" width="10" style="6"/>
    <col min="4353" max="4353" width="2" style="6" customWidth="1"/>
    <col min="4354" max="4354" width="8.625" style="6" customWidth="1"/>
    <col min="4355" max="4355" width="4.375" style="6" customWidth="1"/>
    <col min="4356" max="4356" width="4.125" style="6" customWidth="1"/>
    <col min="4357" max="4357" width="3.5" style="6" customWidth="1"/>
    <col min="4358" max="4358" width="6.75" style="6" customWidth="1"/>
    <col min="4359" max="4359" width="6.125" style="6" customWidth="1"/>
    <col min="4360" max="4370" width="5.375" style="6" customWidth="1"/>
    <col min="4371" max="4371" width="2.25" style="6" customWidth="1"/>
    <col min="4372" max="4372" width="0" style="6" hidden="1" customWidth="1"/>
    <col min="4373" max="4373" width="0.875" style="6" customWidth="1"/>
    <col min="4374" max="4374" width="7.875" style="6" customWidth="1"/>
    <col min="4375" max="4375" width="5" style="6" customWidth="1"/>
    <col min="4376" max="4376" width="6.375" style="6" customWidth="1"/>
    <col min="4377" max="4377" width="2" style="6" customWidth="1"/>
    <col min="4378" max="4608" width="10" style="6"/>
    <col min="4609" max="4609" width="2" style="6" customWidth="1"/>
    <col min="4610" max="4610" width="8.625" style="6" customWidth="1"/>
    <col min="4611" max="4611" width="4.375" style="6" customWidth="1"/>
    <col min="4612" max="4612" width="4.125" style="6" customWidth="1"/>
    <col min="4613" max="4613" width="3.5" style="6" customWidth="1"/>
    <col min="4614" max="4614" width="6.75" style="6" customWidth="1"/>
    <col min="4615" max="4615" width="6.125" style="6" customWidth="1"/>
    <col min="4616" max="4626" width="5.375" style="6" customWidth="1"/>
    <col min="4627" max="4627" width="2.25" style="6" customWidth="1"/>
    <col min="4628" max="4628" width="0" style="6" hidden="1" customWidth="1"/>
    <col min="4629" max="4629" width="0.875" style="6" customWidth="1"/>
    <col min="4630" max="4630" width="7.875" style="6" customWidth="1"/>
    <col min="4631" max="4631" width="5" style="6" customWidth="1"/>
    <col min="4632" max="4632" width="6.375" style="6" customWidth="1"/>
    <col min="4633" max="4633" width="2" style="6" customWidth="1"/>
    <col min="4634" max="4864" width="10" style="6"/>
    <col min="4865" max="4865" width="2" style="6" customWidth="1"/>
    <col min="4866" max="4866" width="8.625" style="6" customWidth="1"/>
    <col min="4867" max="4867" width="4.375" style="6" customWidth="1"/>
    <col min="4868" max="4868" width="4.125" style="6" customWidth="1"/>
    <col min="4869" max="4869" width="3.5" style="6" customWidth="1"/>
    <col min="4870" max="4870" width="6.75" style="6" customWidth="1"/>
    <col min="4871" max="4871" width="6.125" style="6" customWidth="1"/>
    <col min="4872" max="4882" width="5.375" style="6" customWidth="1"/>
    <col min="4883" max="4883" width="2.25" style="6" customWidth="1"/>
    <col min="4884" max="4884" width="0" style="6" hidden="1" customWidth="1"/>
    <col min="4885" max="4885" width="0.875" style="6" customWidth="1"/>
    <col min="4886" max="4886" width="7.875" style="6" customWidth="1"/>
    <col min="4887" max="4887" width="5" style="6" customWidth="1"/>
    <col min="4888" max="4888" width="6.375" style="6" customWidth="1"/>
    <col min="4889" max="4889" width="2" style="6" customWidth="1"/>
    <col min="4890" max="5120" width="10" style="6"/>
    <col min="5121" max="5121" width="2" style="6" customWidth="1"/>
    <col min="5122" max="5122" width="8.625" style="6" customWidth="1"/>
    <col min="5123" max="5123" width="4.375" style="6" customWidth="1"/>
    <col min="5124" max="5124" width="4.125" style="6" customWidth="1"/>
    <col min="5125" max="5125" width="3.5" style="6" customWidth="1"/>
    <col min="5126" max="5126" width="6.75" style="6" customWidth="1"/>
    <col min="5127" max="5127" width="6.125" style="6" customWidth="1"/>
    <col min="5128" max="5138" width="5.375" style="6" customWidth="1"/>
    <col min="5139" max="5139" width="2.25" style="6" customWidth="1"/>
    <col min="5140" max="5140" width="0" style="6" hidden="1" customWidth="1"/>
    <col min="5141" max="5141" width="0.875" style="6" customWidth="1"/>
    <col min="5142" max="5142" width="7.875" style="6" customWidth="1"/>
    <col min="5143" max="5143" width="5" style="6" customWidth="1"/>
    <col min="5144" max="5144" width="6.375" style="6" customWidth="1"/>
    <col min="5145" max="5145" width="2" style="6" customWidth="1"/>
    <col min="5146" max="5376" width="10" style="6"/>
    <col min="5377" max="5377" width="2" style="6" customWidth="1"/>
    <col min="5378" max="5378" width="8.625" style="6" customWidth="1"/>
    <col min="5379" max="5379" width="4.375" style="6" customWidth="1"/>
    <col min="5380" max="5380" width="4.125" style="6" customWidth="1"/>
    <col min="5381" max="5381" width="3.5" style="6" customWidth="1"/>
    <col min="5382" max="5382" width="6.75" style="6" customWidth="1"/>
    <col min="5383" max="5383" width="6.125" style="6" customWidth="1"/>
    <col min="5384" max="5394" width="5.375" style="6" customWidth="1"/>
    <col min="5395" max="5395" width="2.25" style="6" customWidth="1"/>
    <col min="5396" max="5396" width="0" style="6" hidden="1" customWidth="1"/>
    <col min="5397" max="5397" width="0.875" style="6" customWidth="1"/>
    <col min="5398" max="5398" width="7.875" style="6" customWidth="1"/>
    <col min="5399" max="5399" width="5" style="6" customWidth="1"/>
    <col min="5400" max="5400" width="6.375" style="6" customWidth="1"/>
    <col min="5401" max="5401" width="2" style="6" customWidth="1"/>
    <col min="5402" max="5632" width="10" style="6"/>
    <col min="5633" max="5633" width="2" style="6" customWidth="1"/>
    <col min="5634" max="5634" width="8.625" style="6" customWidth="1"/>
    <col min="5635" max="5635" width="4.375" style="6" customWidth="1"/>
    <col min="5636" max="5636" width="4.125" style="6" customWidth="1"/>
    <col min="5637" max="5637" width="3.5" style="6" customWidth="1"/>
    <col min="5638" max="5638" width="6.75" style="6" customWidth="1"/>
    <col min="5639" max="5639" width="6.125" style="6" customWidth="1"/>
    <col min="5640" max="5650" width="5.375" style="6" customWidth="1"/>
    <col min="5651" max="5651" width="2.25" style="6" customWidth="1"/>
    <col min="5652" max="5652" width="0" style="6" hidden="1" customWidth="1"/>
    <col min="5653" max="5653" width="0.875" style="6" customWidth="1"/>
    <col min="5654" max="5654" width="7.875" style="6" customWidth="1"/>
    <col min="5655" max="5655" width="5" style="6" customWidth="1"/>
    <col min="5656" max="5656" width="6.375" style="6" customWidth="1"/>
    <col min="5657" max="5657" width="2" style="6" customWidth="1"/>
    <col min="5658" max="5888" width="10" style="6"/>
    <col min="5889" max="5889" width="2" style="6" customWidth="1"/>
    <col min="5890" max="5890" width="8.625" style="6" customWidth="1"/>
    <col min="5891" max="5891" width="4.375" style="6" customWidth="1"/>
    <col min="5892" max="5892" width="4.125" style="6" customWidth="1"/>
    <col min="5893" max="5893" width="3.5" style="6" customWidth="1"/>
    <col min="5894" max="5894" width="6.75" style="6" customWidth="1"/>
    <col min="5895" max="5895" width="6.125" style="6" customWidth="1"/>
    <col min="5896" max="5906" width="5.375" style="6" customWidth="1"/>
    <col min="5907" max="5907" width="2.25" style="6" customWidth="1"/>
    <col min="5908" max="5908" width="0" style="6" hidden="1" customWidth="1"/>
    <col min="5909" max="5909" width="0.875" style="6" customWidth="1"/>
    <col min="5910" max="5910" width="7.875" style="6" customWidth="1"/>
    <col min="5911" max="5911" width="5" style="6" customWidth="1"/>
    <col min="5912" max="5912" width="6.375" style="6" customWidth="1"/>
    <col min="5913" max="5913" width="2" style="6" customWidth="1"/>
    <col min="5914" max="6144" width="10" style="6"/>
    <col min="6145" max="6145" width="2" style="6" customWidth="1"/>
    <col min="6146" max="6146" width="8.625" style="6" customWidth="1"/>
    <col min="6147" max="6147" width="4.375" style="6" customWidth="1"/>
    <col min="6148" max="6148" width="4.125" style="6" customWidth="1"/>
    <col min="6149" max="6149" width="3.5" style="6" customWidth="1"/>
    <col min="6150" max="6150" width="6.75" style="6" customWidth="1"/>
    <col min="6151" max="6151" width="6.125" style="6" customWidth="1"/>
    <col min="6152" max="6162" width="5.375" style="6" customWidth="1"/>
    <col min="6163" max="6163" width="2.25" style="6" customWidth="1"/>
    <col min="6164" max="6164" width="0" style="6" hidden="1" customWidth="1"/>
    <col min="6165" max="6165" width="0.875" style="6" customWidth="1"/>
    <col min="6166" max="6166" width="7.875" style="6" customWidth="1"/>
    <col min="6167" max="6167" width="5" style="6" customWidth="1"/>
    <col min="6168" max="6168" width="6.375" style="6" customWidth="1"/>
    <col min="6169" max="6169" width="2" style="6" customWidth="1"/>
    <col min="6170" max="6400" width="10" style="6"/>
    <col min="6401" max="6401" width="2" style="6" customWidth="1"/>
    <col min="6402" max="6402" width="8.625" style="6" customWidth="1"/>
    <col min="6403" max="6403" width="4.375" style="6" customWidth="1"/>
    <col min="6404" max="6404" width="4.125" style="6" customWidth="1"/>
    <col min="6405" max="6405" width="3.5" style="6" customWidth="1"/>
    <col min="6406" max="6406" width="6.75" style="6" customWidth="1"/>
    <col min="6407" max="6407" width="6.125" style="6" customWidth="1"/>
    <col min="6408" max="6418" width="5.375" style="6" customWidth="1"/>
    <col min="6419" max="6419" width="2.25" style="6" customWidth="1"/>
    <col min="6420" max="6420" width="0" style="6" hidden="1" customWidth="1"/>
    <col min="6421" max="6421" width="0.875" style="6" customWidth="1"/>
    <col min="6422" max="6422" width="7.875" style="6" customWidth="1"/>
    <col min="6423" max="6423" width="5" style="6" customWidth="1"/>
    <col min="6424" max="6424" width="6.375" style="6" customWidth="1"/>
    <col min="6425" max="6425" width="2" style="6" customWidth="1"/>
    <col min="6426" max="6656" width="10" style="6"/>
    <col min="6657" max="6657" width="2" style="6" customWidth="1"/>
    <col min="6658" max="6658" width="8.625" style="6" customWidth="1"/>
    <col min="6659" max="6659" width="4.375" style="6" customWidth="1"/>
    <col min="6660" max="6660" width="4.125" style="6" customWidth="1"/>
    <col min="6661" max="6661" width="3.5" style="6" customWidth="1"/>
    <col min="6662" max="6662" width="6.75" style="6" customWidth="1"/>
    <col min="6663" max="6663" width="6.125" style="6" customWidth="1"/>
    <col min="6664" max="6674" width="5.375" style="6" customWidth="1"/>
    <col min="6675" max="6675" width="2.25" style="6" customWidth="1"/>
    <col min="6676" max="6676" width="0" style="6" hidden="1" customWidth="1"/>
    <col min="6677" max="6677" width="0.875" style="6" customWidth="1"/>
    <col min="6678" max="6678" width="7.875" style="6" customWidth="1"/>
    <col min="6679" max="6679" width="5" style="6" customWidth="1"/>
    <col min="6680" max="6680" width="6.375" style="6" customWidth="1"/>
    <col min="6681" max="6681" width="2" style="6" customWidth="1"/>
    <col min="6682" max="6912" width="10" style="6"/>
    <col min="6913" max="6913" width="2" style="6" customWidth="1"/>
    <col min="6914" max="6914" width="8.625" style="6" customWidth="1"/>
    <col min="6915" max="6915" width="4.375" style="6" customWidth="1"/>
    <col min="6916" max="6916" width="4.125" style="6" customWidth="1"/>
    <col min="6917" max="6917" width="3.5" style="6" customWidth="1"/>
    <col min="6918" max="6918" width="6.75" style="6" customWidth="1"/>
    <col min="6919" max="6919" width="6.125" style="6" customWidth="1"/>
    <col min="6920" max="6930" width="5.375" style="6" customWidth="1"/>
    <col min="6931" max="6931" width="2.25" style="6" customWidth="1"/>
    <col min="6932" max="6932" width="0" style="6" hidden="1" customWidth="1"/>
    <col min="6933" max="6933" width="0.875" style="6" customWidth="1"/>
    <col min="6934" max="6934" width="7.875" style="6" customWidth="1"/>
    <col min="6935" max="6935" width="5" style="6" customWidth="1"/>
    <col min="6936" max="6936" width="6.375" style="6" customWidth="1"/>
    <col min="6937" max="6937" width="2" style="6" customWidth="1"/>
    <col min="6938" max="7168" width="10" style="6"/>
    <col min="7169" max="7169" width="2" style="6" customWidth="1"/>
    <col min="7170" max="7170" width="8.625" style="6" customWidth="1"/>
    <col min="7171" max="7171" width="4.375" style="6" customWidth="1"/>
    <col min="7172" max="7172" width="4.125" style="6" customWidth="1"/>
    <col min="7173" max="7173" width="3.5" style="6" customWidth="1"/>
    <col min="7174" max="7174" width="6.75" style="6" customWidth="1"/>
    <col min="7175" max="7175" width="6.125" style="6" customWidth="1"/>
    <col min="7176" max="7186" width="5.375" style="6" customWidth="1"/>
    <col min="7187" max="7187" width="2.25" style="6" customWidth="1"/>
    <col min="7188" max="7188" width="0" style="6" hidden="1" customWidth="1"/>
    <col min="7189" max="7189" width="0.875" style="6" customWidth="1"/>
    <col min="7190" max="7190" width="7.875" style="6" customWidth="1"/>
    <col min="7191" max="7191" width="5" style="6" customWidth="1"/>
    <col min="7192" max="7192" width="6.375" style="6" customWidth="1"/>
    <col min="7193" max="7193" width="2" style="6" customWidth="1"/>
    <col min="7194" max="7424" width="10" style="6"/>
    <col min="7425" max="7425" width="2" style="6" customWidth="1"/>
    <col min="7426" max="7426" width="8.625" style="6" customWidth="1"/>
    <col min="7427" max="7427" width="4.375" style="6" customWidth="1"/>
    <col min="7428" max="7428" width="4.125" style="6" customWidth="1"/>
    <col min="7429" max="7429" width="3.5" style="6" customWidth="1"/>
    <col min="7430" max="7430" width="6.75" style="6" customWidth="1"/>
    <col min="7431" max="7431" width="6.125" style="6" customWidth="1"/>
    <col min="7432" max="7442" width="5.375" style="6" customWidth="1"/>
    <col min="7443" max="7443" width="2.25" style="6" customWidth="1"/>
    <col min="7444" max="7444" width="0" style="6" hidden="1" customWidth="1"/>
    <col min="7445" max="7445" width="0.875" style="6" customWidth="1"/>
    <col min="7446" max="7446" width="7.875" style="6" customWidth="1"/>
    <col min="7447" max="7447" width="5" style="6" customWidth="1"/>
    <col min="7448" max="7448" width="6.375" style="6" customWidth="1"/>
    <col min="7449" max="7449" width="2" style="6" customWidth="1"/>
    <col min="7450" max="7680" width="10" style="6"/>
    <col min="7681" max="7681" width="2" style="6" customWidth="1"/>
    <col min="7682" max="7682" width="8.625" style="6" customWidth="1"/>
    <col min="7683" max="7683" width="4.375" style="6" customWidth="1"/>
    <col min="7684" max="7684" width="4.125" style="6" customWidth="1"/>
    <col min="7685" max="7685" width="3.5" style="6" customWidth="1"/>
    <col min="7686" max="7686" width="6.75" style="6" customWidth="1"/>
    <col min="7687" max="7687" width="6.125" style="6" customWidth="1"/>
    <col min="7688" max="7698" width="5.375" style="6" customWidth="1"/>
    <col min="7699" max="7699" width="2.25" style="6" customWidth="1"/>
    <col min="7700" max="7700" width="0" style="6" hidden="1" customWidth="1"/>
    <col min="7701" max="7701" width="0.875" style="6" customWidth="1"/>
    <col min="7702" max="7702" width="7.875" style="6" customWidth="1"/>
    <col min="7703" max="7703" width="5" style="6" customWidth="1"/>
    <col min="7704" max="7704" width="6.375" style="6" customWidth="1"/>
    <col min="7705" max="7705" width="2" style="6" customWidth="1"/>
    <col min="7706" max="7936" width="10" style="6"/>
    <col min="7937" max="7937" width="2" style="6" customWidth="1"/>
    <col min="7938" max="7938" width="8.625" style="6" customWidth="1"/>
    <col min="7939" max="7939" width="4.375" style="6" customWidth="1"/>
    <col min="7940" max="7940" width="4.125" style="6" customWidth="1"/>
    <col min="7941" max="7941" width="3.5" style="6" customWidth="1"/>
    <col min="7942" max="7942" width="6.75" style="6" customWidth="1"/>
    <col min="7943" max="7943" width="6.125" style="6" customWidth="1"/>
    <col min="7944" max="7954" width="5.375" style="6" customWidth="1"/>
    <col min="7955" max="7955" width="2.25" style="6" customWidth="1"/>
    <col min="7956" max="7956" width="0" style="6" hidden="1" customWidth="1"/>
    <col min="7957" max="7957" width="0.875" style="6" customWidth="1"/>
    <col min="7958" max="7958" width="7.875" style="6" customWidth="1"/>
    <col min="7959" max="7959" width="5" style="6" customWidth="1"/>
    <col min="7960" max="7960" width="6.375" style="6" customWidth="1"/>
    <col min="7961" max="7961" width="2" style="6" customWidth="1"/>
    <col min="7962" max="8192" width="10" style="6"/>
    <col min="8193" max="8193" width="2" style="6" customWidth="1"/>
    <col min="8194" max="8194" width="8.625" style="6" customWidth="1"/>
    <col min="8195" max="8195" width="4.375" style="6" customWidth="1"/>
    <col min="8196" max="8196" width="4.125" style="6" customWidth="1"/>
    <col min="8197" max="8197" width="3.5" style="6" customWidth="1"/>
    <col min="8198" max="8198" width="6.75" style="6" customWidth="1"/>
    <col min="8199" max="8199" width="6.125" style="6" customWidth="1"/>
    <col min="8200" max="8210" width="5.375" style="6" customWidth="1"/>
    <col min="8211" max="8211" width="2.25" style="6" customWidth="1"/>
    <col min="8212" max="8212" width="0" style="6" hidden="1" customWidth="1"/>
    <col min="8213" max="8213" width="0.875" style="6" customWidth="1"/>
    <col min="8214" max="8214" width="7.875" style="6" customWidth="1"/>
    <col min="8215" max="8215" width="5" style="6" customWidth="1"/>
    <col min="8216" max="8216" width="6.375" style="6" customWidth="1"/>
    <col min="8217" max="8217" width="2" style="6" customWidth="1"/>
    <col min="8218" max="8448" width="10" style="6"/>
    <col min="8449" max="8449" width="2" style="6" customWidth="1"/>
    <col min="8450" max="8450" width="8.625" style="6" customWidth="1"/>
    <col min="8451" max="8451" width="4.375" style="6" customWidth="1"/>
    <col min="8452" max="8452" width="4.125" style="6" customWidth="1"/>
    <col min="8453" max="8453" width="3.5" style="6" customWidth="1"/>
    <col min="8454" max="8454" width="6.75" style="6" customWidth="1"/>
    <col min="8455" max="8455" width="6.125" style="6" customWidth="1"/>
    <col min="8456" max="8466" width="5.375" style="6" customWidth="1"/>
    <col min="8467" max="8467" width="2.25" style="6" customWidth="1"/>
    <col min="8468" max="8468" width="0" style="6" hidden="1" customWidth="1"/>
    <col min="8469" max="8469" width="0.875" style="6" customWidth="1"/>
    <col min="8470" max="8470" width="7.875" style="6" customWidth="1"/>
    <col min="8471" max="8471" width="5" style="6" customWidth="1"/>
    <col min="8472" max="8472" width="6.375" style="6" customWidth="1"/>
    <col min="8473" max="8473" width="2" style="6" customWidth="1"/>
    <col min="8474" max="8704" width="10" style="6"/>
    <col min="8705" max="8705" width="2" style="6" customWidth="1"/>
    <col min="8706" max="8706" width="8.625" style="6" customWidth="1"/>
    <col min="8707" max="8707" width="4.375" style="6" customWidth="1"/>
    <col min="8708" max="8708" width="4.125" style="6" customWidth="1"/>
    <col min="8709" max="8709" width="3.5" style="6" customWidth="1"/>
    <col min="8710" max="8710" width="6.75" style="6" customWidth="1"/>
    <col min="8711" max="8711" width="6.125" style="6" customWidth="1"/>
    <col min="8712" max="8722" width="5.375" style="6" customWidth="1"/>
    <col min="8723" max="8723" width="2.25" style="6" customWidth="1"/>
    <col min="8724" max="8724" width="0" style="6" hidden="1" customWidth="1"/>
    <col min="8725" max="8725" width="0.875" style="6" customWidth="1"/>
    <col min="8726" max="8726" width="7.875" style="6" customWidth="1"/>
    <col min="8727" max="8727" width="5" style="6" customWidth="1"/>
    <col min="8728" max="8728" width="6.375" style="6" customWidth="1"/>
    <col min="8729" max="8729" width="2" style="6" customWidth="1"/>
    <col min="8730" max="8960" width="10" style="6"/>
    <col min="8961" max="8961" width="2" style="6" customWidth="1"/>
    <col min="8962" max="8962" width="8.625" style="6" customWidth="1"/>
    <col min="8963" max="8963" width="4.375" style="6" customWidth="1"/>
    <col min="8964" max="8964" width="4.125" style="6" customWidth="1"/>
    <col min="8965" max="8965" width="3.5" style="6" customWidth="1"/>
    <col min="8966" max="8966" width="6.75" style="6" customWidth="1"/>
    <col min="8967" max="8967" width="6.125" style="6" customWidth="1"/>
    <col min="8968" max="8978" width="5.375" style="6" customWidth="1"/>
    <col min="8979" max="8979" width="2.25" style="6" customWidth="1"/>
    <col min="8980" max="8980" width="0" style="6" hidden="1" customWidth="1"/>
    <col min="8981" max="8981" width="0.875" style="6" customWidth="1"/>
    <col min="8982" max="8982" width="7.875" style="6" customWidth="1"/>
    <col min="8983" max="8983" width="5" style="6" customWidth="1"/>
    <col min="8984" max="8984" width="6.375" style="6" customWidth="1"/>
    <col min="8985" max="8985" width="2" style="6" customWidth="1"/>
    <col min="8986" max="9216" width="10" style="6"/>
    <col min="9217" max="9217" width="2" style="6" customWidth="1"/>
    <col min="9218" max="9218" width="8.625" style="6" customWidth="1"/>
    <col min="9219" max="9219" width="4.375" style="6" customWidth="1"/>
    <col min="9220" max="9220" width="4.125" style="6" customWidth="1"/>
    <col min="9221" max="9221" width="3.5" style="6" customWidth="1"/>
    <col min="9222" max="9222" width="6.75" style="6" customWidth="1"/>
    <col min="9223" max="9223" width="6.125" style="6" customWidth="1"/>
    <col min="9224" max="9234" width="5.375" style="6" customWidth="1"/>
    <col min="9235" max="9235" width="2.25" style="6" customWidth="1"/>
    <col min="9236" max="9236" width="0" style="6" hidden="1" customWidth="1"/>
    <col min="9237" max="9237" width="0.875" style="6" customWidth="1"/>
    <col min="9238" max="9238" width="7.875" style="6" customWidth="1"/>
    <col min="9239" max="9239" width="5" style="6" customWidth="1"/>
    <col min="9240" max="9240" width="6.375" style="6" customWidth="1"/>
    <col min="9241" max="9241" width="2" style="6" customWidth="1"/>
    <col min="9242" max="9472" width="10" style="6"/>
    <col min="9473" max="9473" width="2" style="6" customWidth="1"/>
    <col min="9474" max="9474" width="8.625" style="6" customWidth="1"/>
    <col min="9475" max="9475" width="4.375" style="6" customWidth="1"/>
    <col min="9476" max="9476" width="4.125" style="6" customWidth="1"/>
    <col min="9477" max="9477" width="3.5" style="6" customWidth="1"/>
    <col min="9478" max="9478" width="6.75" style="6" customWidth="1"/>
    <col min="9479" max="9479" width="6.125" style="6" customWidth="1"/>
    <col min="9480" max="9490" width="5.375" style="6" customWidth="1"/>
    <col min="9491" max="9491" width="2.25" style="6" customWidth="1"/>
    <col min="9492" max="9492" width="0" style="6" hidden="1" customWidth="1"/>
    <col min="9493" max="9493" width="0.875" style="6" customWidth="1"/>
    <col min="9494" max="9494" width="7.875" style="6" customWidth="1"/>
    <col min="9495" max="9495" width="5" style="6" customWidth="1"/>
    <col min="9496" max="9496" width="6.375" style="6" customWidth="1"/>
    <col min="9497" max="9497" width="2" style="6" customWidth="1"/>
    <col min="9498" max="9728" width="10" style="6"/>
    <col min="9729" max="9729" width="2" style="6" customWidth="1"/>
    <col min="9730" max="9730" width="8.625" style="6" customWidth="1"/>
    <col min="9731" max="9731" width="4.375" style="6" customWidth="1"/>
    <col min="9732" max="9732" width="4.125" style="6" customWidth="1"/>
    <col min="9733" max="9733" width="3.5" style="6" customWidth="1"/>
    <col min="9734" max="9734" width="6.75" style="6" customWidth="1"/>
    <col min="9735" max="9735" width="6.125" style="6" customWidth="1"/>
    <col min="9736" max="9746" width="5.375" style="6" customWidth="1"/>
    <col min="9747" max="9747" width="2.25" style="6" customWidth="1"/>
    <col min="9748" max="9748" width="0" style="6" hidden="1" customWidth="1"/>
    <col min="9749" max="9749" width="0.875" style="6" customWidth="1"/>
    <col min="9750" max="9750" width="7.875" style="6" customWidth="1"/>
    <col min="9751" max="9751" width="5" style="6" customWidth="1"/>
    <col min="9752" max="9752" width="6.375" style="6" customWidth="1"/>
    <col min="9753" max="9753" width="2" style="6" customWidth="1"/>
    <col min="9754" max="9984" width="10" style="6"/>
    <col min="9985" max="9985" width="2" style="6" customWidth="1"/>
    <col min="9986" max="9986" width="8.625" style="6" customWidth="1"/>
    <col min="9987" max="9987" width="4.375" style="6" customWidth="1"/>
    <col min="9988" max="9988" width="4.125" style="6" customWidth="1"/>
    <col min="9989" max="9989" width="3.5" style="6" customWidth="1"/>
    <col min="9990" max="9990" width="6.75" style="6" customWidth="1"/>
    <col min="9991" max="9991" width="6.125" style="6" customWidth="1"/>
    <col min="9992" max="10002" width="5.375" style="6" customWidth="1"/>
    <col min="10003" max="10003" width="2.25" style="6" customWidth="1"/>
    <col min="10004" max="10004" width="0" style="6" hidden="1" customWidth="1"/>
    <col min="10005" max="10005" width="0.875" style="6" customWidth="1"/>
    <col min="10006" max="10006" width="7.875" style="6" customWidth="1"/>
    <col min="10007" max="10007" width="5" style="6" customWidth="1"/>
    <col min="10008" max="10008" width="6.375" style="6" customWidth="1"/>
    <col min="10009" max="10009" width="2" style="6" customWidth="1"/>
    <col min="10010" max="10240" width="10" style="6"/>
    <col min="10241" max="10241" width="2" style="6" customWidth="1"/>
    <col min="10242" max="10242" width="8.625" style="6" customWidth="1"/>
    <col min="10243" max="10243" width="4.375" style="6" customWidth="1"/>
    <col min="10244" max="10244" width="4.125" style="6" customWidth="1"/>
    <col min="10245" max="10245" width="3.5" style="6" customWidth="1"/>
    <col min="10246" max="10246" width="6.75" style="6" customWidth="1"/>
    <col min="10247" max="10247" width="6.125" style="6" customWidth="1"/>
    <col min="10248" max="10258" width="5.375" style="6" customWidth="1"/>
    <col min="10259" max="10259" width="2.25" style="6" customWidth="1"/>
    <col min="10260" max="10260" width="0" style="6" hidden="1" customWidth="1"/>
    <col min="10261" max="10261" width="0.875" style="6" customWidth="1"/>
    <col min="10262" max="10262" width="7.875" style="6" customWidth="1"/>
    <col min="10263" max="10263" width="5" style="6" customWidth="1"/>
    <col min="10264" max="10264" width="6.375" style="6" customWidth="1"/>
    <col min="10265" max="10265" width="2" style="6" customWidth="1"/>
    <col min="10266" max="10496" width="10" style="6"/>
    <col min="10497" max="10497" width="2" style="6" customWidth="1"/>
    <col min="10498" max="10498" width="8.625" style="6" customWidth="1"/>
    <col min="10499" max="10499" width="4.375" style="6" customWidth="1"/>
    <col min="10500" max="10500" width="4.125" style="6" customWidth="1"/>
    <col min="10501" max="10501" width="3.5" style="6" customWidth="1"/>
    <col min="10502" max="10502" width="6.75" style="6" customWidth="1"/>
    <col min="10503" max="10503" width="6.125" style="6" customWidth="1"/>
    <col min="10504" max="10514" width="5.375" style="6" customWidth="1"/>
    <col min="10515" max="10515" width="2.25" style="6" customWidth="1"/>
    <col min="10516" max="10516" width="0" style="6" hidden="1" customWidth="1"/>
    <col min="10517" max="10517" width="0.875" style="6" customWidth="1"/>
    <col min="10518" max="10518" width="7.875" style="6" customWidth="1"/>
    <col min="10519" max="10519" width="5" style="6" customWidth="1"/>
    <col min="10520" max="10520" width="6.375" style="6" customWidth="1"/>
    <col min="10521" max="10521" width="2" style="6" customWidth="1"/>
    <col min="10522" max="10752" width="10" style="6"/>
    <col min="10753" max="10753" width="2" style="6" customWidth="1"/>
    <col min="10754" max="10754" width="8.625" style="6" customWidth="1"/>
    <col min="10755" max="10755" width="4.375" style="6" customWidth="1"/>
    <col min="10756" max="10756" width="4.125" style="6" customWidth="1"/>
    <col min="10757" max="10757" width="3.5" style="6" customWidth="1"/>
    <col min="10758" max="10758" width="6.75" style="6" customWidth="1"/>
    <col min="10759" max="10759" width="6.125" style="6" customWidth="1"/>
    <col min="10760" max="10770" width="5.375" style="6" customWidth="1"/>
    <col min="10771" max="10771" width="2.25" style="6" customWidth="1"/>
    <col min="10772" max="10772" width="0" style="6" hidden="1" customWidth="1"/>
    <col min="10773" max="10773" width="0.875" style="6" customWidth="1"/>
    <col min="10774" max="10774" width="7.875" style="6" customWidth="1"/>
    <col min="10775" max="10775" width="5" style="6" customWidth="1"/>
    <col min="10776" max="10776" width="6.375" style="6" customWidth="1"/>
    <col min="10777" max="10777" width="2" style="6" customWidth="1"/>
    <col min="10778" max="11008" width="10" style="6"/>
    <col min="11009" max="11009" width="2" style="6" customWidth="1"/>
    <col min="11010" max="11010" width="8.625" style="6" customWidth="1"/>
    <col min="11011" max="11011" width="4.375" style="6" customWidth="1"/>
    <col min="11012" max="11012" width="4.125" style="6" customWidth="1"/>
    <col min="11013" max="11013" width="3.5" style="6" customWidth="1"/>
    <col min="11014" max="11014" width="6.75" style="6" customWidth="1"/>
    <col min="11015" max="11015" width="6.125" style="6" customWidth="1"/>
    <col min="11016" max="11026" width="5.375" style="6" customWidth="1"/>
    <col min="11027" max="11027" width="2.25" style="6" customWidth="1"/>
    <col min="11028" max="11028" width="0" style="6" hidden="1" customWidth="1"/>
    <col min="11029" max="11029" width="0.875" style="6" customWidth="1"/>
    <col min="11030" max="11030" width="7.875" style="6" customWidth="1"/>
    <col min="11031" max="11031" width="5" style="6" customWidth="1"/>
    <col min="11032" max="11032" width="6.375" style="6" customWidth="1"/>
    <col min="11033" max="11033" width="2" style="6" customWidth="1"/>
    <col min="11034" max="11264" width="10" style="6"/>
    <col min="11265" max="11265" width="2" style="6" customWidth="1"/>
    <col min="11266" max="11266" width="8.625" style="6" customWidth="1"/>
    <col min="11267" max="11267" width="4.375" style="6" customWidth="1"/>
    <col min="11268" max="11268" width="4.125" style="6" customWidth="1"/>
    <col min="11269" max="11269" width="3.5" style="6" customWidth="1"/>
    <col min="11270" max="11270" width="6.75" style="6" customWidth="1"/>
    <col min="11271" max="11271" width="6.125" style="6" customWidth="1"/>
    <col min="11272" max="11282" width="5.375" style="6" customWidth="1"/>
    <col min="11283" max="11283" width="2.25" style="6" customWidth="1"/>
    <col min="11284" max="11284" width="0" style="6" hidden="1" customWidth="1"/>
    <col min="11285" max="11285" width="0.875" style="6" customWidth="1"/>
    <col min="11286" max="11286" width="7.875" style="6" customWidth="1"/>
    <col min="11287" max="11287" width="5" style="6" customWidth="1"/>
    <col min="11288" max="11288" width="6.375" style="6" customWidth="1"/>
    <col min="11289" max="11289" width="2" style="6" customWidth="1"/>
    <col min="11290" max="11520" width="10" style="6"/>
    <col min="11521" max="11521" width="2" style="6" customWidth="1"/>
    <col min="11522" max="11522" width="8.625" style="6" customWidth="1"/>
    <col min="11523" max="11523" width="4.375" style="6" customWidth="1"/>
    <col min="11524" max="11524" width="4.125" style="6" customWidth="1"/>
    <col min="11525" max="11525" width="3.5" style="6" customWidth="1"/>
    <col min="11526" max="11526" width="6.75" style="6" customWidth="1"/>
    <col min="11527" max="11527" width="6.125" style="6" customWidth="1"/>
    <col min="11528" max="11538" width="5.375" style="6" customWidth="1"/>
    <col min="11539" max="11539" width="2.25" style="6" customWidth="1"/>
    <col min="11540" max="11540" width="0" style="6" hidden="1" customWidth="1"/>
    <col min="11541" max="11541" width="0.875" style="6" customWidth="1"/>
    <col min="11542" max="11542" width="7.875" style="6" customWidth="1"/>
    <col min="11543" max="11543" width="5" style="6" customWidth="1"/>
    <col min="11544" max="11544" width="6.375" style="6" customWidth="1"/>
    <col min="11545" max="11545" width="2" style="6" customWidth="1"/>
    <col min="11546" max="11776" width="10" style="6"/>
    <col min="11777" max="11777" width="2" style="6" customWidth="1"/>
    <col min="11778" max="11778" width="8.625" style="6" customWidth="1"/>
    <col min="11779" max="11779" width="4.375" style="6" customWidth="1"/>
    <col min="11780" max="11780" width="4.125" style="6" customWidth="1"/>
    <col min="11781" max="11781" width="3.5" style="6" customWidth="1"/>
    <col min="11782" max="11782" width="6.75" style="6" customWidth="1"/>
    <col min="11783" max="11783" width="6.125" style="6" customWidth="1"/>
    <col min="11784" max="11794" width="5.375" style="6" customWidth="1"/>
    <col min="11795" max="11795" width="2.25" style="6" customWidth="1"/>
    <col min="11796" max="11796" width="0" style="6" hidden="1" customWidth="1"/>
    <col min="11797" max="11797" width="0.875" style="6" customWidth="1"/>
    <col min="11798" max="11798" width="7.875" style="6" customWidth="1"/>
    <col min="11799" max="11799" width="5" style="6" customWidth="1"/>
    <col min="11800" max="11800" width="6.375" style="6" customWidth="1"/>
    <col min="11801" max="11801" width="2" style="6" customWidth="1"/>
    <col min="11802" max="12032" width="10" style="6"/>
    <col min="12033" max="12033" width="2" style="6" customWidth="1"/>
    <col min="12034" max="12034" width="8.625" style="6" customWidth="1"/>
    <col min="12035" max="12035" width="4.375" style="6" customWidth="1"/>
    <col min="12036" max="12036" width="4.125" style="6" customWidth="1"/>
    <col min="12037" max="12037" width="3.5" style="6" customWidth="1"/>
    <col min="12038" max="12038" width="6.75" style="6" customWidth="1"/>
    <col min="12039" max="12039" width="6.125" style="6" customWidth="1"/>
    <col min="12040" max="12050" width="5.375" style="6" customWidth="1"/>
    <col min="12051" max="12051" width="2.25" style="6" customWidth="1"/>
    <col min="12052" max="12052" width="0" style="6" hidden="1" customWidth="1"/>
    <col min="12053" max="12053" width="0.875" style="6" customWidth="1"/>
    <col min="12054" max="12054" width="7.875" style="6" customWidth="1"/>
    <col min="12055" max="12055" width="5" style="6" customWidth="1"/>
    <col min="12056" max="12056" width="6.375" style="6" customWidth="1"/>
    <col min="12057" max="12057" width="2" style="6" customWidth="1"/>
    <col min="12058" max="12288" width="10" style="6"/>
    <col min="12289" max="12289" width="2" style="6" customWidth="1"/>
    <col min="12290" max="12290" width="8.625" style="6" customWidth="1"/>
    <col min="12291" max="12291" width="4.375" style="6" customWidth="1"/>
    <col min="12292" max="12292" width="4.125" style="6" customWidth="1"/>
    <col min="12293" max="12293" width="3.5" style="6" customWidth="1"/>
    <col min="12294" max="12294" width="6.75" style="6" customWidth="1"/>
    <col min="12295" max="12295" width="6.125" style="6" customWidth="1"/>
    <col min="12296" max="12306" width="5.375" style="6" customWidth="1"/>
    <col min="12307" max="12307" width="2.25" style="6" customWidth="1"/>
    <col min="12308" max="12308" width="0" style="6" hidden="1" customWidth="1"/>
    <col min="12309" max="12309" width="0.875" style="6" customWidth="1"/>
    <col min="12310" max="12310" width="7.875" style="6" customWidth="1"/>
    <col min="12311" max="12311" width="5" style="6" customWidth="1"/>
    <col min="12312" max="12312" width="6.375" style="6" customWidth="1"/>
    <col min="12313" max="12313" width="2" style="6" customWidth="1"/>
    <col min="12314" max="12544" width="10" style="6"/>
    <col min="12545" max="12545" width="2" style="6" customWidth="1"/>
    <col min="12546" max="12546" width="8.625" style="6" customWidth="1"/>
    <col min="12547" max="12547" width="4.375" style="6" customWidth="1"/>
    <col min="12548" max="12548" width="4.125" style="6" customWidth="1"/>
    <col min="12549" max="12549" width="3.5" style="6" customWidth="1"/>
    <col min="12550" max="12550" width="6.75" style="6" customWidth="1"/>
    <col min="12551" max="12551" width="6.125" style="6" customWidth="1"/>
    <col min="12552" max="12562" width="5.375" style="6" customWidth="1"/>
    <col min="12563" max="12563" width="2.25" style="6" customWidth="1"/>
    <col min="12564" max="12564" width="0" style="6" hidden="1" customWidth="1"/>
    <col min="12565" max="12565" width="0.875" style="6" customWidth="1"/>
    <col min="12566" max="12566" width="7.875" style="6" customWidth="1"/>
    <col min="12567" max="12567" width="5" style="6" customWidth="1"/>
    <col min="12568" max="12568" width="6.375" style="6" customWidth="1"/>
    <col min="12569" max="12569" width="2" style="6" customWidth="1"/>
    <col min="12570" max="12800" width="10" style="6"/>
    <col min="12801" max="12801" width="2" style="6" customWidth="1"/>
    <col min="12802" max="12802" width="8.625" style="6" customWidth="1"/>
    <col min="12803" max="12803" width="4.375" style="6" customWidth="1"/>
    <col min="12804" max="12804" width="4.125" style="6" customWidth="1"/>
    <col min="12805" max="12805" width="3.5" style="6" customWidth="1"/>
    <col min="12806" max="12806" width="6.75" style="6" customWidth="1"/>
    <col min="12807" max="12807" width="6.125" style="6" customWidth="1"/>
    <col min="12808" max="12818" width="5.375" style="6" customWidth="1"/>
    <col min="12819" max="12819" width="2.25" style="6" customWidth="1"/>
    <col min="12820" max="12820" width="0" style="6" hidden="1" customWidth="1"/>
    <col min="12821" max="12821" width="0.875" style="6" customWidth="1"/>
    <col min="12822" max="12822" width="7.875" style="6" customWidth="1"/>
    <col min="12823" max="12823" width="5" style="6" customWidth="1"/>
    <col min="12824" max="12824" width="6.375" style="6" customWidth="1"/>
    <col min="12825" max="12825" width="2" style="6" customWidth="1"/>
    <col min="12826" max="13056" width="10" style="6"/>
    <col min="13057" max="13057" width="2" style="6" customWidth="1"/>
    <col min="13058" max="13058" width="8.625" style="6" customWidth="1"/>
    <col min="13059" max="13059" width="4.375" style="6" customWidth="1"/>
    <col min="13060" max="13060" width="4.125" style="6" customWidth="1"/>
    <col min="13061" max="13061" width="3.5" style="6" customWidth="1"/>
    <col min="13062" max="13062" width="6.75" style="6" customWidth="1"/>
    <col min="13063" max="13063" width="6.125" style="6" customWidth="1"/>
    <col min="13064" max="13074" width="5.375" style="6" customWidth="1"/>
    <col min="13075" max="13075" width="2.25" style="6" customWidth="1"/>
    <col min="13076" max="13076" width="0" style="6" hidden="1" customWidth="1"/>
    <col min="13077" max="13077" width="0.875" style="6" customWidth="1"/>
    <col min="13078" max="13078" width="7.875" style="6" customWidth="1"/>
    <col min="13079" max="13079" width="5" style="6" customWidth="1"/>
    <col min="13080" max="13080" width="6.375" style="6" customWidth="1"/>
    <col min="13081" max="13081" width="2" style="6" customWidth="1"/>
    <col min="13082" max="13312" width="10" style="6"/>
    <col min="13313" max="13313" width="2" style="6" customWidth="1"/>
    <col min="13314" max="13314" width="8.625" style="6" customWidth="1"/>
    <col min="13315" max="13315" width="4.375" style="6" customWidth="1"/>
    <col min="13316" max="13316" width="4.125" style="6" customWidth="1"/>
    <col min="13317" max="13317" width="3.5" style="6" customWidth="1"/>
    <col min="13318" max="13318" width="6.75" style="6" customWidth="1"/>
    <col min="13319" max="13319" width="6.125" style="6" customWidth="1"/>
    <col min="13320" max="13330" width="5.375" style="6" customWidth="1"/>
    <col min="13331" max="13331" width="2.25" style="6" customWidth="1"/>
    <col min="13332" max="13332" width="0" style="6" hidden="1" customWidth="1"/>
    <col min="13333" max="13333" width="0.875" style="6" customWidth="1"/>
    <col min="13334" max="13334" width="7.875" style="6" customWidth="1"/>
    <col min="13335" max="13335" width="5" style="6" customWidth="1"/>
    <col min="13336" max="13336" width="6.375" style="6" customWidth="1"/>
    <col min="13337" max="13337" width="2" style="6" customWidth="1"/>
    <col min="13338" max="13568" width="10" style="6"/>
    <col min="13569" max="13569" width="2" style="6" customWidth="1"/>
    <col min="13570" max="13570" width="8.625" style="6" customWidth="1"/>
    <col min="13571" max="13571" width="4.375" style="6" customWidth="1"/>
    <col min="13572" max="13572" width="4.125" style="6" customWidth="1"/>
    <col min="13573" max="13573" width="3.5" style="6" customWidth="1"/>
    <col min="13574" max="13574" width="6.75" style="6" customWidth="1"/>
    <col min="13575" max="13575" width="6.125" style="6" customWidth="1"/>
    <col min="13576" max="13586" width="5.375" style="6" customWidth="1"/>
    <col min="13587" max="13587" width="2.25" style="6" customWidth="1"/>
    <col min="13588" max="13588" width="0" style="6" hidden="1" customWidth="1"/>
    <col min="13589" max="13589" width="0.875" style="6" customWidth="1"/>
    <col min="13590" max="13590" width="7.875" style="6" customWidth="1"/>
    <col min="13591" max="13591" width="5" style="6" customWidth="1"/>
    <col min="13592" max="13592" width="6.375" style="6" customWidth="1"/>
    <col min="13593" max="13593" width="2" style="6" customWidth="1"/>
    <col min="13594" max="13824" width="10" style="6"/>
    <col min="13825" max="13825" width="2" style="6" customWidth="1"/>
    <col min="13826" max="13826" width="8.625" style="6" customWidth="1"/>
    <col min="13827" max="13827" width="4.375" style="6" customWidth="1"/>
    <col min="13828" max="13828" width="4.125" style="6" customWidth="1"/>
    <col min="13829" max="13829" width="3.5" style="6" customWidth="1"/>
    <col min="13830" max="13830" width="6.75" style="6" customWidth="1"/>
    <col min="13831" max="13831" width="6.125" style="6" customWidth="1"/>
    <col min="13832" max="13842" width="5.375" style="6" customWidth="1"/>
    <col min="13843" max="13843" width="2.25" style="6" customWidth="1"/>
    <col min="13844" max="13844" width="0" style="6" hidden="1" customWidth="1"/>
    <col min="13845" max="13845" width="0.875" style="6" customWidth="1"/>
    <col min="13846" max="13846" width="7.875" style="6" customWidth="1"/>
    <col min="13847" max="13847" width="5" style="6" customWidth="1"/>
    <col min="13848" max="13848" width="6.375" style="6" customWidth="1"/>
    <col min="13849" max="13849" width="2" style="6" customWidth="1"/>
    <col min="13850" max="14080" width="10" style="6"/>
    <col min="14081" max="14081" width="2" style="6" customWidth="1"/>
    <col min="14082" max="14082" width="8.625" style="6" customWidth="1"/>
    <col min="14083" max="14083" width="4.375" style="6" customWidth="1"/>
    <col min="14084" max="14084" width="4.125" style="6" customWidth="1"/>
    <col min="14085" max="14085" width="3.5" style="6" customWidth="1"/>
    <col min="14086" max="14086" width="6.75" style="6" customWidth="1"/>
    <col min="14087" max="14087" width="6.125" style="6" customWidth="1"/>
    <col min="14088" max="14098" width="5.375" style="6" customWidth="1"/>
    <col min="14099" max="14099" width="2.25" style="6" customWidth="1"/>
    <col min="14100" max="14100" width="0" style="6" hidden="1" customWidth="1"/>
    <col min="14101" max="14101" width="0.875" style="6" customWidth="1"/>
    <col min="14102" max="14102" width="7.875" style="6" customWidth="1"/>
    <col min="14103" max="14103" width="5" style="6" customWidth="1"/>
    <col min="14104" max="14104" width="6.375" style="6" customWidth="1"/>
    <col min="14105" max="14105" width="2" style="6" customWidth="1"/>
    <col min="14106" max="14336" width="10" style="6"/>
    <col min="14337" max="14337" width="2" style="6" customWidth="1"/>
    <col min="14338" max="14338" width="8.625" style="6" customWidth="1"/>
    <col min="14339" max="14339" width="4.375" style="6" customWidth="1"/>
    <col min="14340" max="14340" width="4.125" style="6" customWidth="1"/>
    <col min="14341" max="14341" width="3.5" style="6" customWidth="1"/>
    <col min="14342" max="14342" width="6.75" style="6" customWidth="1"/>
    <col min="14343" max="14343" width="6.125" style="6" customWidth="1"/>
    <col min="14344" max="14354" width="5.375" style="6" customWidth="1"/>
    <col min="14355" max="14355" width="2.25" style="6" customWidth="1"/>
    <col min="14356" max="14356" width="0" style="6" hidden="1" customWidth="1"/>
    <col min="14357" max="14357" width="0.875" style="6" customWidth="1"/>
    <col min="14358" max="14358" width="7.875" style="6" customWidth="1"/>
    <col min="14359" max="14359" width="5" style="6" customWidth="1"/>
    <col min="14360" max="14360" width="6.375" style="6" customWidth="1"/>
    <col min="14361" max="14361" width="2" style="6" customWidth="1"/>
    <col min="14362" max="14592" width="10" style="6"/>
    <col min="14593" max="14593" width="2" style="6" customWidth="1"/>
    <col min="14594" max="14594" width="8.625" style="6" customWidth="1"/>
    <col min="14595" max="14595" width="4.375" style="6" customWidth="1"/>
    <col min="14596" max="14596" width="4.125" style="6" customWidth="1"/>
    <col min="14597" max="14597" width="3.5" style="6" customWidth="1"/>
    <col min="14598" max="14598" width="6.75" style="6" customWidth="1"/>
    <col min="14599" max="14599" width="6.125" style="6" customWidth="1"/>
    <col min="14600" max="14610" width="5.375" style="6" customWidth="1"/>
    <col min="14611" max="14611" width="2.25" style="6" customWidth="1"/>
    <col min="14612" max="14612" width="0" style="6" hidden="1" customWidth="1"/>
    <col min="14613" max="14613" width="0.875" style="6" customWidth="1"/>
    <col min="14614" max="14614" width="7.875" style="6" customWidth="1"/>
    <col min="14615" max="14615" width="5" style="6" customWidth="1"/>
    <col min="14616" max="14616" width="6.375" style="6" customWidth="1"/>
    <col min="14617" max="14617" width="2" style="6" customWidth="1"/>
    <col min="14618" max="14848" width="10" style="6"/>
    <col min="14849" max="14849" width="2" style="6" customWidth="1"/>
    <col min="14850" max="14850" width="8.625" style="6" customWidth="1"/>
    <col min="14851" max="14851" width="4.375" style="6" customWidth="1"/>
    <col min="14852" max="14852" width="4.125" style="6" customWidth="1"/>
    <col min="14853" max="14853" width="3.5" style="6" customWidth="1"/>
    <col min="14854" max="14854" width="6.75" style="6" customWidth="1"/>
    <col min="14855" max="14855" width="6.125" style="6" customWidth="1"/>
    <col min="14856" max="14866" width="5.375" style="6" customWidth="1"/>
    <col min="14867" max="14867" width="2.25" style="6" customWidth="1"/>
    <col min="14868" max="14868" width="0" style="6" hidden="1" customWidth="1"/>
    <col min="14869" max="14869" width="0.875" style="6" customWidth="1"/>
    <col min="14870" max="14870" width="7.875" style="6" customWidth="1"/>
    <col min="14871" max="14871" width="5" style="6" customWidth="1"/>
    <col min="14872" max="14872" width="6.375" style="6" customWidth="1"/>
    <col min="14873" max="14873" width="2" style="6" customWidth="1"/>
    <col min="14874" max="15104" width="10" style="6"/>
    <col min="15105" max="15105" width="2" style="6" customWidth="1"/>
    <col min="15106" max="15106" width="8.625" style="6" customWidth="1"/>
    <col min="15107" max="15107" width="4.375" style="6" customWidth="1"/>
    <col min="15108" max="15108" width="4.125" style="6" customWidth="1"/>
    <col min="15109" max="15109" width="3.5" style="6" customWidth="1"/>
    <col min="15110" max="15110" width="6.75" style="6" customWidth="1"/>
    <col min="15111" max="15111" width="6.125" style="6" customWidth="1"/>
    <col min="15112" max="15122" width="5.375" style="6" customWidth="1"/>
    <col min="15123" max="15123" width="2.25" style="6" customWidth="1"/>
    <col min="15124" max="15124" width="0" style="6" hidden="1" customWidth="1"/>
    <col min="15125" max="15125" width="0.875" style="6" customWidth="1"/>
    <col min="15126" max="15126" width="7.875" style="6" customWidth="1"/>
    <col min="15127" max="15127" width="5" style="6" customWidth="1"/>
    <col min="15128" max="15128" width="6.375" style="6" customWidth="1"/>
    <col min="15129" max="15129" width="2" style="6" customWidth="1"/>
    <col min="15130" max="15360" width="10" style="6"/>
    <col min="15361" max="15361" width="2" style="6" customWidth="1"/>
    <col min="15362" max="15362" width="8.625" style="6" customWidth="1"/>
    <col min="15363" max="15363" width="4.375" style="6" customWidth="1"/>
    <col min="15364" max="15364" width="4.125" style="6" customWidth="1"/>
    <col min="15365" max="15365" width="3.5" style="6" customWidth="1"/>
    <col min="15366" max="15366" width="6.75" style="6" customWidth="1"/>
    <col min="15367" max="15367" width="6.125" style="6" customWidth="1"/>
    <col min="15368" max="15378" width="5.375" style="6" customWidth="1"/>
    <col min="15379" max="15379" width="2.25" style="6" customWidth="1"/>
    <col min="15380" max="15380" width="0" style="6" hidden="1" customWidth="1"/>
    <col min="15381" max="15381" width="0.875" style="6" customWidth="1"/>
    <col min="15382" max="15382" width="7.875" style="6" customWidth="1"/>
    <col min="15383" max="15383" width="5" style="6" customWidth="1"/>
    <col min="15384" max="15384" width="6.375" style="6" customWidth="1"/>
    <col min="15385" max="15385" width="2" style="6" customWidth="1"/>
    <col min="15386" max="15616" width="10" style="6"/>
    <col min="15617" max="15617" width="2" style="6" customWidth="1"/>
    <col min="15618" max="15618" width="8.625" style="6" customWidth="1"/>
    <col min="15619" max="15619" width="4.375" style="6" customWidth="1"/>
    <col min="15620" max="15620" width="4.125" style="6" customWidth="1"/>
    <col min="15621" max="15621" width="3.5" style="6" customWidth="1"/>
    <col min="15622" max="15622" width="6.75" style="6" customWidth="1"/>
    <col min="15623" max="15623" width="6.125" style="6" customWidth="1"/>
    <col min="15624" max="15634" width="5.375" style="6" customWidth="1"/>
    <col min="15635" max="15635" width="2.25" style="6" customWidth="1"/>
    <col min="15636" max="15636" width="0" style="6" hidden="1" customWidth="1"/>
    <col min="15637" max="15637" width="0.875" style="6" customWidth="1"/>
    <col min="15638" max="15638" width="7.875" style="6" customWidth="1"/>
    <col min="15639" max="15639" width="5" style="6" customWidth="1"/>
    <col min="15640" max="15640" width="6.375" style="6" customWidth="1"/>
    <col min="15641" max="15641" width="2" style="6" customWidth="1"/>
    <col min="15642" max="15872" width="10" style="6"/>
    <col min="15873" max="15873" width="2" style="6" customWidth="1"/>
    <col min="15874" max="15874" width="8.625" style="6" customWidth="1"/>
    <col min="15875" max="15875" width="4.375" style="6" customWidth="1"/>
    <col min="15876" max="15876" width="4.125" style="6" customWidth="1"/>
    <col min="15877" max="15877" width="3.5" style="6" customWidth="1"/>
    <col min="15878" max="15878" width="6.75" style="6" customWidth="1"/>
    <col min="15879" max="15879" width="6.125" style="6" customWidth="1"/>
    <col min="15880" max="15890" width="5.375" style="6" customWidth="1"/>
    <col min="15891" max="15891" width="2.25" style="6" customWidth="1"/>
    <col min="15892" max="15892" width="0" style="6" hidden="1" customWidth="1"/>
    <col min="15893" max="15893" width="0.875" style="6" customWidth="1"/>
    <col min="15894" max="15894" width="7.875" style="6" customWidth="1"/>
    <col min="15895" max="15895" width="5" style="6" customWidth="1"/>
    <col min="15896" max="15896" width="6.375" style="6" customWidth="1"/>
    <col min="15897" max="15897" width="2" style="6" customWidth="1"/>
    <col min="15898" max="16128" width="10" style="6"/>
    <col min="16129" max="16129" width="2" style="6" customWidth="1"/>
    <col min="16130" max="16130" width="8.625" style="6" customWidth="1"/>
    <col min="16131" max="16131" width="4.375" style="6" customWidth="1"/>
    <col min="16132" max="16132" width="4.125" style="6" customWidth="1"/>
    <col min="16133" max="16133" width="3.5" style="6" customWidth="1"/>
    <col min="16134" max="16134" width="6.75" style="6" customWidth="1"/>
    <col min="16135" max="16135" width="6.125" style="6" customWidth="1"/>
    <col min="16136" max="16146" width="5.375" style="6" customWidth="1"/>
    <col min="16147" max="16147" width="2.25" style="6" customWidth="1"/>
    <col min="16148" max="16148" width="0" style="6" hidden="1" customWidth="1"/>
    <col min="16149" max="16149" width="0.875" style="6" customWidth="1"/>
    <col min="16150" max="16150" width="7.875" style="6" customWidth="1"/>
    <col min="16151" max="16151" width="5" style="6" customWidth="1"/>
    <col min="16152" max="16152" width="6.375" style="6" customWidth="1"/>
    <col min="16153" max="16153" width="2" style="6" customWidth="1"/>
    <col min="16154" max="16384" width="10" style="6"/>
  </cols>
  <sheetData>
    <row r="1" spans="1:27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</row>
    <row r="2" spans="1:27" s="9" customFormat="1" ht="18.75">
      <c r="A2" s="7"/>
      <c r="B2" s="336" t="s">
        <v>44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8"/>
    </row>
    <row r="3" spans="1:27" s="13" customFormat="1" ht="12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337"/>
      <c r="S3" s="337"/>
      <c r="T3" s="337"/>
      <c r="U3" s="337"/>
      <c r="V3" s="337"/>
      <c r="W3" s="337"/>
      <c r="X3" s="11"/>
      <c r="Y3" s="12"/>
      <c r="Z3" s="13" t="s">
        <v>31</v>
      </c>
      <c r="AA3" s="51">
        <v>1</v>
      </c>
    </row>
    <row r="4" spans="1:27" s="13" customFormat="1" ht="12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37"/>
      <c r="S4" s="337"/>
      <c r="T4" s="337"/>
      <c r="U4" s="337"/>
      <c r="V4" s="337"/>
      <c r="W4" s="337"/>
      <c r="X4" s="11"/>
      <c r="Y4" s="12"/>
      <c r="Z4" s="13" t="s">
        <v>32</v>
      </c>
      <c r="AA4" s="51">
        <v>2</v>
      </c>
    </row>
    <row r="5" spans="1:27" s="13" customFormat="1" ht="12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337"/>
      <c r="S5" s="337"/>
      <c r="T5" s="337"/>
      <c r="U5" s="337"/>
      <c r="V5" s="337"/>
      <c r="W5" s="337"/>
      <c r="X5" s="11"/>
      <c r="Y5" s="12"/>
      <c r="Z5" s="13" t="s">
        <v>33</v>
      </c>
      <c r="AA5" s="52">
        <v>4</v>
      </c>
    </row>
    <row r="6" spans="1:27" s="13" customFormat="1" ht="12" customHeight="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2"/>
    </row>
    <row r="7" spans="1:27" s="13" customFormat="1" ht="12" customHeight="1">
      <c r="A7" s="10"/>
      <c r="B7" s="11"/>
      <c r="C7" s="11"/>
      <c r="D7" s="11"/>
      <c r="E7" s="11"/>
      <c r="F7" s="11"/>
      <c r="G7" s="14"/>
      <c r="H7" s="11"/>
      <c r="I7" s="11"/>
      <c r="J7" s="11"/>
      <c r="K7" s="11"/>
      <c r="L7" s="11"/>
      <c r="M7" s="11"/>
      <c r="N7" s="11"/>
      <c r="O7" s="11"/>
      <c r="P7" s="11"/>
      <c r="Q7" s="11"/>
      <c r="R7" s="15"/>
      <c r="S7" s="11"/>
      <c r="T7" s="11"/>
      <c r="U7" s="11"/>
      <c r="V7" s="11"/>
      <c r="W7" s="11"/>
      <c r="X7" s="11"/>
      <c r="Y7" s="12"/>
    </row>
    <row r="8" spans="1:27" s="13" customFormat="1" ht="12" customHeight="1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</row>
    <row r="9" spans="1:27" s="13" customFormat="1" ht="12" customHeight="1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</row>
    <row r="10" spans="1:27" s="13" customFormat="1" ht="12" customHeight="1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338"/>
      <c r="O10" s="338"/>
      <c r="P10" s="338"/>
      <c r="Q10" s="11"/>
      <c r="R10" s="11"/>
      <c r="S10" s="11"/>
      <c r="T10" s="11"/>
      <c r="U10" s="11"/>
      <c r="V10" s="11"/>
      <c r="W10" s="11"/>
      <c r="X10" s="11"/>
      <c r="Y10" s="12"/>
    </row>
    <row r="11" spans="1:27" s="13" customFormat="1" ht="12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338"/>
      <c r="O11" s="338"/>
      <c r="P11" s="338"/>
      <c r="Q11" s="16"/>
      <c r="R11" s="11"/>
      <c r="S11" s="11"/>
      <c r="T11" s="11"/>
      <c r="U11" s="11"/>
      <c r="V11" s="11"/>
      <c r="W11" s="11"/>
      <c r="X11" s="11"/>
      <c r="Y11" s="12"/>
    </row>
    <row r="12" spans="1:27" s="13" customFormat="1" ht="12" customHeight="1">
      <c r="A12" s="10"/>
      <c r="B12" s="11"/>
      <c r="C12" s="339"/>
      <c r="D12" s="339"/>
      <c r="E12" s="11"/>
      <c r="F12" s="11"/>
      <c r="G12" s="11"/>
      <c r="H12" s="11"/>
      <c r="I12" s="11"/>
      <c r="J12" s="11"/>
      <c r="K12" s="14"/>
      <c r="L12" s="11"/>
      <c r="M12" s="11"/>
      <c r="N12" s="11"/>
      <c r="O12" s="17"/>
      <c r="P12" s="18"/>
      <c r="Q12" s="19"/>
      <c r="R12" s="11"/>
      <c r="S12" s="11"/>
      <c r="T12" s="11"/>
      <c r="U12" s="11"/>
      <c r="V12" s="11"/>
      <c r="W12" s="11"/>
      <c r="X12" s="11"/>
      <c r="Y12" s="12"/>
    </row>
    <row r="13" spans="1:27" s="13" customFormat="1" ht="12" customHeight="1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6"/>
      <c r="R13" s="11"/>
      <c r="S13" s="11"/>
      <c r="T13" s="11"/>
      <c r="U13" s="11"/>
      <c r="V13" s="11"/>
      <c r="W13" s="11"/>
      <c r="X13" s="11"/>
      <c r="Y13" s="12"/>
    </row>
    <row r="14" spans="1:27" s="13" customFormat="1" ht="12" customHeight="1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/>
    </row>
    <row r="15" spans="1:27" s="13" customFormat="1" ht="12" customHeight="1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/>
    </row>
    <row r="16" spans="1:27" s="13" customFormat="1" ht="12" customHeight="1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20"/>
      <c r="W16" s="11"/>
      <c r="X16" s="11"/>
      <c r="Y16" s="12"/>
    </row>
    <row r="17" spans="1:25" s="13" customFormat="1" ht="12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/>
    </row>
    <row r="18" spans="1:25" s="13" customFormat="1" ht="12" customHeight="1">
      <c r="A18" s="10"/>
      <c r="B18" s="11"/>
      <c r="C18" s="11"/>
      <c r="D18" s="11"/>
      <c r="E18" s="11"/>
      <c r="F18" s="11"/>
      <c r="G18" s="14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21"/>
      <c r="S18" s="11"/>
      <c r="T18" s="11"/>
      <c r="U18" s="11"/>
      <c r="V18" s="11"/>
      <c r="W18" s="11"/>
      <c r="X18" s="11"/>
      <c r="Y18" s="12"/>
    </row>
    <row r="19" spans="1:25" s="13" customFormat="1" ht="12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2"/>
    </row>
    <row r="20" spans="1:25" s="25" customFormat="1" ht="12" customHeight="1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4"/>
    </row>
    <row r="21" spans="1:25" s="9" customFormat="1" ht="23.1" customHeight="1">
      <c r="A21" s="7"/>
      <c r="B21" s="340" t="s">
        <v>21</v>
      </c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8"/>
    </row>
    <row r="22" spans="1:25" s="31" customFormat="1" ht="21" customHeight="1">
      <c r="A22" s="26"/>
      <c r="B22" s="27" t="s">
        <v>5</v>
      </c>
      <c r="C22" s="333" t="s">
        <v>6</v>
      </c>
      <c r="D22" s="334"/>
      <c r="E22" s="333" t="s">
        <v>18</v>
      </c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4"/>
      <c r="V22" s="27" t="s">
        <v>4</v>
      </c>
      <c r="W22" s="27" t="s">
        <v>7</v>
      </c>
      <c r="X22" s="27" t="s">
        <v>15</v>
      </c>
      <c r="Y22" s="30"/>
    </row>
    <row r="23" spans="1:25" s="31" customFormat="1" ht="21" customHeight="1">
      <c r="A23" s="26"/>
      <c r="B23" s="27" t="s">
        <v>8</v>
      </c>
      <c r="C23" s="341"/>
      <c r="D23" s="342"/>
      <c r="E23" s="33"/>
      <c r="F23" s="34">
        <f>AA4</f>
        <v>2</v>
      </c>
      <c r="G23" s="35" t="s">
        <v>16</v>
      </c>
      <c r="H23" s="34">
        <f>AA3</f>
        <v>1</v>
      </c>
      <c r="I23" s="35" t="s">
        <v>34</v>
      </c>
      <c r="J23" s="35">
        <f>AA5</f>
        <v>4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2"/>
      <c r="V23" s="37">
        <f>ROUND(F23*H23+J23,2)</f>
        <v>6</v>
      </c>
      <c r="W23" s="27" t="s">
        <v>3</v>
      </c>
      <c r="X23" s="27" t="s">
        <v>22</v>
      </c>
      <c r="Y23" s="30"/>
    </row>
    <row r="24" spans="1:25" s="31" customFormat="1" ht="21" customHeight="1">
      <c r="A24" s="26"/>
      <c r="B24" s="27" t="s">
        <v>9</v>
      </c>
      <c r="C24" s="38" t="s">
        <v>23</v>
      </c>
      <c r="D24" s="39">
        <v>0.3</v>
      </c>
      <c r="E24" s="33"/>
      <c r="F24" s="35">
        <f>AA4</f>
        <v>2</v>
      </c>
      <c r="G24" s="35" t="s">
        <v>16</v>
      </c>
      <c r="H24" s="35">
        <f>ROUND(SQRT(1+D24^2)*AA3,2)</f>
        <v>1.04</v>
      </c>
      <c r="I24" s="35" t="s">
        <v>34</v>
      </c>
      <c r="J24" s="35">
        <f>AA5</f>
        <v>4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2"/>
      <c r="V24" s="37">
        <f>ROUND(F24*H24+J24,2)</f>
        <v>6.08</v>
      </c>
      <c r="W24" s="27" t="s">
        <v>3</v>
      </c>
      <c r="X24" s="27"/>
      <c r="Y24" s="30"/>
    </row>
    <row r="25" spans="1:25" s="31" customFormat="1" ht="21" customHeight="1">
      <c r="A25" s="26"/>
      <c r="B25" s="27" t="s">
        <v>10</v>
      </c>
      <c r="C25" s="341"/>
      <c r="D25" s="342"/>
      <c r="E25" s="50" t="s">
        <v>35</v>
      </c>
      <c r="F25" s="35">
        <v>0.55000000000000004</v>
      </c>
      <c r="G25" s="35" t="s">
        <v>34</v>
      </c>
      <c r="H25" s="35">
        <v>0.85</v>
      </c>
      <c r="I25" s="35" t="s">
        <v>36</v>
      </c>
      <c r="J25" s="35" t="s">
        <v>37</v>
      </c>
      <c r="K25" s="35">
        <v>2</v>
      </c>
      <c r="L25" s="35"/>
      <c r="M25" s="35"/>
      <c r="N25" s="35"/>
      <c r="O25" s="35"/>
      <c r="P25" s="35"/>
      <c r="Q25" s="36"/>
      <c r="R25" s="35"/>
      <c r="S25" s="35"/>
      <c r="T25" s="35"/>
      <c r="U25" s="32"/>
      <c r="V25" s="37">
        <f>ROUND((F25+H25)/K25,2)</f>
        <v>0.7</v>
      </c>
      <c r="W25" s="27" t="s">
        <v>11</v>
      </c>
      <c r="X25" s="27"/>
      <c r="Y25" s="30"/>
    </row>
    <row r="26" spans="1:25" s="31" customFormat="1" ht="21" customHeight="1">
      <c r="A26" s="26"/>
      <c r="B26" s="27" t="s">
        <v>12</v>
      </c>
      <c r="C26" s="341"/>
      <c r="D26" s="342"/>
      <c r="E26" s="33"/>
      <c r="F26" s="35">
        <f>+V23</f>
        <v>6</v>
      </c>
      <c r="G26" s="35" t="s">
        <v>0</v>
      </c>
      <c r="H26" s="35">
        <f>+V25</f>
        <v>0.7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2"/>
      <c r="V26" s="37">
        <f>ROUND(F26*H26,2)</f>
        <v>4.2</v>
      </c>
      <c r="W26" s="27" t="s">
        <v>2</v>
      </c>
      <c r="X26" s="27"/>
      <c r="Y26" s="30"/>
    </row>
    <row r="27" spans="1:25" s="31" customFormat="1" ht="21" customHeight="1">
      <c r="A27" s="26"/>
      <c r="B27" s="27" t="s">
        <v>25</v>
      </c>
      <c r="C27" s="343" t="s">
        <v>26</v>
      </c>
      <c r="D27" s="344"/>
      <c r="E27" s="33"/>
      <c r="F27" s="35">
        <f>V24</f>
        <v>6.08</v>
      </c>
      <c r="G27" s="35" t="s">
        <v>0</v>
      </c>
      <c r="H27" s="40">
        <v>0.45</v>
      </c>
      <c r="I27" s="35" t="s">
        <v>0</v>
      </c>
      <c r="J27" s="35">
        <v>0.77</v>
      </c>
      <c r="K27" s="35" t="s">
        <v>0</v>
      </c>
      <c r="L27" s="35">
        <v>2.65</v>
      </c>
      <c r="M27" s="35"/>
      <c r="N27" s="35"/>
      <c r="O27" s="35"/>
      <c r="P27" s="35"/>
      <c r="Q27" s="35"/>
      <c r="R27" s="35"/>
      <c r="S27" s="35"/>
      <c r="T27" s="35"/>
      <c r="U27" s="32"/>
      <c r="V27" s="37">
        <f>F27*H27*J27*L27</f>
        <v>5.582808</v>
      </c>
      <c r="W27" s="27" t="s">
        <v>27</v>
      </c>
      <c r="X27" s="27"/>
      <c r="Y27" s="30"/>
    </row>
    <row r="28" spans="1:25" s="31" customFormat="1" ht="21" customHeight="1">
      <c r="A28" s="26"/>
      <c r="B28" s="27" t="s">
        <v>20</v>
      </c>
      <c r="C28" s="341"/>
      <c r="D28" s="342"/>
      <c r="E28" s="33"/>
      <c r="F28" s="35">
        <f>V24</f>
        <v>6.08</v>
      </c>
      <c r="G28" s="35" t="s">
        <v>0</v>
      </c>
      <c r="H28" s="40">
        <v>0.2</v>
      </c>
      <c r="I28" s="36" t="s">
        <v>17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2"/>
      <c r="V28" s="37">
        <f>ROUND(F28*H28,2)</f>
        <v>1.22</v>
      </c>
      <c r="W28" s="27" t="s">
        <v>2</v>
      </c>
      <c r="X28" s="27"/>
      <c r="Y28" s="30"/>
    </row>
    <row r="29" spans="1:25" s="31" customFormat="1" ht="21" customHeight="1">
      <c r="A29" s="26"/>
      <c r="B29" s="27" t="s">
        <v>28</v>
      </c>
      <c r="C29" s="345" t="s">
        <v>29</v>
      </c>
      <c r="D29" s="342"/>
      <c r="E29" s="33"/>
      <c r="F29" s="35">
        <f>V24</f>
        <v>6.08</v>
      </c>
      <c r="G29" s="35" t="s">
        <v>0</v>
      </c>
      <c r="H29" s="41">
        <v>8.9999999999999993E-3</v>
      </c>
      <c r="I29" s="36" t="s">
        <v>17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2"/>
      <c r="V29" s="37">
        <f>ROUND(F29*H29,2)</f>
        <v>0.05</v>
      </c>
      <c r="W29" s="27" t="s">
        <v>2</v>
      </c>
      <c r="X29" s="27"/>
      <c r="Y29" s="30"/>
    </row>
    <row r="30" spans="1:25" s="31" customFormat="1" ht="21" customHeight="1">
      <c r="A30" s="26"/>
      <c r="B30" s="27" t="s">
        <v>14</v>
      </c>
      <c r="C30" s="341"/>
      <c r="D30" s="342"/>
      <c r="E30" s="33"/>
      <c r="F30" s="35">
        <f>V24</f>
        <v>6.08</v>
      </c>
      <c r="G30" s="35" t="s">
        <v>0</v>
      </c>
      <c r="H30" s="40">
        <v>0.15</v>
      </c>
      <c r="I30" s="36" t="s">
        <v>17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2"/>
      <c r="V30" s="37">
        <f>(F30*H30*100)/100</f>
        <v>0.91199999999999992</v>
      </c>
      <c r="W30" s="27" t="s">
        <v>2</v>
      </c>
      <c r="X30" s="27"/>
      <c r="Y30" s="30"/>
    </row>
    <row r="31" spans="1:25" s="31" customFormat="1" ht="21" customHeight="1">
      <c r="A31" s="26"/>
      <c r="B31" s="27" t="s">
        <v>13</v>
      </c>
      <c r="C31" s="341"/>
      <c r="D31" s="342"/>
      <c r="E31" s="33"/>
      <c r="F31" s="35">
        <f>V26</f>
        <v>4.2</v>
      </c>
      <c r="G31" s="42" t="s">
        <v>38</v>
      </c>
      <c r="H31" s="35">
        <f>V24</f>
        <v>6.08</v>
      </c>
      <c r="I31" s="35" t="s">
        <v>39</v>
      </c>
      <c r="J31" s="35">
        <v>0.45</v>
      </c>
      <c r="K31" s="35" t="s">
        <v>39</v>
      </c>
      <c r="L31" s="42" t="s">
        <v>40</v>
      </c>
      <c r="M31" s="35" t="s">
        <v>41</v>
      </c>
      <c r="N31" s="35">
        <f>V28+V30</f>
        <v>2.1319999999999997</v>
      </c>
      <c r="O31" s="35" t="s">
        <v>42</v>
      </c>
      <c r="P31" s="35"/>
      <c r="Q31" s="35"/>
      <c r="R31" s="35"/>
      <c r="S31" s="35"/>
      <c r="T31" s="35"/>
      <c r="U31" s="32"/>
      <c r="V31" s="37">
        <f>F31-(H31*J31*(2/3)+N31)</f>
        <v>0.24400000000000066</v>
      </c>
      <c r="W31" s="27" t="s">
        <v>2</v>
      </c>
      <c r="X31" s="27"/>
      <c r="Y31" s="30"/>
    </row>
    <row r="32" spans="1:25" s="31" customFormat="1" ht="21" hidden="1" customHeight="1">
      <c r="A32" s="26"/>
      <c r="B32" s="27" t="s">
        <v>30</v>
      </c>
      <c r="C32" s="333"/>
      <c r="D32" s="334"/>
      <c r="E32" s="43" t="s">
        <v>1</v>
      </c>
      <c r="F32" s="44">
        <f>+C12</f>
        <v>0</v>
      </c>
      <c r="G32" s="44" t="s">
        <v>0</v>
      </c>
      <c r="H32" s="44">
        <f>+V16</f>
        <v>0</v>
      </c>
      <c r="I32" s="29" t="s">
        <v>0</v>
      </c>
      <c r="J32" s="1">
        <f>V25</f>
        <v>0.7</v>
      </c>
      <c r="K32" s="29" t="s">
        <v>0</v>
      </c>
      <c r="L32" s="29">
        <v>2</v>
      </c>
      <c r="M32" s="29" t="s">
        <v>24</v>
      </c>
      <c r="N32" s="44">
        <f>+H23</f>
        <v>1</v>
      </c>
      <c r="O32" s="29" t="s">
        <v>0</v>
      </c>
      <c r="P32" s="44">
        <f>+V16</f>
        <v>0</v>
      </c>
      <c r="Q32" s="29" t="s">
        <v>0</v>
      </c>
      <c r="R32" s="44">
        <f>V25</f>
        <v>0.7</v>
      </c>
      <c r="S32" s="45" t="s">
        <v>19</v>
      </c>
      <c r="T32" s="29"/>
      <c r="U32" s="28"/>
      <c r="V32" s="37">
        <f>(((F32*H32*J32*L32)+(N32*P32*R32))*100)/100</f>
        <v>0</v>
      </c>
      <c r="W32" s="27" t="s">
        <v>2</v>
      </c>
      <c r="X32" s="27"/>
      <c r="Y32" s="30"/>
    </row>
    <row r="33" spans="1:25" s="31" customFormat="1" ht="21" customHeight="1">
      <c r="A33" s="26"/>
      <c r="B33" s="27" t="s">
        <v>30</v>
      </c>
      <c r="C33" s="333"/>
      <c r="D33" s="334"/>
      <c r="E33" s="43"/>
      <c r="F33" s="44">
        <f>V23</f>
        <v>6</v>
      </c>
      <c r="G33" s="44" t="s">
        <v>43</v>
      </c>
      <c r="H33" s="44">
        <f>V25</f>
        <v>0.7</v>
      </c>
      <c r="I33" s="29" t="s">
        <v>34</v>
      </c>
      <c r="J33" s="1">
        <v>0.3</v>
      </c>
      <c r="K33" s="29" t="s">
        <v>36</v>
      </c>
      <c r="L33" s="29"/>
      <c r="M33" s="29"/>
      <c r="N33" s="44"/>
      <c r="O33" s="29"/>
      <c r="P33" s="44"/>
      <c r="Q33" s="29"/>
      <c r="R33" s="44"/>
      <c r="S33" s="45"/>
      <c r="T33" s="29"/>
      <c r="U33" s="28"/>
      <c r="V33" s="37">
        <f>F33*(H33+J33)</f>
        <v>6</v>
      </c>
      <c r="W33" s="27" t="s">
        <v>2</v>
      </c>
      <c r="X33" s="27"/>
      <c r="Y33" s="30"/>
    </row>
    <row r="34" spans="1:25" s="9" customFormat="1" ht="9.75" customHeight="1" thickBot="1">
      <c r="A34" s="46"/>
      <c r="B34" s="47"/>
      <c r="C34" s="47"/>
      <c r="D34" s="47"/>
      <c r="E34" s="47"/>
      <c r="F34" s="47"/>
      <c r="G34" s="47"/>
      <c r="H34" s="47"/>
      <c r="I34" s="47"/>
      <c r="J34" s="2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8"/>
      <c r="W34" s="47"/>
      <c r="X34" s="47"/>
      <c r="Y34" s="49"/>
    </row>
    <row r="35" spans="1:25" s="9" customFormat="1"/>
    <row r="39" spans="1:25" ht="9.75" customHeight="1"/>
  </sheetData>
  <mergeCells count="17">
    <mergeCell ref="C33:D33"/>
    <mergeCell ref="C30:D30"/>
    <mergeCell ref="C31:D31"/>
    <mergeCell ref="C32:D32"/>
    <mergeCell ref="C23:D23"/>
    <mergeCell ref="C25:D25"/>
    <mergeCell ref="C26:D26"/>
    <mergeCell ref="C27:D27"/>
    <mergeCell ref="C28:D28"/>
    <mergeCell ref="C29:D29"/>
    <mergeCell ref="C22:D22"/>
    <mergeCell ref="E22:U22"/>
    <mergeCell ref="B2:X2"/>
    <mergeCell ref="R3:W5"/>
    <mergeCell ref="N10:P11"/>
    <mergeCell ref="C12:D12"/>
    <mergeCell ref="B21:X21"/>
  </mergeCells>
  <phoneticPr fontId="3" type="noConversion"/>
  <printOptions horizontalCentered="1" verticalCentered="1"/>
  <pageMargins left="0.82677165354330717" right="0.31496062992125984" top="0.51181102362204722" bottom="0.39370078740157483" header="0" footer="0"/>
  <pageSetup paperSize="9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showGridLines="0" view="pageBreakPreview" zoomScaleNormal="100" zoomScaleSheetLayoutView="100" workbookViewId="0">
      <selection activeCell="B4963" sqref="B4963"/>
    </sheetView>
  </sheetViews>
  <sheetFormatPr defaultColWidth="10" defaultRowHeight="12"/>
  <cols>
    <col min="1" max="1" width="1.375" style="56" customWidth="1"/>
    <col min="2" max="2" width="13.125" style="56" customWidth="1"/>
    <col min="3" max="3" width="6.5" style="56" customWidth="1"/>
    <col min="4" max="4" width="6.375" style="56" customWidth="1"/>
    <col min="5" max="5" width="9.125" style="56" customWidth="1"/>
    <col min="6" max="6" width="2.125" style="56" customWidth="1"/>
    <col min="7" max="7" width="5.25" style="56" customWidth="1"/>
    <col min="8" max="8" width="3.875" style="56" customWidth="1"/>
    <col min="9" max="9" width="5.375" style="56" customWidth="1"/>
    <col min="10" max="11" width="5.625" style="56" customWidth="1"/>
    <col min="12" max="12" width="2" style="56" customWidth="1"/>
    <col min="13" max="14" width="2.625" style="56" customWidth="1"/>
    <col min="15" max="15" width="4.25" style="56" customWidth="1"/>
    <col min="16" max="16" width="3.125" style="56" customWidth="1"/>
    <col min="17" max="18" width="4.25" style="56" customWidth="1"/>
    <col min="19" max="19" width="4.5" style="56" customWidth="1"/>
    <col min="20" max="21" width="2.625" style="56" customWidth="1"/>
    <col min="22" max="22" width="2.125" style="56" customWidth="1"/>
    <col min="23" max="24" width="6.5" style="56" customWidth="1"/>
    <col min="25" max="25" width="4.625" style="56" customWidth="1"/>
    <col min="26" max="26" width="5.5" style="56" customWidth="1"/>
    <col min="27" max="27" width="1.75" style="56" customWidth="1"/>
    <col min="28" max="256" width="10" style="56"/>
    <col min="257" max="257" width="1.375" style="56" customWidth="1"/>
    <col min="258" max="258" width="13.125" style="56" customWidth="1"/>
    <col min="259" max="259" width="6.5" style="56" customWidth="1"/>
    <col min="260" max="260" width="6.375" style="56" customWidth="1"/>
    <col min="261" max="261" width="9.125" style="56" customWidth="1"/>
    <col min="262" max="262" width="2.125" style="56" customWidth="1"/>
    <col min="263" max="263" width="5.25" style="56" customWidth="1"/>
    <col min="264" max="264" width="3.875" style="56" customWidth="1"/>
    <col min="265" max="265" width="5.375" style="56" customWidth="1"/>
    <col min="266" max="267" width="5.625" style="56" customWidth="1"/>
    <col min="268" max="268" width="2" style="56" customWidth="1"/>
    <col min="269" max="270" width="2.625" style="56" customWidth="1"/>
    <col min="271" max="271" width="4.25" style="56" customWidth="1"/>
    <col min="272" max="272" width="3.125" style="56" customWidth="1"/>
    <col min="273" max="274" width="4.25" style="56" customWidth="1"/>
    <col min="275" max="275" width="4.5" style="56" customWidth="1"/>
    <col min="276" max="277" width="2.625" style="56" customWidth="1"/>
    <col min="278" max="278" width="2.125" style="56" customWidth="1"/>
    <col min="279" max="280" width="6.5" style="56" customWidth="1"/>
    <col min="281" max="281" width="4.625" style="56" customWidth="1"/>
    <col min="282" max="282" width="5.5" style="56" customWidth="1"/>
    <col min="283" max="283" width="1.75" style="56" customWidth="1"/>
    <col min="284" max="512" width="10" style="56"/>
    <col min="513" max="513" width="1.375" style="56" customWidth="1"/>
    <col min="514" max="514" width="13.125" style="56" customWidth="1"/>
    <col min="515" max="515" width="6.5" style="56" customWidth="1"/>
    <col min="516" max="516" width="6.375" style="56" customWidth="1"/>
    <col min="517" max="517" width="9.125" style="56" customWidth="1"/>
    <col min="518" max="518" width="2.125" style="56" customWidth="1"/>
    <col min="519" max="519" width="5.25" style="56" customWidth="1"/>
    <col min="520" max="520" width="3.875" style="56" customWidth="1"/>
    <col min="521" max="521" width="5.375" style="56" customWidth="1"/>
    <col min="522" max="523" width="5.625" style="56" customWidth="1"/>
    <col min="524" max="524" width="2" style="56" customWidth="1"/>
    <col min="525" max="526" width="2.625" style="56" customWidth="1"/>
    <col min="527" max="527" width="4.25" style="56" customWidth="1"/>
    <col min="528" max="528" width="3.125" style="56" customWidth="1"/>
    <col min="529" max="530" width="4.25" style="56" customWidth="1"/>
    <col min="531" max="531" width="4.5" style="56" customWidth="1"/>
    <col min="532" max="533" width="2.625" style="56" customWidth="1"/>
    <col min="534" max="534" width="2.125" style="56" customWidth="1"/>
    <col min="535" max="536" width="6.5" style="56" customWidth="1"/>
    <col min="537" max="537" width="4.625" style="56" customWidth="1"/>
    <col min="538" max="538" width="5.5" style="56" customWidth="1"/>
    <col min="539" max="539" width="1.75" style="56" customWidth="1"/>
    <col min="540" max="768" width="10" style="56"/>
    <col min="769" max="769" width="1.375" style="56" customWidth="1"/>
    <col min="770" max="770" width="13.125" style="56" customWidth="1"/>
    <col min="771" max="771" width="6.5" style="56" customWidth="1"/>
    <col min="772" max="772" width="6.375" style="56" customWidth="1"/>
    <col min="773" max="773" width="9.125" style="56" customWidth="1"/>
    <col min="774" max="774" width="2.125" style="56" customWidth="1"/>
    <col min="775" max="775" width="5.25" style="56" customWidth="1"/>
    <col min="776" max="776" width="3.875" style="56" customWidth="1"/>
    <col min="777" max="777" width="5.375" style="56" customWidth="1"/>
    <col min="778" max="779" width="5.625" style="56" customWidth="1"/>
    <col min="780" max="780" width="2" style="56" customWidth="1"/>
    <col min="781" max="782" width="2.625" style="56" customWidth="1"/>
    <col min="783" max="783" width="4.25" style="56" customWidth="1"/>
    <col min="784" max="784" width="3.125" style="56" customWidth="1"/>
    <col min="785" max="786" width="4.25" style="56" customWidth="1"/>
    <col min="787" max="787" width="4.5" style="56" customWidth="1"/>
    <col min="788" max="789" width="2.625" style="56" customWidth="1"/>
    <col min="790" max="790" width="2.125" style="56" customWidth="1"/>
    <col min="791" max="792" width="6.5" style="56" customWidth="1"/>
    <col min="793" max="793" width="4.625" style="56" customWidth="1"/>
    <col min="794" max="794" width="5.5" style="56" customWidth="1"/>
    <col min="795" max="795" width="1.75" style="56" customWidth="1"/>
    <col min="796" max="1024" width="10" style="56"/>
    <col min="1025" max="1025" width="1.375" style="56" customWidth="1"/>
    <col min="1026" max="1026" width="13.125" style="56" customWidth="1"/>
    <col min="1027" max="1027" width="6.5" style="56" customWidth="1"/>
    <col min="1028" max="1028" width="6.375" style="56" customWidth="1"/>
    <col min="1029" max="1029" width="9.125" style="56" customWidth="1"/>
    <col min="1030" max="1030" width="2.125" style="56" customWidth="1"/>
    <col min="1031" max="1031" width="5.25" style="56" customWidth="1"/>
    <col min="1032" max="1032" width="3.875" style="56" customWidth="1"/>
    <col min="1033" max="1033" width="5.375" style="56" customWidth="1"/>
    <col min="1034" max="1035" width="5.625" style="56" customWidth="1"/>
    <col min="1036" max="1036" width="2" style="56" customWidth="1"/>
    <col min="1037" max="1038" width="2.625" style="56" customWidth="1"/>
    <col min="1039" max="1039" width="4.25" style="56" customWidth="1"/>
    <col min="1040" max="1040" width="3.125" style="56" customWidth="1"/>
    <col min="1041" max="1042" width="4.25" style="56" customWidth="1"/>
    <col min="1043" max="1043" width="4.5" style="56" customWidth="1"/>
    <col min="1044" max="1045" width="2.625" style="56" customWidth="1"/>
    <col min="1046" max="1046" width="2.125" style="56" customWidth="1"/>
    <col min="1047" max="1048" width="6.5" style="56" customWidth="1"/>
    <col min="1049" max="1049" width="4.625" style="56" customWidth="1"/>
    <col min="1050" max="1050" width="5.5" style="56" customWidth="1"/>
    <col min="1051" max="1051" width="1.75" style="56" customWidth="1"/>
    <col min="1052" max="1280" width="10" style="56"/>
    <col min="1281" max="1281" width="1.375" style="56" customWidth="1"/>
    <col min="1282" max="1282" width="13.125" style="56" customWidth="1"/>
    <col min="1283" max="1283" width="6.5" style="56" customWidth="1"/>
    <col min="1284" max="1284" width="6.375" style="56" customWidth="1"/>
    <col min="1285" max="1285" width="9.125" style="56" customWidth="1"/>
    <col min="1286" max="1286" width="2.125" style="56" customWidth="1"/>
    <col min="1287" max="1287" width="5.25" style="56" customWidth="1"/>
    <col min="1288" max="1288" width="3.875" style="56" customWidth="1"/>
    <col min="1289" max="1289" width="5.375" style="56" customWidth="1"/>
    <col min="1290" max="1291" width="5.625" style="56" customWidth="1"/>
    <col min="1292" max="1292" width="2" style="56" customWidth="1"/>
    <col min="1293" max="1294" width="2.625" style="56" customWidth="1"/>
    <col min="1295" max="1295" width="4.25" style="56" customWidth="1"/>
    <col min="1296" max="1296" width="3.125" style="56" customWidth="1"/>
    <col min="1297" max="1298" width="4.25" style="56" customWidth="1"/>
    <col min="1299" max="1299" width="4.5" style="56" customWidth="1"/>
    <col min="1300" max="1301" width="2.625" style="56" customWidth="1"/>
    <col min="1302" max="1302" width="2.125" style="56" customWidth="1"/>
    <col min="1303" max="1304" width="6.5" style="56" customWidth="1"/>
    <col min="1305" max="1305" width="4.625" style="56" customWidth="1"/>
    <col min="1306" max="1306" width="5.5" style="56" customWidth="1"/>
    <col min="1307" max="1307" width="1.75" style="56" customWidth="1"/>
    <col min="1308" max="1536" width="10" style="56"/>
    <col min="1537" max="1537" width="1.375" style="56" customWidth="1"/>
    <col min="1538" max="1538" width="13.125" style="56" customWidth="1"/>
    <col min="1539" max="1539" width="6.5" style="56" customWidth="1"/>
    <col min="1540" max="1540" width="6.375" style="56" customWidth="1"/>
    <col min="1541" max="1541" width="9.125" style="56" customWidth="1"/>
    <col min="1542" max="1542" width="2.125" style="56" customWidth="1"/>
    <col min="1543" max="1543" width="5.25" style="56" customWidth="1"/>
    <col min="1544" max="1544" width="3.875" style="56" customWidth="1"/>
    <col min="1545" max="1545" width="5.375" style="56" customWidth="1"/>
    <col min="1546" max="1547" width="5.625" style="56" customWidth="1"/>
    <col min="1548" max="1548" width="2" style="56" customWidth="1"/>
    <col min="1549" max="1550" width="2.625" style="56" customWidth="1"/>
    <col min="1551" max="1551" width="4.25" style="56" customWidth="1"/>
    <col min="1552" max="1552" width="3.125" style="56" customWidth="1"/>
    <col min="1553" max="1554" width="4.25" style="56" customWidth="1"/>
    <col min="1555" max="1555" width="4.5" style="56" customWidth="1"/>
    <col min="1556" max="1557" width="2.625" style="56" customWidth="1"/>
    <col min="1558" max="1558" width="2.125" style="56" customWidth="1"/>
    <col min="1559" max="1560" width="6.5" style="56" customWidth="1"/>
    <col min="1561" max="1561" width="4.625" style="56" customWidth="1"/>
    <col min="1562" max="1562" width="5.5" style="56" customWidth="1"/>
    <col min="1563" max="1563" width="1.75" style="56" customWidth="1"/>
    <col min="1564" max="1792" width="10" style="56"/>
    <col min="1793" max="1793" width="1.375" style="56" customWidth="1"/>
    <col min="1794" max="1794" width="13.125" style="56" customWidth="1"/>
    <col min="1795" max="1795" width="6.5" style="56" customWidth="1"/>
    <col min="1796" max="1796" width="6.375" style="56" customWidth="1"/>
    <col min="1797" max="1797" width="9.125" style="56" customWidth="1"/>
    <col min="1798" max="1798" width="2.125" style="56" customWidth="1"/>
    <col min="1799" max="1799" width="5.25" style="56" customWidth="1"/>
    <col min="1800" max="1800" width="3.875" style="56" customWidth="1"/>
    <col min="1801" max="1801" width="5.375" style="56" customWidth="1"/>
    <col min="1802" max="1803" width="5.625" style="56" customWidth="1"/>
    <col min="1804" max="1804" width="2" style="56" customWidth="1"/>
    <col min="1805" max="1806" width="2.625" style="56" customWidth="1"/>
    <col min="1807" max="1807" width="4.25" style="56" customWidth="1"/>
    <col min="1808" max="1808" width="3.125" style="56" customWidth="1"/>
    <col min="1809" max="1810" width="4.25" style="56" customWidth="1"/>
    <col min="1811" max="1811" width="4.5" style="56" customWidth="1"/>
    <col min="1812" max="1813" width="2.625" style="56" customWidth="1"/>
    <col min="1814" max="1814" width="2.125" style="56" customWidth="1"/>
    <col min="1815" max="1816" width="6.5" style="56" customWidth="1"/>
    <col min="1817" max="1817" width="4.625" style="56" customWidth="1"/>
    <col min="1818" max="1818" width="5.5" style="56" customWidth="1"/>
    <col min="1819" max="1819" width="1.75" style="56" customWidth="1"/>
    <col min="1820" max="2048" width="10" style="56"/>
    <col min="2049" max="2049" width="1.375" style="56" customWidth="1"/>
    <col min="2050" max="2050" width="13.125" style="56" customWidth="1"/>
    <col min="2051" max="2051" width="6.5" style="56" customWidth="1"/>
    <col min="2052" max="2052" width="6.375" style="56" customWidth="1"/>
    <col min="2053" max="2053" width="9.125" style="56" customWidth="1"/>
    <col min="2054" max="2054" width="2.125" style="56" customWidth="1"/>
    <col min="2055" max="2055" width="5.25" style="56" customWidth="1"/>
    <col min="2056" max="2056" width="3.875" style="56" customWidth="1"/>
    <col min="2057" max="2057" width="5.375" style="56" customWidth="1"/>
    <col min="2058" max="2059" width="5.625" style="56" customWidth="1"/>
    <col min="2060" max="2060" width="2" style="56" customWidth="1"/>
    <col min="2061" max="2062" width="2.625" style="56" customWidth="1"/>
    <col min="2063" max="2063" width="4.25" style="56" customWidth="1"/>
    <col min="2064" max="2064" width="3.125" style="56" customWidth="1"/>
    <col min="2065" max="2066" width="4.25" style="56" customWidth="1"/>
    <col min="2067" max="2067" width="4.5" style="56" customWidth="1"/>
    <col min="2068" max="2069" width="2.625" style="56" customWidth="1"/>
    <col min="2070" max="2070" width="2.125" style="56" customWidth="1"/>
    <col min="2071" max="2072" width="6.5" style="56" customWidth="1"/>
    <col min="2073" max="2073" width="4.625" style="56" customWidth="1"/>
    <col min="2074" max="2074" width="5.5" style="56" customWidth="1"/>
    <col min="2075" max="2075" width="1.75" style="56" customWidth="1"/>
    <col min="2076" max="2304" width="10" style="56"/>
    <col min="2305" max="2305" width="1.375" style="56" customWidth="1"/>
    <col min="2306" max="2306" width="13.125" style="56" customWidth="1"/>
    <col min="2307" max="2307" width="6.5" style="56" customWidth="1"/>
    <col min="2308" max="2308" width="6.375" style="56" customWidth="1"/>
    <col min="2309" max="2309" width="9.125" style="56" customWidth="1"/>
    <col min="2310" max="2310" width="2.125" style="56" customWidth="1"/>
    <col min="2311" max="2311" width="5.25" style="56" customWidth="1"/>
    <col min="2312" max="2312" width="3.875" style="56" customWidth="1"/>
    <col min="2313" max="2313" width="5.375" style="56" customWidth="1"/>
    <col min="2314" max="2315" width="5.625" style="56" customWidth="1"/>
    <col min="2316" max="2316" width="2" style="56" customWidth="1"/>
    <col min="2317" max="2318" width="2.625" style="56" customWidth="1"/>
    <col min="2319" max="2319" width="4.25" style="56" customWidth="1"/>
    <col min="2320" max="2320" width="3.125" style="56" customWidth="1"/>
    <col min="2321" max="2322" width="4.25" style="56" customWidth="1"/>
    <col min="2323" max="2323" width="4.5" style="56" customWidth="1"/>
    <col min="2324" max="2325" width="2.625" style="56" customWidth="1"/>
    <col min="2326" max="2326" width="2.125" style="56" customWidth="1"/>
    <col min="2327" max="2328" width="6.5" style="56" customWidth="1"/>
    <col min="2329" max="2329" width="4.625" style="56" customWidth="1"/>
    <col min="2330" max="2330" width="5.5" style="56" customWidth="1"/>
    <col min="2331" max="2331" width="1.75" style="56" customWidth="1"/>
    <col min="2332" max="2560" width="10" style="56"/>
    <col min="2561" max="2561" width="1.375" style="56" customWidth="1"/>
    <col min="2562" max="2562" width="13.125" style="56" customWidth="1"/>
    <col min="2563" max="2563" width="6.5" style="56" customWidth="1"/>
    <col min="2564" max="2564" width="6.375" style="56" customWidth="1"/>
    <col min="2565" max="2565" width="9.125" style="56" customWidth="1"/>
    <col min="2566" max="2566" width="2.125" style="56" customWidth="1"/>
    <col min="2567" max="2567" width="5.25" style="56" customWidth="1"/>
    <col min="2568" max="2568" width="3.875" style="56" customWidth="1"/>
    <col min="2569" max="2569" width="5.375" style="56" customWidth="1"/>
    <col min="2570" max="2571" width="5.625" style="56" customWidth="1"/>
    <col min="2572" max="2572" width="2" style="56" customWidth="1"/>
    <col min="2573" max="2574" width="2.625" style="56" customWidth="1"/>
    <col min="2575" max="2575" width="4.25" style="56" customWidth="1"/>
    <col min="2576" max="2576" width="3.125" style="56" customWidth="1"/>
    <col min="2577" max="2578" width="4.25" style="56" customWidth="1"/>
    <col min="2579" max="2579" width="4.5" style="56" customWidth="1"/>
    <col min="2580" max="2581" width="2.625" style="56" customWidth="1"/>
    <col min="2582" max="2582" width="2.125" style="56" customWidth="1"/>
    <col min="2583" max="2584" width="6.5" style="56" customWidth="1"/>
    <col min="2585" max="2585" width="4.625" style="56" customWidth="1"/>
    <col min="2586" max="2586" width="5.5" style="56" customWidth="1"/>
    <col min="2587" max="2587" width="1.75" style="56" customWidth="1"/>
    <col min="2588" max="2816" width="10" style="56"/>
    <col min="2817" max="2817" width="1.375" style="56" customWidth="1"/>
    <col min="2818" max="2818" width="13.125" style="56" customWidth="1"/>
    <col min="2819" max="2819" width="6.5" style="56" customWidth="1"/>
    <col min="2820" max="2820" width="6.375" style="56" customWidth="1"/>
    <col min="2821" max="2821" width="9.125" style="56" customWidth="1"/>
    <col min="2822" max="2822" width="2.125" style="56" customWidth="1"/>
    <col min="2823" max="2823" width="5.25" style="56" customWidth="1"/>
    <col min="2824" max="2824" width="3.875" style="56" customWidth="1"/>
    <col min="2825" max="2825" width="5.375" style="56" customWidth="1"/>
    <col min="2826" max="2827" width="5.625" style="56" customWidth="1"/>
    <col min="2828" max="2828" width="2" style="56" customWidth="1"/>
    <col min="2829" max="2830" width="2.625" style="56" customWidth="1"/>
    <col min="2831" max="2831" width="4.25" style="56" customWidth="1"/>
    <col min="2832" max="2832" width="3.125" style="56" customWidth="1"/>
    <col min="2833" max="2834" width="4.25" style="56" customWidth="1"/>
    <col min="2835" max="2835" width="4.5" style="56" customWidth="1"/>
    <col min="2836" max="2837" width="2.625" style="56" customWidth="1"/>
    <col min="2838" max="2838" width="2.125" style="56" customWidth="1"/>
    <col min="2839" max="2840" width="6.5" style="56" customWidth="1"/>
    <col min="2841" max="2841" width="4.625" style="56" customWidth="1"/>
    <col min="2842" max="2842" width="5.5" style="56" customWidth="1"/>
    <col min="2843" max="2843" width="1.75" style="56" customWidth="1"/>
    <col min="2844" max="3072" width="10" style="56"/>
    <col min="3073" max="3073" width="1.375" style="56" customWidth="1"/>
    <col min="3074" max="3074" width="13.125" style="56" customWidth="1"/>
    <col min="3075" max="3075" width="6.5" style="56" customWidth="1"/>
    <col min="3076" max="3076" width="6.375" style="56" customWidth="1"/>
    <col min="3077" max="3077" width="9.125" style="56" customWidth="1"/>
    <col min="3078" max="3078" width="2.125" style="56" customWidth="1"/>
    <col min="3079" max="3079" width="5.25" style="56" customWidth="1"/>
    <col min="3080" max="3080" width="3.875" style="56" customWidth="1"/>
    <col min="3081" max="3081" width="5.375" style="56" customWidth="1"/>
    <col min="3082" max="3083" width="5.625" style="56" customWidth="1"/>
    <col min="3084" max="3084" width="2" style="56" customWidth="1"/>
    <col min="3085" max="3086" width="2.625" style="56" customWidth="1"/>
    <col min="3087" max="3087" width="4.25" style="56" customWidth="1"/>
    <col min="3088" max="3088" width="3.125" style="56" customWidth="1"/>
    <col min="3089" max="3090" width="4.25" style="56" customWidth="1"/>
    <col min="3091" max="3091" width="4.5" style="56" customWidth="1"/>
    <col min="3092" max="3093" width="2.625" style="56" customWidth="1"/>
    <col min="3094" max="3094" width="2.125" style="56" customWidth="1"/>
    <col min="3095" max="3096" width="6.5" style="56" customWidth="1"/>
    <col min="3097" max="3097" width="4.625" style="56" customWidth="1"/>
    <col min="3098" max="3098" width="5.5" style="56" customWidth="1"/>
    <col min="3099" max="3099" width="1.75" style="56" customWidth="1"/>
    <col min="3100" max="3328" width="10" style="56"/>
    <col min="3329" max="3329" width="1.375" style="56" customWidth="1"/>
    <col min="3330" max="3330" width="13.125" style="56" customWidth="1"/>
    <col min="3331" max="3331" width="6.5" style="56" customWidth="1"/>
    <col min="3332" max="3332" width="6.375" style="56" customWidth="1"/>
    <col min="3333" max="3333" width="9.125" style="56" customWidth="1"/>
    <col min="3334" max="3334" width="2.125" style="56" customWidth="1"/>
    <col min="3335" max="3335" width="5.25" style="56" customWidth="1"/>
    <col min="3336" max="3336" width="3.875" style="56" customWidth="1"/>
    <col min="3337" max="3337" width="5.375" style="56" customWidth="1"/>
    <col min="3338" max="3339" width="5.625" style="56" customWidth="1"/>
    <col min="3340" max="3340" width="2" style="56" customWidth="1"/>
    <col min="3341" max="3342" width="2.625" style="56" customWidth="1"/>
    <col min="3343" max="3343" width="4.25" style="56" customWidth="1"/>
    <col min="3344" max="3344" width="3.125" style="56" customWidth="1"/>
    <col min="3345" max="3346" width="4.25" style="56" customWidth="1"/>
    <col min="3347" max="3347" width="4.5" style="56" customWidth="1"/>
    <col min="3348" max="3349" width="2.625" style="56" customWidth="1"/>
    <col min="3350" max="3350" width="2.125" style="56" customWidth="1"/>
    <col min="3351" max="3352" width="6.5" style="56" customWidth="1"/>
    <col min="3353" max="3353" width="4.625" style="56" customWidth="1"/>
    <col min="3354" max="3354" width="5.5" style="56" customWidth="1"/>
    <col min="3355" max="3355" width="1.75" style="56" customWidth="1"/>
    <col min="3356" max="3584" width="10" style="56"/>
    <col min="3585" max="3585" width="1.375" style="56" customWidth="1"/>
    <col min="3586" max="3586" width="13.125" style="56" customWidth="1"/>
    <col min="3587" max="3587" width="6.5" style="56" customWidth="1"/>
    <col min="3588" max="3588" width="6.375" style="56" customWidth="1"/>
    <col min="3589" max="3589" width="9.125" style="56" customWidth="1"/>
    <col min="3590" max="3590" width="2.125" style="56" customWidth="1"/>
    <col min="3591" max="3591" width="5.25" style="56" customWidth="1"/>
    <col min="3592" max="3592" width="3.875" style="56" customWidth="1"/>
    <col min="3593" max="3593" width="5.375" style="56" customWidth="1"/>
    <col min="3594" max="3595" width="5.625" style="56" customWidth="1"/>
    <col min="3596" max="3596" width="2" style="56" customWidth="1"/>
    <col min="3597" max="3598" width="2.625" style="56" customWidth="1"/>
    <col min="3599" max="3599" width="4.25" style="56" customWidth="1"/>
    <col min="3600" max="3600" width="3.125" style="56" customWidth="1"/>
    <col min="3601" max="3602" width="4.25" style="56" customWidth="1"/>
    <col min="3603" max="3603" width="4.5" style="56" customWidth="1"/>
    <col min="3604" max="3605" width="2.625" style="56" customWidth="1"/>
    <col min="3606" max="3606" width="2.125" style="56" customWidth="1"/>
    <col min="3607" max="3608" width="6.5" style="56" customWidth="1"/>
    <col min="3609" max="3609" width="4.625" style="56" customWidth="1"/>
    <col min="3610" max="3610" width="5.5" style="56" customWidth="1"/>
    <col min="3611" max="3611" width="1.75" style="56" customWidth="1"/>
    <col min="3612" max="3840" width="10" style="56"/>
    <col min="3841" max="3841" width="1.375" style="56" customWidth="1"/>
    <col min="3842" max="3842" width="13.125" style="56" customWidth="1"/>
    <col min="3843" max="3843" width="6.5" style="56" customWidth="1"/>
    <col min="3844" max="3844" width="6.375" style="56" customWidth="1"/>
    <col min="3845" max="3845" width="9.125" style="56" customWidth="1"/>
    <col min="3846" max="3846" width="2.125" style="56" customWidth="1"/>
    <col min="3847" max="3847" width="5.25" style="56" customWidth="1"/>
    <col min="3848" max="3848" width="3.875" style="56" customWidth="1"/>
    <col min="3849" max="3849" width="5.375" style="56" customWidth="1"/>
    <col min="3850" max="3851" width="5.625" style="56" customWidth="1"/>
    <col min="3852" max="3852" width="2" style="56" customWidth="1"/>
    <col min="3853" max="3854" width="2.625" style="56" customWidth="1"/>
    <col min="3855" max="3855" width="4.25" style="56" customWidth="1"/>
    <col min="3856" max="3856" width="3.125" style="56" customWidth="1"/>
    <col min="3857" max="3858" width="4.25" style="56" customWidth="1"/>
    <col min="3859" max="3859" width="4.5" style="56" customWidth="1"/>
    <col min="3860" max="3861" width="2.625" style="56" customWidth="1"/>
    <col min="3862" max="3862" width="2.125" style="56" customWidth="1"/>
    <col min="3863" max="3864" width="6.5" style="56" customWidth="1"/>
    <col min="3865" max="3865" width="4.625" style="56" customWidth="1"/>
    <col min="3866" max="3866" width="5.5" style="56" customWidth="1"/>
    <col min="3867" max="3867" width="1.75" style="56" customWidth="1"/>
    <col min="3868" max="4096" width="10" style="56"/>
    <col min="4097" max="4097" width="1.375" style="56" customWidth="1"/>
    <col min="4098" max="4098" width="13.125" style="56" customWidth="1"/>
    <col min="4099" max="4099" width="6.5" style="56" customWidth="1"/>
    <col min="4100" max="4100" width="6.375" style="56" customWidth="1"/>
    <col min="4101" max="4101" width="9.125" style="56" customWidth="1"/>
    <col min="4102" max="4102" width="2.125" style="56" customWidth="1"/>
    <col min="4103" max="4103" width="5.25" style="56" customWidth="1"/>
    <col min="4104" max="4104" width="3.875" style="56" customWidth="1"/>
    <col min="4105" max="4105" width="5.375" style="56" customWidth="1"/>
    <col min="4106" max="4107" width="5.625" style="56" customWidth="1"/>
    <col min="4108" max="4108" width="2" style="56" customWidth="1"/>
    <col min="4109" max="4110" width="2.625" style="56" customWidth="1"/>
    <col min="4111" max="4111" width="4.25" style="56" customWidth="1"/>
    <col min="4112" max="4112" width="3.125" style="56" customWidth="1"/>
    <col min="4113" max="4114" width="4.25" style="56" customWidth="1"/>
    <col min="4115" max="4115" width="4.5" style="56" customWidth="1"/>
    <col min="4116" max="4117" width="2.625" style="56" customWidth="1"/>
    <col min="4118" max="4118" width="2.125" style="56" customWidth="1"/>
    <col min="4119" max="4120" width="6.5" style="56" customWidth="1"/>
    <col min="4121" max="4121" width="4.625" style="56" customWidth="1"/>
    <col min="4122" max="4122" width="5.5" style="56" customWidth="1"/>
    <col min="4123" max="4123" width="1.75" style="56" customWidth="1"/>
    <col min="4124" max="4352" width="10" style="56"/>
    <col min="4353" max="4353" width="1.375" style="56" customWidth="1"/>
    <col min="4354" max="4354" width="13.125" style="56" customWidth="1"/>
    <col min="4355" max="4355" width="6.5" style="56" customWidth="1"/>
    <col min="4356" max="4356" width="6.375" style="56" customWidth="1"/>
    <col min="4357" max="4357" width="9.125" style="56" customWidth="1"/>
    <col min="4358" max="4358" width="2.125" style="56" customWidth="1"/>
    <col min="4359" max="4359" width="5.25" style="56" customWidth="1"/>
    <col min="4360" max="4360" width="3.875" style="56" customWidth="1"/>
    <col min="4361" max="4361" width="5.375" style="56" customWidth="1"/>
    <col min="4362" max="4363" width="5.625" style="56" customWidth="1"/>
    <col min="4364" max="4364" width="2" style="56" customWidth="1"/>
    <col min="4365" max="4366" width="2.625" style="56" customWidth="1"/>
    <col min="4367" max="4367" width="4.25" style="56" customWidth="1"/>
    <col min="4368" max="4368" width="3.125" style="56" customWidth="1"/>
    <col min="4369" max="4370" width="4.25" style="56" customWidth="1"/>
    <col min="4371" max="4371" width="4.5" style="56" customWidth="1"/>
    <col min="4372" max="4373" width="2.625" style="56" customWidth="1"/>
    <col min="4374" max="4374" width="2.125" style="56" customWidth="1"/>
    <col min="4375" max="4376" width="6.5" style="56" customWidth="1"/>
    <col min="4377" max="4377" width="4.625" style="56" customWidth="1"/>
    <col min="4378" max="4378" width="5.5" style="56" customWidth="1"/>
    <col min="4379" max="4379" width="1.75" style="56" customWidth="1"/>
    <col min="4380" max="4608" width="10" style="56"/>
    <col min="4609" max="4609" width="1.375" style="56" customWidth="1"/>
    <col min="4610" max="4610" width="13.125" style="56" customWidth="1"/>
    <col min="4611" max="4611" width="6.5" style="56" customWidth="1"/>
    <col min="4612" max="4612" width="6.375" style="56" customWidth="1"/>
    <col min="4613" max="4613" width="9.125" style="56" customWidth="1"/>
    <col min="4614" max="4614" width="2.125" style="56" customWidth="1"/>
    <col min="4615" max="4615" width="5.25" style="56" customWidth="1"/>
    <col min="4616" max="4616" width="3.875" style="56" customWidth="1"/>
    <col min="4617" max="4617" width="5.375" style="56" customWidth="1"/>
    <col min="4618" max="4619" width="5.625" style="56" customWidth="1"/>
    <col min="4620" max="4620" width="2" style="56" customWidth="1"/>
    <col min="4621" max="4622" width="2.625" style="56" customWidth="1"/>
    <col min="4623" max="4623" width="4.25" style="56" customWidth="1"/>
    <col min="4624" max="4624" width="3.125" style="56" customWidth="1"/>
    <col min="4625" max="4626" width="4.25" style="56" customWidth="1"/>
    <col min="4627" max="4627" width="4.5" style="56" customWidth="1"/>
    <col min="4628" max="4629" width="2.625" style="56" customWidth="1"/>
    <col min="4630" max="4630" width="2.125" style="56" customWidth="1"/>
    <col min="4631" max="4632" width="6.5" style="56" customWidth="1"/>
    <col min="4633" max="4633" width="4.625" style="56" customWidth="1"/>
    <col min="4634" max="4634" width="5.5" style="56" customWidth="1"/>
    <col min="4635" max="4635" width="1.75" style="56" customWidth="1"/>
    <col min="4636" max="4864" width="10" style="56"/>
    <col min="4865" max="4865" width="1.375" style="56" customWidth="1"/>
    <col min="4866" max="4866" width="13.125" style="56" customWidth="1"/>
    <col min="4867" max="4867" width="6.5" style="56" customWidth="1"/>
    <col min="4868" max="4868" width="6.375" style="56" customWidth="1"/>
    <col min="4869" max="4869" width="9.125" style="56" customWidth="1"/>
    <col min="4870" max="4870" width="2.125" style="56" customWidth="1"/>
    <col min="4871" max="4871" width="5.25" style="56" customWidth="1"/>
    <col min="4872" max="4872" width="3.875" style="56" customWidth="1"/>
    <col min="4873" max="4873" width="5.375" style="56" customWidth="1"/>
    <col min="4874" max="4875" width="5.625" style="56" customWidth="1"/>
    <col min="4876" max="4876" width="2" style="56" customWidth="1"/>
    <col min="4877" max="4878" width="2.625" style="56" customWidth="1"/>
    <col min="4879" max="4879" width="4.25" style="56" customWidth="1"/>
    <col min="4880" max="4880" width="3.125" style="56" customWidth="1"/>
    <col min="4881" max="4882" width="4.25" style="56" customWidth="1"/>
    <col min="4883" max="4883" width="4.5" style="56" customWidth="1"/>
    <col min="4884" max="4885" width="2.625" style="56" customWidth="1"/>
    <col min="4886" max="4886" width="2.125" style="56" customWidth="1"/>
    <col min="4887" max="4888" width="6.5" style="56" customWidth="1"/>
    <col min="4889" max="4889" width="4.625" style="56" customWidth="1"/>
    <col min="4890" max="4890" width="5.5" style="56" customWidth="1"/>
    <col min="4891" max="4891" width="1.75" style="56" customWidth="1"/>
    <col min="4892" max="5120" width="10" style="56"/>
    <col min="5121" max="5121" width="1.375" style="56" customWidth="1"/>
    <col min="5122" max="5122" width="13.125" style="56" customWidth="1"/>
    <col min="5123" max="5123" width="6.5" style="56" customWidth="1"/>
    <col min="5124" max="5124" width="6.375" style="56" customWidth="1"/>
    <col min="5125" max="5125" width="9.125" style="56" customWidth="1"/>
    <col min="5126" max="5126" width="2.125" style="56" customWidth="1"/>
    <col min="5127" max="5127" width="5.25" style="56" customWidth="1"/>
    <col min="5128" max="5128" width="3.875" style="56" customWidth="1"/>
    <col min="5129" max="5129" width="5.375" style="56" customWidth="1"/>
    <col min="5130" max="5131" width="5.625" style="56" customWidth="1"/>
    <col min="5132" max="5132" width="2" style="56" customWidth="1"/>
    <col min="5133" max="5134" width="2.625" style="56" customWidth="1"/>
    <col min="5135" max="5135" width="4.25" style="56" customWidth="1"/>
    <col min="5136" max="5136" width="3.125" style="56" customWidth="1"/>
    <col min="5137" max="5138" width="4.25" style="56" customWidth="1"/>
    <col min="5139" max="5139" width="4.5" style="56" customWidth="1"/>
    <col min="5140" max="5141" width="2.625" style="56" customWidth="1"/>
    <col min="5142" max="5142" width="2.125" style="56" customWidth="1"/>
    <col min="5143" max="5144" width="6.5" style="56" customWidth="1"/>
    <col min="5145" max="5145" width="4.625" style="56" customWidth="1"/>
    <col min="5146" max="5146" width="5.5" style="56" customWidth="1"/>
    <col min="5147" max="5147" width="1.75" style="56" customWidth="1"/>
    <col min="5148" max="5376" width="10" style="56"/>
    <col min="5377" max="5377" width="1.375" style="56" customWidth="1"/>
    <col min="5378" max="5378" width="13.125" style="56" customWidth="1"/>
    <col min="5379" max="5379" width="6.5" style="56" customWidth="1"/>
    <col min="5380" max="5380" width="6.375" style="56" customWidth="1"/>
    <col min="5381" max="5381" width="9.125" style="56" customWidth="1"/>
    <col min="5382" max="5382" width="2.125" style="56" customWidth="1"/>
    <col min="5383" max="5383" width="5.25" style="56" customWidth="1"/>
    <col min="5384" max="5384" width="3.875" style="56" customWidth="1"/>
    <col min="5385" max="5385" width="5.375" style="56" customWidth="1"/>
    <col min="5386" max="5387" width="5.625" style="56" customWidth="1"/>
    <col min="5388" max="5388" width="2" style="56" customWidth="1"/>
    <col min="5389" max="5390" width="2.625" style="56" customWidth="1"/>
    <col min="5391" max="5391" width="4.25" style="56" customWidth="1"/>
    <col min="5392" max="5392" width="3.125" style="56" customWidth="1"/>
    <col min="5393" max="5394" width="4.25" style="56" customWidth="1"/>
    <col min="5395" max="5395" width="4.5" style="56" customWidth="1"/>
    <col min="5396" max="5397" width="2.625" style="56" customWidth="1"/>
    <col min="5398" max="5398" width="2.125" style="56" customWidth="1"/>
    <col min="5399" max="5400" width="6.5" style="56" customWidth="1"/>
    <col min="5401" max="5401" width="4.625" style="56" customWidth="1"/>
    <col min="5402" max="5402" width="5.5" style="56" customWidth="1"/>
    <col min="5403" max="5403" width="1.75" style="56" customWidth="1"/>
    <col min="5404" max="5632" width="10" style="56"/>
    <col min="5633" max="5633" width="1.375" style="56" customWidth="1"/>
    <col min="5634" max="5634" width="13.125" style="56" customWidth="1"/>
    <col min="5635" max="5635" width="6.5" style="56" customWidth="1"/>
    <col min="5636" max="5636" width="6.375" style="56" customWidth="1"/>
    <col min="5637" max="5637" width="9.125" style="56" customWidth="1"/>
    <col min="5638" max="5638" width="2.125" style="56" customWidth="1"/>
    <col min="5639" max="5639" width="5.25" style="56" customWidth="1"/>
    <col min="5640" max="5640" width="3.875" style="56" customWidth="1"/>
    <col min="5641" max="5641" width="5.375" style="56" customWidth="1"/>
    <col min="5642" max="5643" width="5.625" style="56" customWidth="1"/>
    <col min="5644" max="5644" width="2" style="56" customWidth="1"/>
    <col min="5645" max="5646" width="2.625" style="56" customWidth="1"/>
    <col min="5647" max="5647" width="4.25" style="56" customWidth="1"/>
    <col min="5648" max="5648" width="3.125" style="56" customWidth="1"/>
    <col min="5649" max="5650" width="4.25" style="56" customWidth="1"/>
    <col min="5651" max="5651" width="4.5" style="56" customWidth="1"/>
    <col min="5652" max="5653" width="2.625" style="56" customWidth="1"/>
    <col min="5654" max="5654" width="2.125" style="56" customWidth="1"/>
    <col min="5655" max="5656" width="6.5" style="56" customWidth="1"/>
    <col min="5657" max="5657" width="4.625" style="56" customWidth="1"/>
    <col min="5658" max="5658" width="5.5" style="56" customWidth="1"/>
    <col min="5659" max="5659" width="1.75" style="56" customWidth="1"/>
    <col min="5660" max="5888" width="10" style="56"/>
    <col min="5889" max="5889" width="1.375" style="56" customWidth="1"/>
    <col min="5890" max="5890" width="13.125" style="56" customWidth="1"/>
    <col min="5891" max="5891" width="6.5" style="56" customWidth="1"/>
    <col min="5892" max="5892" width="6.375" style="56" customWidth="1"/>
    <col min="5893" max="5893" width="9.125" style="56" customWidth="1"/>
    <col min="5894" max="5894" width="2.125" style="56" customWidth="1"/>
    <col min="5895" max="5895" width="5.25" style="56" customWidth="1"/>
    <col min="5896" max="5896" width="3.875" style="56" customWidth="1"/>
    <col min="5897" max="5897" width="5.375" style="56" customWidth="1"/>
    <col min="5898" max="5899" width="5.625" style="56" customWidth="1"/>
    <col min="5900" max="5900" width="2" style="56" customWidth="1"/>
    <col min="5901" max="5902" width="2.625" style="56" customWidth="1"/>
    <col min="5903" max="5903" width="4.25" style="56" customWidth="1"/>
    <col min="5904" max="5904" width="3.125" style="56" customWidth="1"/>
    <col min="5905" max="5906" width="4.25" style="56" customWidth="1"/>
    <col min="5907" max="5907" width="4.5" style="56" customWidth="1"/>
    <col min="5908" max="5909" width="2.625" style="56" customWidth="1"/>
    <col min="5910" max="5910" width="2.125" style="56" customWidth="1"/>
    <col min="5911" max="5912" width="6.5" style="56" customWidth="1"/>
    <col min="5913" max="5913" width="4.625" style="56" customWidth="1"/>
    <col min="5914" max="5914" width="5.5" style="56" customWidth="1"/>
    <col min="5915" max="5915" width="1.75" style="56" customWidth="1"/>
    <col min="5916" max="6144" width="10" style="56"/>
    <col min="6145" max="6145" width="1.375" style="56" customWidth="1"/>
    <col min="6146" max="6146" width="13.125" style="56" customWidth="1"/>
    <col min="6147" max="6147" width="6.5" style="56" customWidth="1"/>
    <col min="6148" max="6148" width="6.375" style="56" customWidth="1"/>
    <col min="6149" max="6149" width="9.125" style="56" customWidth="1"/>
    <col min="6150" max="6150" width="2.125" style="56" customWidth="1"/>
    <col min="6151" max="6151" width="5.25" style="56" customWidth="1"/>
    <col min="6152" max="6152" width="3.875" style="56" customWidth="1"/>
    <col min="6153" max="6153" width="5.375" style="56" customWidth="1"/>
    <col min="6154" max="6155" width="5.625" style="56" customWidth="1"/>
    <col min="6156" max="6156" width="2" style="56" customWidth="1"/>
    <col min="6157" max="6158" width="2.625" style="56" customWidth="1"/>
    <col min="6159" max="6159" width="4.25" style="56" customWidth="1"/>
    <col min="6160" max="6160" width="3.125" style="56" customWidth="1"/>
    <col min="6161" max="6162" width="4.25" style="56" customWidth="1"/>
    <col min="6163" max="6163" width="4.5" style="56" customWidth="1"/>
    <col min="6164" max="6165" width="2.625" style="56" customWidth="1"/>
    <col min="6166" max="6166" width="2.125" style="56" customWidth="1"/>
    <col min="6167" max="6168" width="6.5" style="56" customWidth="1"/>
    <col min="6169" max="6169" width="4.625" style="56" customWidth="1"/>
    <col min="6170" max="6170" width="5.5" style="56" customWidth="1"/>
    <col min="6171" max="6171" width="1.75" style="56" customWidth="1"/>
    <col min="6172" max="6400" width="10" style="56"/>
    <col min="6401" max="6401" width="1.375" style="56" customWidth="1"/>
    <col min="6402" max="6402" width="13.125" style="56" customWidth="1"/>
    <col min="6403" max="6403" width="6.5" style="56" customWidth="1"/>
    <col min="6404" max="6404" width="6.375" style="56" customWidth="1"/>
    <col min="6405" max="6405" width="9.125" style="56" customWidth="1"/>
    <col min="6406" max="6406" width="2.125" style="56" customWidth="1"/>
    <col min="6407" max="6407" width="5.25" style="56" customWidth="1"/>
    <col min="6408" max="6408" width="3.875" style="56" customWidth="1"/>
    <col min="6409" max="6409" width="5.375" style="56" customWidth="1"/>
    <col min="6410" max="6411" width="5.625" style="56" customWidth="1"/>
    <col min="6412" max="6412" width="2" style="56" customWidth="1"/>
    <col min="6413" max="6414" width="2.625" style="56" customWidth="1"/>
    <col min="6415" max="6415" width="4.25" style="56" customWidth="1"/>
    <col min="6416" max="6416" width="3.125" style="56" customWidth="1"/>
    <col min="6417" max="6418" width="4.25" style="56" customWidth="1"/>
    <col min="6419" max="6419" width="4.5" style="56" customWidth="1"/>
    <col min="6420" max="6421" width="2.625" style="56" customWidth="1"/>
    <col min="6422" max="6422" width="2.125" style="56" customWidth="1"/>
    <col min="6423" max="6424" width="6.5" style="56" customWidth="1"/>
    <col min="6425" max="6425" width="4.625" style="56" customWidth="1"/>
    <col min="6426" max="6426" width="5.5" style="56" customWidth="1"/>
    <col min="6427" max="6427" width="1.75" style="56" customWidth="1"/>
    <col min="6428" max="6656" width="10" style="56"/>
    <col min="6657" max="6657" width="1.375" style="56" customWidth="1"/>
    <col min="6658" max="6658" width="13.125" style="56" customWidth="1"/>
    <col min="6659" max="6659" width="6.5" style="56" customWidth="1"/>
    <col min="6660" max="6660" width="6.375" style="56" customWidth="1"/>
    <col min="6661" max="6661" width="9.125" style="56" customWidth="1"/>
    <col min="6662" max="6662" width="2.125" style="56" customWidth="1"/>
    <col min="6663" max="6663" width="5.25" style="56" customWidth="1"/>
    <col min="6664" max="6664" width="3.875" style="56" customWidth="1"/>
    <col min="6665" max="6665" width="5.375" style="56" customWidth="1"/>
    <col min="6666" max="6667" width="5.625" style="56" customWidth="1"/>
    <col min="6668" max="6668" width="2" style="56" customWidth="1"/>
    <col min="6669" max="6670" width="2.625" style="56" customWidth="1"/>
    <col min="6671" max="6671" width="4.25" style="56" customWidth="1"/>
    <col min="6672" max="6672" width="3.125" style="56" customWidth="1"/>
    <col min="6673" max="6674" width="4.25" style="56" customWidth="1"/>
    <col min="6675" max="6675" width="4.5" style="56" customWidth="1"/>
    <col min="6676" max="6677" width="2.625" style="56" customWidth="1"/>
    <col min="6678" max="6678" width="2.125" style="56" customWidth="1"/>
    <col min="6679" max="6680" width="6.5" style="56" customWidth="1"/>
    <col min="6681" max="6681" width="4.625" style="56" customWidth="1"/>
    <col min="6682" max="6682" width="5.5" style="56" customWidth="1"/>
    <col min="6683" max="6683" width="1.75" style="56" customWidth="1"/>
    <col min="6684" max="6912" width="10" style="56"/>
    <col min="6913" max="6913" width="1.375" style="56" customWidth="1"/>
    <col min="6914" max="6914" width="13.125" style="56" customWidth="1"/>
    <col min="6915" max="6915" width="6.5" style="56" customWidth="1"/>
    <col min="6916" max="6916" width="6.375" style="56" customWidth="1"/>
    <col min="6917" max="6917" width="9.125" style="56" customWidth="1"/>
    <col min="6918" max="6918" width="2.125" style="56" customWidth="1"/>
    <col min="6919" max="6919" width="5.25" style="56" customWidth="1"/>
    <col min="6920" max="6920" width="3.875" style="56" customWidth="1"/>
    <col min="6921" max="6921" width="5.375" style="56" customWidth="1"/>
    <col min="6922" max="6923" width="5.625" style="56" customWidth="1"/>
    <col min="6924" max="6924" width="2" style="56" customWidth="1"/>
    <col min="6925" max="6926" width="2.625" style="56" customWidth="1"/>
    <col min="6927" max="6927" width="4.25" style="56" customWidth="1"/>
    <col min="6928" max="6928" width="3.125" style="56" customWidth="1"/>
    <col min="6929" max="6930" width="4.25" style="56" customWidth="1"/>
    <col min="6931" max="6931" width="4.5" style="56" customWidth="1"/>
    <col min="6932" max="6933" width="2.625" style="56" customWidth="1"/>
    <col min="6934" max="6934" width="2.125" style="56" customWidth="1"/>
    <col min="6935" max="6936" width="6.5" style="56" customWidth="1"/>
    <col min="6937" max="6937" width="4.625" style="56" customWidth="1"/>
    <col min="6938" max="6938" width="5.5" style="56" customWidth="1"/>
    <col min="6939" max="6939" width="1.75" style="56" customWidth="1"/>
    <col min="6940" max="7168" width="10" style="56"/>
    <col min="7169" max="7169" width="1.375" style="56" customWidth="1"/>
    <col min="7170" max="7170" width="13.125" style="56" customWidth="1"/>
    <col min="7171" max="7171" width="6.5" style="56" customWidth="1"/>
    <col min="7172" max="7172" width="6.375" style="56" customWidth="1"/>
    <col min="7173" max="7173" width="9.125" style="56" customWidth="1"/>
    <col min="7174" max="7174" width="2.125" style="56" customWidth="1"/>
    <col min="7175" max="7175" width="5.25" style="56" customWidth="1"/>
    <col min="7176" max="7176" width="3.875" style="56" customWidth="1"/>
    <col min="7177" max="7177" width="5.375" style="56" customWidth="1"/>
    <col min="7178" max="7179" width="5.625" style="56" customWidth="1"/>
    <col min="7180" max="7180" width="2" style="56" customWidth="1"/>
    <col min="7181" max="7182" width="2.625" style="56" customWidth="1"/>
    <col min="7183" max="7183" width="4.25" style="56" customWidth="1"/>
    <col min="7184" max="7184" width="3.125" style="56" customWidth="1"/>
    <col min="7185" max="7186" width="4.25" style="56" customWidth="1"/>
    <col min="7187" max="7187" width="4.5" style="56" customWidth="1"/>
    <col min="7188" max="7189" width="2.625" style="56" customWidth="1"/>
    <col min="7190" max="7190" width="2.125" style="56" customWidth="1"/>
    <col min="7191" max="7192" width="6.5" style="56" customWidth="1"/>
    <col min="7193" max="7193" width="4.625" style="56" customWidth="1"/>
    <col min="7194" max="7194" width="5.5" style="56" customWidth="1"/>
    <col min="7195" max="7195" width="1.75" style="56" customWidth="1"/>
    <col min="7196" max="7424" width="10" style="56"/>
    <col min="7425" max="7425" width="1.375" style="56" customWidth="1"/>
    <col min="7426" max="7426" width="13.125" style="56" customWidth="1"/>
    <col min="7427" max="7427" width="6.5" style="56" customWidth="1"/>
    <col min="7428" max="7428" width="6.375" style="56" customWidth="1"/>
    <col min="7429" max="7429" width="9.125" style="56" customWidth="1"/>
    <col min="7430" max="7430" width="2.125" style="56" customWidth="1"/>
    <col min="7431" max="7431" width="5.25" style="56" customWidth="1"/>
    <col min="7432" max="7432" width="3.875" style="56" customWidth="1"/>
    <col min="7433" max="7433" width="5.375" style="56" customWidth="1"/>
    <col min="7434" max="7435" width="5.625" style="56" customWidth="1"/>
    <col min="7436" max="7436" width="2" style="56" customWidth="1"/>
    <col min="7437" max="7438" width="2.625" style="56" customWidth="1"/>
    <col min="7439" max="7439" width="4.25" style="56" customWidth="1"/>
    <col min="7440" max="7440" width="3.125" style="56" customWidth="1"/>
    <col min="7441" max="7442" width="4.25" style="56" customWidth="1"/>
    <col min="7443" max="7443" width="4.5" style="56" customWidth="1"/>
    <col min="7444" max="7445" width="2.625" style="56" customWidth="1"/>
    <col min="7446" max="7446" width="2.125" style="56" customWidth="1"/>
    <col min="7447" max="7448" width="6.5" style="56" customWidth="1"/>
    <col min="7449" max="7449" width="4.625" style="56" customWidth="1"/>
    <col min="7450" max="7450" width="5.5" style="56" customWidth="1"/>
    <col min="7451" max="7451" width="1.75" style="56" customWidth="1"/>
    <col min="7452" max="7680" width="10" style="56"/>
    <col min="7681" max="7681" width="1.375" style="56" customWidth="1"/>
    <col min="7682" max="7682" width="13.125" style="56" customWidth="1"/>
    <col min="7683" max="7683" width="6.5" style="56" customWidth="1"/>
    <col min="7684" max="7684" width="6.375" style="56" customWidth="1"/>
    <col min="7685" max="7685" width="9.125" style="56" customWidth="1"/>
    <col min="7686" max="7686" width="2.125" style="56" customWidth="1"/>
    <col min="7687" max="7687" width="5.25" style="56" customWidth="1"/>
    <col min="7688" max="7688" width="3.875" style="56" customWidth="1"/>
    <col min="7689" max="7689" width="5.375" style="56" customWidth="1"/>
    <col min="7690" max="7691" width="5.625" style="56" customWidth="1"/>
    <col min="7692" max="7692" width="2" style="56" customWidth="1"/>
    <col min="7693" max="7694" width="2.625" style="56" customWidth="1"/>
    <col min="7695" max="7695" width="4.25" style="56" customWidth="1"/>
    <col min="7696" max="7696" width="3.125" style="56" customWidth="1"/>
    <col min="7697" max="7698" width="4.25" style="56" customWidth="1"/>
    <col min="7699" max="7699" width="4.5" style="56" customWidth="1"/>
    <col min="7700" max="7701" width="2.625" style="56" customWidth="1"/>
    <col min="7702" max="7702" width="2.125" style="56" customWidth="1"/>
    <col min="7703" max="7704" width="6.5" style="56" customWidth="1"/>
    <col min="7705" max="7705" width="4.625" style="56" customWidth="1"/>
    <col min="7706" max="7706" width="5.5" style="56" customWidth="1"/>
    <col min="7707" max="7707" width="1.75" style="56" customWidth="1"/>
    <col min="7708" max="7936" width="10" style="56"/>
    <col min="7937" max="7937" width="1.375" style="56" customWidth="1"/>
    <col min="7938" max="7938" width="13.125" style="56" customWidth="1"/>
    <col min="7939" max="7939" width="6.5" style="56" customWidth="1"/>
    <col min="7940" max="7940" width="6.375" style="56" customWidth="1"/>
    <col min="7941" max="7941" width="9.125" style="56" customWidth="1"/>
    <col min="7942" max="7942" width="2.125" style="56" customWidth="1"/>
    <col min="7943" max="7943" width="5.25" style="56" customWidth="1"/>
    <col min="7944" max="7944" width="3.875" style="56" customWidth="1"/>
    <col min="7945" max="7945" width="5.375" style="56" customWidth="1"/>
    <col min="7946" max="7947" width="5.625" style="56" customWidth="1"/>
    <col min="7948" max="7948" width="2" style="56" customWidth="1"/>
    <col min="7949" max="7950" width="2.625" style="56" customWidth="1"/>
    <col min="7951" max="7951" width="4.25" style="56" customWidth="1"/>
    <col min="7952" max="7952" width="3.125" style="56" customWidth="1"/>
    <col min="7953" max="7954" width="4.25" style="56" customWidth="1"/>
    <col min="7955" max="7955" width="4.5" style="56" customWidth="1"/>
    <col min="7956" max="7957" width="2.625" style="56" customWidth="1"/>
    <col min="7958" max="7958" width="2.125" style="56" customWidth="1"/>
    <col min="7959" max="7960" width="6.5" style="56" customWidth="1"/>
    <col min="7961" max="7961" width="4.625" style="56" customWidth="1"/>
    <col min="7962" max="7962" width="5.5" style="56" customWidth="1"/>
    <col min="7963" max="7963" width="1.75" style="56" customWidth="1"/>
    <col min="7964" max="8192" width="10" style="56"/>
    <col min="8193" max="8193" width="1.375" style="56" customWidth="1"/>
    <col min="8194" max="8194" width="13.125" style="56" customWidth="1"/>
    <col min="8195" max="8195" width="6.5" style="56" customWidth="1"/>
    <col min="8196" max="8196" width="6.375" style="56" customWidth="1"/>
    <col min="8197" max="8197" width="9.125" style="56" customWidth="1"/>
    <col min="8198" max="8198" width="2.125" style="56" customWidth="1"/>
    <col min="8199" max="8199" width="5.25" style="56" customWidth="1"/>
    <col min="8200" max="8200" width="3.875" style="56" customWidth="1"/>
    <col min="8201" max="8201" width="5.375" style="56" customWidth="1"/>
    <col min="8202" max="8203" width="5.625" style="56" customWidth="1"/>
    <col min="8204" max="8204" width="2" style="56" customWidth="1"/>
    <col min="8205" max="8206" width="2.625" style="56" customWidth="1"/>
    <col min="8207" max="8207" width="4.25" style="56" customWidth="1"/>
    <col min="8208" max="8208" width="3.125" style="56" customWidth="1"/>
    <col min="8209" max="8210" width="4.25" style="56" customWidth="1"/>
    <col min="8211" max="8211" width="4.5" style="56" customWidth="1"/>
    <col min="8212" max="8213" width="2.625" style="56" customWidth="1"/>
    <col min="8214" max="8214" width="2.125" style="56" customWidth="1"/>
    <col min="8215" max="8216" width="6.5" style="56" customWidth="1"/>
    <col min="8217" max="8217" width="4.625" style="56" customWidth="1"/>
    <col min="8218" max="8218" width="5.5" style="56" customWidth="1"/>
    <col min="8219" max="8219" width="1.75" style="56" customWidth="1"/>
    <col min="8220" max="8448" width="10" style="56"/>
    <col min="8449" max="8449" width="1.375" style="56" customWidth="1"/>
    <col min="8450" max="8450" width="13.125" style="56" customWidth="1"/>
    <col min="8451" max="8451" width="6.5" style="56" customWidth="1"/>
    <col min="8452" max="8452" width="6.375" style="56" customWidth="1"/>
    <col min="8453" max="8453" width="9.125" style="56" customWidth="1"/>
    <col min="8454" max="8454" width="2.125" style="56" customWidth="1"/>
    <col min="8455" max="8455" width="5.25" style="56" customWidth="1"/>
    <col min="8456" max="8456" width="3.875" style="56" customWidth="1"/>
    <col min="8457" max="8457" width="5.375" style="56" customWidth="1"/>
    <col min="8458" max="8459" width="5.625" style="56" customWidth="1"/>
    <col min="8460" max="8460" width="2" style="56" customWidth="1"/>
    <col min="8461" max="8462" width="2.625" style="56" customWidth="1"/>
    <col min="8463" max="8463" width="4.25" style="56" customWidth="1"/>
    <col min="8464" max="8464" width="3.125" style="56" customWidth="1"/>
    <col min="8465" max="8466" width="4.25" style="56" customWidth="1"/>
    <col min="8467" max="8467" width="4.5" style="56" customWidth="1"/>
    <col min="8468" max="8469" width="2.625" style="56" customWidth="1"/>
    <col min="8470" max="8470" width="2.125" style="56" customWidth="1"/>
    <col min="8471" max="8472" width="6.5" style="56" customWidth="1"/>
    <col min="8473" max="8473" width="4.625" style="56" customWidth="1"/>
    <col min="8474" max="8474" width="5.5" style="56" customWidth="1"/>
    <col min="8475" max="8475" width="1.75" style="56" customWidth="1"/>
    <col min="8476" max="8704" width="10" style="56"/>
    <col min="8705" max="8705" width="1.375" style="56" customWidth="1"/>
    <col min="8706" max="8706" width="13.125" style="56" customWidth="1"/>
    <col min="8707" max="8707" width="6.5" style="56" customWidth="1"/>
    <col min="8708" max="8708" width="6.375" style="56" customWidth="1"/>
    <col min="8709" max="8709" width="9.125" style="56" customWidth="1"/>
    <col min="8710" max="8710" width="2.125" style="56" customWidth="1"/>
    <col min="8711" max="8711" width="5.25" style="56" customWidth="1"/>
    <col min="8712" max="8712" width="3.875" style="56" customWidth="1"/>
    <col min="8713" max="8713" width="5.375" style="56" customWidth="1"/>
    <col min="8714" max="8715" width="5.625" style="56" customWidth="1"/>
    <col min="8716" max="8716" width="2" style="56" customWidth="1"/>
    <col min="8717" max="8718" width="2.625" style="56" customWidth="1"/>
    <col min="8719" max="8719" width="4.25" style="56" customWidth="1"/>
    <col min="8720" max="8720" width="3.125" style="56" customWidth="1"/>
    <col min="8721" max="8722" width="4.25" style="56" customWidth="1"/>
    <col min="8723" max="8723" width="4.5" style="56" customWidth="1"/>
    <col min="8724" max="8725" width="2.625" style="56" customWidth="1"/>
    <col min="8726" max="8726" width="2.125" style="56" customWidth="1"/>
    <col min="8727" max="8728" width="6.5" style="56" customWidth="1"/>
    <col min="8729" max="8729" width="4.625" style="56" customWidth="1"/>
    <col min="8730" max="8730" width="5.5" style="56" customWidth="1"/>
    <col min="8731" max="8731" width="1.75" style="56" customWidth="1"/>
    <col min="8732" max="8960" width="10" style="56"/>
    <col min="8961" max="8961" width="1.375" style="56" customWidth="1"/>
    <col min="8962" max="8962" width="13.125" style="56" customWidth="1"/>
    <col min="8963" max="8963" width="6.5" style="56" customWidth="1"/>
    <col min="8964" max="8964" width="6.375" style="56" customWidth="1"/>
    <col min="8965" max="8965" width="9.125" style="56" customWidth="1"/>
    <col min="8966" max="8966" width="2.125" style="56" customWidth="1"/>
    <col min="8967" max="8967" width="5.25" style="56" customWidth="1"/>
    <col min="8968" max="8968" width="3.875" style="56" customWidth="1"/>
    <col min="8969" max="8969" width="5.375" style="56" customWidth="1"/>
    <col min="8970" max="8971" width="5.625" style="56" customWidth="1"/>
    <col min="8972" max="8972" width="2" style="56" customWidth="1"/>
    <col min="8973" max="8974" width="2.625" style="56" customWidth="1"/>
    <col min="8975" max="8975" width="4.25" style="56" customWidth="1"/>
    <col min="8976" max="8976" width="3.125" style="56" customWidth="1"/>
    <col min="8977" max="8978" width="4.25" style="56" customWidth="1"/>
    <col min="8979" max="8979" width="4.5" style="56" customWidth="1"/>
    <col min="8980" max="8981" width="2.625" style="56" customWidth="1"/>
    <col min="8982" max="8982" width="2.125" style="56" customWidth="1"/>
    <col min="8983" max="8984" width="6.5" style="56" customWidth="1"/>
    <col min="8985" max="8985" width="4.625" style="56" customWidth="1"/>
    <col min="8986" max="8986" width="5.5" style="56" customWidth="1"/>
    <col min="8987" max="8987" width="1.75" style="56" customWidth="1"/>
    <col min="8988" max="9216" width="10" style="56"/>
    <col min="9217" max="9217" width="1.375" style="56" customWidth="1"/>
    <col min="9218" max="9218" width="13.125" style="56" customWidth="1"/>
    <col min="9219" max="9219" width="6.5" style="56" customWidth="1"/>
    <col min="9220" max="9220" width="6.375" style="56" customWidth="1"/>
    <col min="9221" max="9221" width="9.125" style="56" customWidth="1"/>
    <col min="9222" max="9222" width="2.125" style="56" customWidth="1"/>
    <col min="9223" max="9223" width="5.25" style="56" customWidth="1"/>
    <col min="9224" max="9224" width="3.875" style="56" customWidth="1"/>
    <col min="9225" max="9225" width="5.375" style="56" customWidth="1"/>
    <col min="9226" max="9227" width="5.625" style="56" customWidth="1"/>
    <col min="9228" max="9228" width="2" style="56" customWidth="1"/>
    <col min="9229" max="9230" width="2.625" style="56" customWidth="1"/>
    <col min="9231" max="9231" width="4.25" style="56" customWidth="1"/>
    <col min="9232" max="9232" width="3.125" style="56" customWidth="1"/>
    <col min="9233" max="9234" width="4.25" style="56" customWidth="1"/>
    <col min="9235" max="9235" width="4.5" style="56" customWidth="1"/>
    <col min="9236" max="9237" width="2.625" style="56" customWidth="1"/>
    <col min="9238" max="9238" width="2.125" style="56" customWidth="1"/>
    <col min="9239" max="9240" width="6.5" style="56" customWidth="1"/>
    <col min="9241" max="9241" width="4.625" style="56" customWidth="1"/>
    <col min="9242" max="9242" width="5.5" style="56" customWidth="1"/>
    <col min="9243" max="9243" width="1.75" style="56" customWidth="1"/>
    <col min="9244" max="9472" width="10" style="56"/>
    <col min="9473" max="9473" width="1.375" style="56" customWidth="1"/>
    <col min="9474" max="9474" width="13.125" style="56" customWidth="1"/>
    <col min="9475" max="9475" width="6.5" style="56" customWidth="1"/>
    <col min="9476" max="9476" width="6.375" style="56" customWidth="1"/>
    <col min="9477" max="9477" width="9.125" style="56" customWidth="1"/>
    <col min="9478" max="9478" width="2.125" style="56" customWidth="1"/>
    <col min="9479" max="9479" width="5.25" style="56" customWidth="1"/>
    <col min="9480" max="9480" width="3.875" style="56" customWidth="1"/>
    <col min="9481" max="9481" width="5.375" style="56" customWidth="1"/>
    <col min="9482" max="9483" width="5.625" style="56" customWidth="1"/>
    <col min="9484" max="9484" width="2" style="56" customWidth="1"/>
    <col min="9485" max="9486" width="2.625" style="56" customWidth="1"/>
    <col min="9487" max="9487" width="4.25" style="56" customWidth="1"/>
    <col min="9488" max="9488" width="3.125" style="56" customWidth="1"/>
    <col min="9489" max="9490" width="4.25" style="56" customWidth="1"/>
    <col min="9491" max="9491" width="4.5" style="56" customWidth="1"/>
    <col min="9492" max="9493" width="2.625" style="56" customWidth="1"/>
    <col min="9494" max="9494" width="2.125" style="56" customWidth="1"/>
    <col min="9495" max="9496" width="6.5" style="56" customWidth="1"/>
    <col min="9497" max="9497" width="4.625" style="56" customWidth="1"/>
    <col min="9498" max="9498" width="5.5" style="56" customWidth="1"/>
    <col min="9499" max="9499" width="1.75" style="56" customWidth="1"/>
    <col min="9500" max="9728" width="10" style="56"/>
    <col min="9729" max="9729" width="1.375" style="56" customWidth="1"/>
    <col min="9730" max="9730" width="13.125" style="56" customWidth="1"/>
    <col min="9731" max="9731" width="6.5" style="56" customWidth="1"/>
    <col min="9732" max="9732" width="6.375" style="56" customWidth="1"/>
    <col min="9733" max="9733" width="9.125" style="56" customWidth="1"/>
    <col min="9734" max="9734" width="2.125" style="56" customWidth="1"/>
    <col min="9735" max="9735" width="5.25" style="56" customWidth="1"/>
    <col min="9736" max="9736" width="3.875" style="56" customWidth="1"/>
    <col min="9737" max="9737" width="5.375" style="56" customWidth="1"/>
    <col min="9738" max="9739" width="5.625" style="56" customWidth="1"/>
    <col min="9740" max="9740" width="2" style="56" customWidth="1"/>
    <col min="9741" max="9742" width="2.625" style="56" customWidth="1"/>
    <col min="9743" max="9743" width="4.25" style="56" customWidth="1"/>
    <col min="9744" max="9744" width="3.125" style="56" customWidth="1"/>
    <col min="9745" max="9746" width="4.25" style="56" customWidth="1"/>
    <col min="9747" max="9747" width="4.5" style="56" customWidth="1"/>
    <col min="9748" max="9749" width="2.625" style="56" customWidth="1"/>
    <col min="9750" max="9750" width="2.125" style="56" customWidth="1"/>
    <col min="9751" max="9752" width="6.5" style="56" customWidth="1"/>
    <col min="9753" max="9753" width="4.625" style="56" customWidth="1"/>
    <col min="9754" max="9754" width="5.5" style="56" customWidth="1"/>
    <col min="9755" max="9755" width="1.75" style="56" customWidth="1"/>
    <col min="9756" max="9984" width="10" style="56"/>
    <col min="9985" max="9985" width="1.375" style="56" customWidth="1"/>
    <col min="9986" max="9986" width="13.125" style="56" customWidth="1"/>
    <col min="9987" max="9987" width="6.5" style="56" customWidth="1"/>
    <col min="9988" max="9988" width="6.375" style="56" customWidth="1"/>
    <col min="9989" max="9989" width="9.125" style="56" customWidth="1"/>
    <col min="9990" max="9990" width="2.125" style="56" customWidth="1"/>
    <col min="9991" max="9991" width="5.25" style="56" customWidth="1"/>
    <col min="9992" max="9992" width="3.875" style="56" customWidth="1"/>
    <col min="9993" max="9993" width="5.375" style="56" customWidth="1"/>
    <col min="9994" max="9995" width="5.625" style="56" customWidth="1"/>
    <col min="9996" max="9996" width="2" style="56" customWidth="1"/>
    <col min="9997" max="9998" width="2.625" style="56" customWidth="1"/>
    <col min="9999" max="9999" width="4.25" style="56" customWidth="1"/>
    <col min="10000" max="10000" width="3.125" style="56" customWidth="1"/>
    <col min="10001" max="10002" width="4.25" style="56" customWidth="1"/>
    <col min="10003" max="10003" width="4.5" style="56" customWidth="1"/>
    <col min="10004" max="10005" width="2.625" style="56" customWidth="1"/>
    <col min="10006" max="10006" width="2.125" style="56" customWidth="1"/>
    <col min="10007" max="10008" width="6.5" style="56" customWidth="1"/>
    <col min="10009" max="10009" width="4.625" style="56" customWidth="1"/>
    <col min="10010" max="10010" width="5.5" style="56" customWidth="1"/>
    <col min="10011" max="10011" width="1.75" style="56" customWidth="1"/>
    <col min="10012" max="10240" width="10" style="56"/>
    <col min="10241" max="10241" width="1.375" style="56" customWidth="1"/>
    <col min="10242" max="10242" width="13.125" style="56" customWidth="1"/>
    <col min="10243" max="10243" width="6.5" style="56" customWidth="1"/>
    <col min="10244" max="10244" width="6.375" style="56" customWidth="1"/>
    <col min="10245" max="10245" width="9.125" style="56" customWidth="1"/>
    <col min="10246" max="10246" width="2.125" style="56" customWidth="1"/>
    <col min="10247" max="10247" width="5.25" style="56" customWidth="1"/>
    <col min="10248" max="10248" width="3.875" style="56" customWidth="1"/>
    <col min="10249" max="10249" width="5.375" style="56" customWidth="1"/>
    <col min="10250" max="10251" width="5.625" style="56" customWidth="1"/>
    <col min="10252" max="10252" width="2" style="56" customWidth="1"/>
    <col min="10253" max="10254" width="2.625" style="56" customWidth="1"/>
    <col min="10255" max="10255" width="4.25" style="56" customWidth="1"/>
    <col min="10256" max="10256" width="3.125" style="56" customWidth="1"/>
    <col min="10257" max="10258" width="4.25" style="56" customWidth="1"/>
    <col min="10259" max="10259" width="4.5" style="56" customWidth="1"/>
    <col min="10260" max="10261" width="2.625" style="56" customWidth="1"/>
    <col min="10262" max="10262" width="2.125" style="56" customWidth="1"/>
    <col min="10263" max="10264" width="6.5" style="56" customWidth="1"/>
    <col min="10265" max="10265" width="4.625" style="56" customWidth="1"/>
    <col min="10266" max="10266" width="5.5" style="56" customWidth="1"/>
    <col min="10267" max="10267" width="1.75" style="56" customWidth="1"/>
    <col min="10268" max="10496" width="10" style="56"/>
    <col min="10497" max="10497" width="1.375" style="56" customWidth="1"/>
    <col min="10498" max="10498" width="13.125" style="56" customWidth="1"/>
    <col min="10499" max="10499" width="6.5" style="56" customWidth="1"/>
    <col min="10500" max="10500" width="6.375" style="56" customWidth="1"/>
    <col min="10501" max="10501" width="9.125" style="56" customWidth="1"/>
    <col min="10502" max="10502" width="2.125" style="56" customWidth="1"/>
    <col min="10503" max="10503" width="5.25" style="56" customWidth="1"/>
    <col min="10504" max="10504" width="3.875" style="56" customWidth="1"/>
    <col min="10505" max="10505" width="5.375" style="56" customWidth="1"/>
    <col min="10506" max="10507" width="5.625" style="56" customWidth="1"/>
    <col min="10508" max="10508" width="2" style="56" customWidth="1"/>
    <col min="10509" max="10510" width="2.625" style="56" customWidth="1"/>
    <col min="10511" max="10511" width="4.25" style="56" customWidth="1"/>
    <col min="10512" max="10512" width="3.125" style="56" customWidth="1"/>
    <col min="10513" max="10514" width="4.25" style="56" customWidth="1"/>
    <col min="10515" max="10515" width="4.5" style="56" customWidth="1"/>
    <col min="10516" max="10517" width="2.625" style="56" customWidth="1"/>
    <col min="10518" max="10518" width="2.125" style="56" customWidth="1"/>
    <col min="10519" max="10520" width="6.5" style="56" customWidth="1"/>
    <col min="10521" max="10521" width="4.625" style="56" customWidth="1"/>
    <col min="10522" max="10522" width="5.5" style="56" customWidth="1"/>
    <col min="10523" max="10523" width="1.75" style="56" customWidth="1"/>
    <col min="10524" max="10752" width="10" style="56"/>
    <col min="10753" max="10753" width="1.375" style="56" customWidth="1"/>
    <col min="10754" max="10754" width="13.125" style="56" customWidth="1"/>
    <col min="10755" max="10755" width="6.5" style="56" customWidth="1"/>
    <col min="10756" max="10756" width="6.375" style="56" customWidth="1"/>
    <col min="10757" max="10757" width="9.125" style="56" customWidth="1"/>
    <col min="10758" max="10758" width="2.125" style="56" customWidth="1"/>
    <col min="10759" max="10759" width="5.25" style="56" customWidth="1"/>
    <col min="10760" max="10760" width="3.875" style="56" customWidth="1"/>
    <col min="10761" max="10761" width="5.375" style="56" customWidth="1"/>
    <col min="10762" max="10763" width="5.625" style="56" customWidth="1"/>
    <col min="10764" max="10764" width="2" style="56" customWidth="1"/>
    <col min="10765" max="10766" width="2.625" style="56" customWidth="1"/>
    <col min="10767" max="10767" width="4.25" style="56" customWidth="1"/>
    <col min="10768" max="10768" width="3.125" style="56" customWidth="1"/>
    <col min="10769" max="10770" width="4.25" style="56" customWidth="1"/>
    <col min="10771" max="10771" width="4.5" style="56" customWidth="1"/>
    <col min="10772" max="10773" width="2.625" style="56" customWidth="1"/>
    <col min="10774" max="10774" width="2.125" style="56" customWidth="1"/>
    <col min="10775" max="10776" width="6.5" style="56" customWidth="1"/>
    <col min="10777" max="10777" width="4.625" style="56" customWidth="1"/>
    <col min="10778" max="10778" width="5.5" style="56" customWidth="1"/>
    <col min="10779" max="10779" width="1.75" style="56" customWidth="1"/>
    <col min="10780" max="11008" width="10" style="56"/>
    <col min="11009" max="11009" width="1.375" style="56" customWidth="1"/>
    <col min="11010" max="11010" width="13.125" style="56" customWidth="1"/>
    <col min="11011" max="11011" width="6.5" style="56" customWidth="1"/>
    <col min="11012" max="11012" width="6.375" style="56" customWidth="1"/>
    <col min="11013" max="11013" width="9.125" style="56" customWidth="1"/>
    <col min="11014" max="11014" width="2.125" style="56" customWidth="1"/>
    <col min="11015" max="11015" width="5.25" style="56" customWidth="1"/>
    <col min="11016" max="11016" width="3.875" style="56" customWidth="1"/>
    <col min="11017" max="11017" width="5.375" style="56" customWidth="1"/>
    <col min="11018" max="11019" width="5.625" style="56" customWidth="1"/>
    <col min="11020" max="11020" width="2" style="56" customWidth="1"/>
    <col min="11021" max="11022" width="2.625" style="56" customWidth="1"/>
    <col min="11023" max="11023" width="4.25" style="56" customWidth="1"/>
    <col min="11024" max="11024" width="3.125" style="56" customWidth="1"/>
    <col min="11025" max="11026" width="4.25" style="56" customWidth="1"/>
    <col min="11027" max="11027" width="4.5" style="56" customWidth="1"/>
    <col min="11028" max="11029" width="2.625" style="56" customWidth="1"/>
    <col min="11030" max="11030" width="2.125" style="56" customWidth="1"/>
    <col min="11031" max="11032" width="6.5" style="56" customWidth="1"/>
    <col min="11033" max="11033" width="4.625" style="56" customWidth="1"/>
    <col min="11034" max="11034" width="5.5" style="56" customWidth="1"/>
    <col min="11035" max="11035" width="1.75" style="56" customWidth="1"/>
    <col min="11036" max="11264" width="10" style="56"/>
    <col min="11265" max="11265" width="1.375" style="56" customWidth="1"/>
    <col min="11266" max="11266" width="13.125" style="56" customWidth="1"/>
    <col min="11267" max="11267" width="6.5" style="56" customWidth="1"/>
    <col min="11268" max="11268" width="6.375" style="56" customWidth="1"/>
    <col min="11269" max="11269" width="9.125" style="56" customWidth="1"/>
    <col min="11270" max="11270" width="2.125" style="56" customWidth="1"/>
    <col min="11271" max="11271" width="5.25" style="56" customWidth="1"/>
    <col min="11272" max="11272" width="3.875" style="56" customWidth="1"/>
    <col min="11273" max="11273" width="5.375" style="56" customWidth="1"/>
    <col min="11274" max="11275" width="5.625" style="56" customWidth="1"/>
    <col min="11276" max="11276" width="2" style="56" customWidth="1"/>
    <col min="11277" max="11278" width="2.625" style="56" customWidth="1"/>
    <col min="11279" max="11279" width="4.25" style="56" customWidth="1"/>
    <col min="11280" max="11280" width="3.125" style="56" customWidth="1"/>
    <col min="11281" max="11282" width="4.25" style="56" customWidth="1"/>
    <col min="11283" max="11283" width="4.5" style="56" customWidth="1"/>
    <col min="11284" max="11285" width="2.625" style="56" customWidth="1"/>
    <col min="11286" max="11286" width="2.125" style="56" customWidth="1"/>
    <col min="11287" max="11288" width="6.5" style="56" customWidth="1"/>
    <col min="11289" max="11289" width="4.625" style="56" customWidth="1"/>
    <col min="11290" max="11290" width="5.5" style="56" customWidth="1"/>
    <col min="11291" max="11291" width="1.75" style="56" customWidth="1"/>
    <col min="11292" max="11520" width="10" style="56"/>
    <col min="11521" max="11521" width="1.375" style="56" customWidth="1"/>
    <col min="11522" max="11522" width="13.125" style="56" customWidth="1"/>
    <col min="11523" max="11523" width="6.5" style="56" customWidth="1"/>
    <col min="11524" max="11524" width="6.375" style="56" customWidth="1"/>
    <col min="11525" max="11525" width="9.125" style="56" customWidth="1"/>
    <col min="11526" max="11526" width="2.125" style="56" customWidth="1"/>
    <col min="11527" max="11527" width="5.25" style="56" customWidth="1"/>
    <col min="11528" max="11528" width="3.875" style="56" customWidth="1"/>
    <col min="11529" max="11529" width="5.375" style="56" customWidth="1"/>
    <col min="11530" max="11531" width="5.625" style="56" customWidth="1"/>
    <col min="11532" max="11532" width="2" style="56" customWidth="1"/>
    <col min="11533" max="11534" width="2.625" style="56" customWidth="1"/>
    <col min="11535" max="11535" width="4.25" style="56" customWidth="1"/>
    <col min="11536" max="11536" width="3.125" style="56" customWidth="1"/>
    <col min="11537" max="11538" width="4.25" style="56" customWidth="1"/>
    <col min="11539" max="11539" width="4.5" style="56" customWidth="1"/>
    <col min="11540" max="11541" width="2.625" style="56" customWidth="1"/>
    <col min="11542" max="11542" width="2.125" style="56" customWidth="1"/>
    <col min="11543" max="11544" width="6.5" style="56" customWidth="1"/>
    <col min="11545" max="11545" width="4.625" style="56" customWidth="1"/>
    <col min="11546" max="11546" width="5.5" style="56" customWidth="1"/>
    <col min="11547" max="11547" width="1.75" style="56" customWidth="1"/>
    <col min="11548" max="11776" width="10" style="56"/>
    <col min="11777" max="11777" width="1.375" style="56" customWidth="1"/>
    <col min="11778" max="11778" width="13.125" style="56" customWidth="1"/>
    <col min="11779" max="11779" width="6.5" style="56" customWidth="1"/>
    <col min="11780" max="11780" width="6.375" style="56" customWidth="1"/>
    <col min="11781" max="11781" width="9.125" style="56" customWidth="1"/>
    <col min="11782" max="11782" width="2.125" style="56" customWidth="1"/>
    <col min="11783" max="11783" width="5.25" style="56" customWidth="1"/>
    <col min="11784" max="11784" width="3.875" style="56" customWidth="1"/>
    <col min="11785" max="11785" width="5.375" style="56" customWidth="1"/>
    <col min="11786" max="11787" width="5.625" style="56" customWidth="1"/>
    <col min="11788" max="11788" width="2" style="56" customWidth="1"/>
    <col min="11789" max="11790" width="2.625" style="56" customWidth="1"/>
    <col min="11791" max="11791" width="4.25" style="56" customWidth="1"/>
    <col min="11792" max="11792" width="3.125" style="56" customWidth="1"/>
    <col min="11793" max="11794" width="4.25" style="56" customWidth="1"/>
    <col min="11795" max="11795" width="4.5" style="56" customWidth="1"/>
    <col min="11796" max="11797" width="2.625" style="56" customWidth="1"/>
    <col min="11798" max="11798" width="2.125" style="56" customWidth="1"/>
    <col min="11799" max="11800" width="6.5" style="56" customWidth="1"/>
    <col min="11801" max="11801" width="4.625" style="56" customWidth="1"/>
    <col min="11802" max="11802" width="5.5" style="56" customWidth="1"/>
    <col min="11803" max="11803" width="1.75" style="56" customWidth="1"/>
    <col min="11804" max="12032" width="10" style="56"/>
    <col min="12033" max="12033" width="1.375" style="56" customWidth="1"/>
    <col min="12034" max="12034" width="13.125" style="56" customWidth="1"/>
    <col min="12035" max="12035" width="6.5" style="56" customWidth="1"/>
    <col min="12036" max="12036" width="6.375" style="56" customWidth="1"/>
    <col min="12037" max="12037" width="9.125" style="56" customWidth="1"/>
    <col min="12038" max="12038" width="2.125" style="56" customWidth="1"/>
    <col min="12039" max="12039" width="5.25" style="56" customWidth="1"/>
    <col min="12040" max="12040" width="3.875" style="56" customWidth="1"/>
    <col min="12041" max="12041" width="5.375" style="56" customWidth="1"/>
    <col min="12042" max="12043" width="5.625" style="56" customWidth="1"/>
    <col min="12044" max="12044" width="2" style="56" customWidth="1"/>
    <col min="12045" max="12046" width="2.625" style="56" customWidth="1"/>
    <col min="12047" max="12047" width="4.25" style="56" customWidth="1"/>
    <col min="12048" max="12048" width="3.125" style="56" customWidth="1"/>
    <col min="12049" max="12050" width="4.25" style="56" customWidth="1"/>
    <col min="12051" max="12051" width="4.5" style="56" customWidth="1"/>
    <col min="12052" max="12053" width="2.625" style="56" customWidth="1"/>
    <col min="12054" max="12054" width="2.125" style="56" customWidth="1"/>
    <col min="12055" max="12056" width="6.5" style="56" customWidth="1"/>
    <col min="12057" max="12057" width="4.625" style="56" customWidth="1"/>
    <col min="12058" max="12058" width="5.5" style="56" customWidth="1"/>
    <col min="12059" max="12059" width="1.75" style="56" customWidth="1"/>
    <col min="12060" max="12288" width="10" style="56"/>
    <col min="12289" max="12289" width="1.375" style="56" customWidth="1"/>
    <col min="12290" max="12290" width="13.125" style="56" customWidth="1"/>
    <col min="12291" max="12291" width="6.5" style="56" customWidth="1"/>
    <col min="12292" max="12292" width="6.375" style="56" customWidth="1"/>
    <col min="12293" max="12293" width="9.125" style="56" customWidth="1"/>
    <col min="12294" max="12294" width="2.125" style="56" customWidth="1"/>
    <col min="12295" max="12295" width="5.25" style="56" customWidth="1"/>
    <col min="12296" max="12296" width="3.875" style="56" customWidth="1"/>
    <col min="12297" max="12297" width="5.375" style="56" customWidth="1"/>
    <col min="12298" max="12299" width="5.625" style="56" customWidth="1"/>
    <col min="12300" max="12300" width="2" style="56" customWidth="1"/>
    <col min="12301" max="12302" width="2.625" style="56" customWidth="1"/>
    <col min="12303" max="12303" width="4.25" style="56" customWidth="1"/>
    <col min="12304" max="12304" width="3.125" style="56" customWidth="1"/>
    <col min="12305" max="12306" width="4.25" style="56" customWidth="1"/>
    <col min="12307" max="12307" width="4.5" style="56" customWidth="1"/>
    <col min="12308" max="12309" width="2.625" style="56" customWidth="1"/>
    <col min="12310" max="12310" width="2.125" style="56" customWidth="1"/>
    <col min="12311" max="12312" width="6.5" style="56" customWidth="1"/>
    <col min="12313" max="12313" width="4.625" style="56" customWidth="1"/>
    <col min="12314" max="12314" width="5.5" style="56" customWidth="1"/>
    <col min="12315" max="12315" width="1.75" style="56" customWidth="1"/>
    <col min="12316" max="12544" width="10" style="56"/>
    <col min="12545" max="12545" width="1.375" style="56" customWidth="1"/>
    <col min="12546" max="12546" width="13.125" style="56" customWidth="1"/>
    <col min="12547" max="12547" width="6.5" style="56" customWidth="1"/>
    <col min="12548" max="12548" width="6.375" style="56" customWidth="1"/>
    <col min="12549" max="12549" width="9.125" style="56" customWidth="1"/>
    <col min="12550" max="12550" width="2.125" style="56" customWidth="1"/>
    <col min="12551" max="12551" width="5.25" style="56" customWidth="1"/>
    <col min="12552" max="12552" width="3.875" style="56" customWidth="1"/>
    <col min="12553" max="12553" width="5.375" style="56" customWidth="1"/>
    <col min="12554" max="12555" width="5.625" style="56" customWidth="1"/>
    <col min="12556" max="12556" width="2" style="56" customWidth="1"/>
    <col min="12557" max="12558" width="2.625" style="56" customWidth="1"/>
    <col min="12559" max="12559" width="4.25" style="56" customWidth="1"/>
    <col min="12560" max="12560" width="3.125" style="56" customWidth="1"/>
    <col min="12561" max="12562" width="4.25" style="56" customWidth="1"/>
    <col min="12563" max="12563" width="4.5" style="56" customWidth="1"/>
    <col min="12564" max="12565" width="2.625" style="56" customWidth="1"/>
    <col min="12566" max="12566" width="2.125" style="56" customWidth="1"/>
    <col min="12567" max="12568" width="6.5" style="56" customWidth="1"/>
    <col min="12569" max="12569" width="4.625" style="56" customWidth="1"/>
    <col min="12570" max="12570" width="5.5" style="56" customWidth="1"/>
    <col min="12571" max="12571" width="1.75" style="56" customWidth="1"/>
    <col min="12572" max="12800" width="10" style="56"/>
    <col min="12801" max="12801" width="1.375" style="56" customWidth="1"/>
    <col min="12802" max="12802" width="13.125" style="56" customWidth="1"/>
    <col min="12803" max="12803" width="6.5" style="56" customWidth="1"/>
    <col min="12804" max="12804" width="6.375" style="56" customWidth="1"/>
    <col min="12805" max="12805" width="9.125" style="56" customWidth="1"/>
    <col min="12806" max="12806" width="2.125" style="56" customWidth="1"/>
    <col min="12807" max="12807" width="5.25" style="56" customWidth="1"/>
    <col min="12808" max="12808" width="3.875" style="56" customWidth="1"/>
    <col min="12809" max="12809" width="5.375" style="56" customWidth="1"/>
    <col min="12810" max="12811" width="5.625" style="56" customWidth="1"/>
    <col min="12812" max="12812" width="2" style="56" customWidth="1"/>
    <col min="12813" max="12814" width="2.625" style="56" customWidth="1"/>
    <col min="12815" max="12815" width="4.25" style="56" customWidth="1"/>
    <col min="12816" max="12816" width="3.125" style="56" customWidth="1"/>
    <col min="12817" max="12818" width="4.25" style="56" customWidth="1"/>
    <col min="12819" max="12819" width="4.5" style="56" customWidth="1"/>
    <col min="12820" max="12821" width="2.625" style="56" customWidth="1"/>
    <col min="12822" max="12822" width="2.125" style="56" customWidth="1"/>
    <col min="12823" max="12824" width="6.5" style="56" customWidth="1"/>
    <col min="12825" max="12825" width="4.625" style="56" customWidth="1"/>
    <col min="12826" max="12826" width="5.5" style="56" customWidth="1"/>
    <col min="12827" max="12827" width="1.75" style="56" customWidth="1"/>
    <col min="12828" max="13056" width="10" style="56"/>
    <col min="13057" max="13057" width="1.375" style="56" customWidth="1"/>
    <col min="13058" max="13058" width="13.125" style="56" customWidth="1"/>
    <col min="13059" max="13059" width="6.5" style="56" customWidth="1"/>
    <col min="13060" max="13060" width="6.375" style="56" customWidth="1"/>
    <col min="13061" max="13061" width="9.125" style="56" customWidth="1"/>
    <col min="13062" max="13062" width="2.125" style="56" customWidth="1"/>
    <col min="13063" max="13063" width="5.25" style="56" customWidth="1"/>
    <col min="13064" max="13064" width="3.875" style="56" customWidth="1"/>
    <col min="13065" max="13065" width="5.375" style="56" customWidth="1"/>
    <col min="13066" max="13067" width="5.625" style="56" customWidth="1"/>
    <col min="13068" max="13068" width="2" style="56" customWidth="1"/>
    <col min="13069" max="13070" width="2.625" style="56" customWidth="1"/>
    <col min="13071" max="13071" width="4.25" style="56" customWidth="1"/>
    <col min="13072" max="13072" width="3.125" style="56" customWidth="1"/>
    <col min="13073" max="13074" width="4.25" style="56" customWidth="1"/>
    <col min="13075" max="13075" width="4.5" style="56" customWidth="1"/>
    <col min="13076" max="13077" width="2.625" style="56" customWidth="1"/>
    <col min="13078" max="13078" width="2.125" style="56" customWidth="1"/>
    <col min="13079" max="13080" width="6.5" style="56" customWidth="1"/>
    <col min="13081" max="13081" width="4.625" style="56" customWidth="1"/>
    <col min="13082" max="13082" width="5.5" style="56" customWidth="1"/>
    <col min="13083" max="13083" width="1.75" style="56" customWidth="1"/>
    <col min="13084" max="13312" width="10" style="56"/>
    <col min="13313" max="13313" width="1.375" style="56" customWidth="1"/>
    <col min="13314" max="13314" width="13.125" style="56" customWidth="1"/>
    <col min="13315" max="13315" width="6.5" style="56" customWidth="1"/>
    <col min="13316" max="13316" width="6.375" style="56" customWidth="1"/>
    <col min="13317" max="13317" width="9.125" style="56" customWidth="1"/>
    <col min="13318" max="13318" width="2.125" style="56" customWidth="1"/>
    <col min="13319" max="13319" width="5.25" style="56" customWidth="1"/>
    <col min="13320" max="13320" width="3.875" style="56" customWidth="1"/>
    <col min="13321" max="13321" width="5.375" style="56" customWidth="1"/>
    <col min="13322" max="13323" width="5.625" style="56" customWidth="1"/>
    <col min="13324" max="13324" width="2" style="56" customWidth="1"/>
    <col min="13325" max="13326" width="2.625" style="56" customWidth="1"/>
    <col min="13327" max="13327" width="4.25" style="56" customWidth="1"/>
    <col min="13328" max="13328" width="3.125" style="56" customWidth="1"/>
    <col min="13329" max="13330" width="4.25" style="56" customWidth="1"/>
    <col min="13331" max="13331" width="4.5" style="56" customWidth="1"/>
    <col min="13332" max="13333" width="2.625" style="56" customWidth="1"/>
    <col min="13334" max="13334" width="2.125" style="56" customWidth="1"/>
    <col min="13335" max="13336" width="6.5" style="56" customWidth="1"/>
    <col min="13337" max="13337" width="4.625" style="56" customWidth="1"/>
    <col min="13338" max="13338" width="5.5" style="56" customWidth="1"/>
    <col min="13339" max="13339" width="1.75" style="56" customWidth="1"/>
    <col min="13340" max="13568" width="10" style="56"/>
    <col min="13569" max="13569" width="1.375" style="56" customWidth="1"/>
    <col min="13570" max="13570" width="13.125" style="56" customWidth="1"/>
    <col min="13571" max="13571" width="6.5" style="56" customWidth="1"/>
    <col min="13572" max="13572" width="6.375" style="56" customWidth="1"/>
    <col min="13573" max="13573" width="9.125" style="56" customWidth="1"/>
    <col min="13574" max="13574" width="2.125" style="56" customWidth="1"/>
    <col min="13575" max="13575" width="5.25" style="56" customWidth="1"/>
    <col min="13576" max="13576" width="3.875" style="56" customWidth="1"/>
    <col min="13577" max="13577" width="5.375" style="56" customWidth="1"/>
    <col min="13578" max="13579" width="5.625" style="56" customWidth="1"/>
    <col min="13580" max="13580" width="2" style="56" customWidth="1"/>
    <col min="13581" max="13582" width="2.625" style="56" customWidth="1"/>
    <col min="13583" max="13583" width="4.25" style="56" customWidth="1"/>
    <col min="13584" max="13584" width="3.125" style="56" customWidth="1"/>
    <col min="13585" max="13586" width="4.25" style="56" customWidth="1"/>
    <col min="13587" max="13587" width="4.5" style="56" customWidth="1"/>
    <col min="13588" max="13589" width="2.625" style="56" customWidth="1"/>
    <col min="13590" max="13590" width="2.125" style="56" customWidth="1"/>
    <col min="13591" max="13592" width="6.5" style="56" customWidth="1"/>
    <col min="13593" max="13593" width="4.625" style="56" customWidth="1"/>
    <col min="13594" max="13594" width="5.5" style="56" customWidth="1"/>
    <col min="13595" max="13595" width="1.75" style="56" customWidth="1"/>
    <col min="13596" max="13824" width="10" style="56"/>
    <col min="13825" max="13825" width="1.375" style="56" customWidth="1"/>
    <col min="13826" max="13826" width="13.125" style="56" customWidth="1"/>
    <col min="13827" max="13827" width="6.5" style="56" customWidth="1"/>
    <col min="13828" max="13828" width="6.375" style="56" customWidth="1"/>
    <col min="13829" max="13829" width="9.125" style="56" customWidth="1"/>
    <col min="13830" max="13830" width="2.125" style="56" customWidth="1"/>
    <col min="13831" max="13831" width="5.25" style="56" customWidth="1"/>
    <col min="13832" max="13832" width="3.875" style="56" customWidth="1"/>
    <col min="13833" max="13833" width="5.375" style="56" customWidth="1"/>
    <col min="13834" max="13835" width="5.625" style="56" customWidth="1"/>
    <col min="13836" max="13836" width="2" style="56" customWidth="1"/>
    <col min="13837" max="13838" width="2.625" style="56" customWidth="1"/>
    <col min="13839" max="13839" width="4.25" style="56" customWidth="1"/>
    <col min="13840" max="13840" width="3.125" style="56" customWidth="1"/>
    <col min="13841" max="13842" width="4.25" style="56" customWidth="1"/>
    <col min="13843" max="13843" width="4.5" style="56" customWidth="1"/>
    <col min="13844" max="13845" width="2.625" style="56" customWidth="1"/>
    <col min="13846" max="13846" width="2.125" style="56" customWidth="1"/>
    <col min="13847" max="13848" width="6.5" style="56" customWidth="1"/>
    <col min="13849" max="13849" width="4.625" style="56" customWidth="1"/>
    <col min="13850" max="13850" width="5.5" style="56" customWidth="1"/>
    <col min="13851" max="13851" width="1.75" style="56" customWidth="1"/>
    <col min="13852" max="14080" width="10" style="56"/>
    <col min="14081" max="14081" width="1.375" style="56" customWidth="1"/>
    <col min="14082" max="14082" width="13.125" style="56" customWidth="1"/>
    <col min="14083" max="14083" width="6.5" style="56" customWidth="1"/>
    <col min="14084" max="14084" width="6.375" style="56" customWidth="1"/>
    <col min="14085" max="14085" width="9.125" style="56" customWidth="1"/>
    <col min="14086" max="14086" width="2.125" style="56" customWidth="1"/>
    <col min="14087" max="14087" width="5.25" style="56" customWidth="1"/>
    <col min="14088" max="14088" width="3.875" style="56" customWidth="1"/>
    <col min="14089" max="14089" width="5.375" style="56" customWidth="1"/>
    <col min="14090" max="14091" width="5.625" style="56" customWidth="1"/>
    <col min="14092" max="14092" width="2" style="56" customWidth="1"/>
    <col min="14093" max="14094" width="2.625" style="56" customWidth="1"/>
    <col min="14095" max="14095" width="4.25" style="56" customWidth="1"/>
    <col min="14096" max="14096" width="3.125" style="56" customWidth="1"/>
    <col min="14097" max="14098" width="4.25" style="56" customWidth="1"/>
    <col min="14099" max="14099" width="4.5" style="56" customWidth="1"/>
    <col min="14100" max="14101" width="2.625" style="56" customWidth="1"/>
    <col min="14102" max="14102" width="2.125" style="56" customWidth="1"/>
    <col min="14103" max="14104" width="6.5" style="56" customWidth="1"/>
    <col min="14105" max="14105" width="4.625" style="56" customWidth="1"/>
    <col min="14106" max="14106" width="5.5" style="56" customWidth="1"/>
    <col min="14107" max="14107" width="1.75" style="56" customWidth="1"/>
    <col min="14108" max="14336" width="10" style="56"/>
    <col min="14337" max="14337" width="1.375" style="56" customWidth="1"/>
    <col min="14338" max="14338" width="13.125" style="56" customWidth="1"/>
    <col min="14339" max="14339" width="6.5" style="56" customWidth="1"/>
    <col min="14340" max="14340" width="6.375" style="56" customWidth="1"/>
    <col min="14341" max="14341" width="9.125" style="56" customWidth="1"/>
    <col min="14342" max="14342" width="2.125" style="56" customWidth="1"/>
    <col min="14343" max="14343" width="5.25" style="56" customWidth="1"/>
    <col min="14344" max="14344" width="3.875" style="56" customWidth="1"/>
    <col min="14345" max="14345" width="5.375" style="56" customWidth="1"/>
    <col min="14346" max="14347" width="5.625" style="56" customWidth="1"/>
    <col min="14348" max="14348" width="2" style="56" customWidth="1"/>
    <col min="14349" max="14350" width="2.625" style="56" customWidth="1"/>
    <col min="14351" max="14351" width="4.25" style="56" customWidth="1"/>
    <col min="14352" max="14352" width="3.125" style="56" customWidth="1"/>
    <col min="14353" max="14354" width="4.25" style="56" customWidth="1"/>
    <col min="14355" max="14355" width="4.5" style="56" customWidth="1"/>
    <col min="14356" max="14357" width="2.625" style="56" customWidth="1"/>
    <col min="14358" max="14358" width="2.125" style="56" customWidth="1"/>
    <col min="14359" max="14360" width="6.5" style="56" customWidth="1"/>
    <col min="14361" max="14361" width="4.625" style="56" customWidth="1"/>
    <col min="14362" max="14362" width="5.5" style="56" customWidth="1"/>
    <col min="14363" max="14363" width="1.75" style="56" customWidth="1"/>
    <col min="14364" max="14592" width="10" style="56"/>
    <col min="14593" max="14593" width="1.375" style="56" customWidth="1"/>
    <col min="14594" max="14594" width="13.125" style="56" customWidth="1"/>
    <col min="14595" max="14595" width="6.5" style="56" customWidth="1"/>
    <col min="14596" max="14596" width="6.375" style="56" customWidth="1"/>
    <col min="14597" max="14597" width="9.125" style="56" customWidth="1"/>
    <col min="14598" max="14598" width="2.125" style="56" customWidth="1"/>
    <col min="14599" max="14599" width="5.25" style="56" customWidth="1"/>
    <col min="14600" max="14600" width="3.875" style="56" customWidth="1"/>
    <col min="14601" max="14601" width="5.375" style="56" customWidth="1"/>
    <col min="14602" max="14603" width="5.625" style="56" customWidth="1"/>
    <col min="14604" max="14604" width="2" style="56" customWidth="1"/>
    <col min="14605" max="14606" width="2.625" style="56" customWidth="1"/>
    <col min="14607" max="14607" width="4.25" style="56" customWidth="1"/>
    <col min="14608" max="14608" width="3.125" style="56" customWidth="1"/>
    <col min="14609" max="14610" width="4.25" style="56" customWidth="1"/>
    <col min="14611" max="14611" width="4.5" style="56" customWidth="1"/>
    <col min="14612" max="14613" width="2.625" style="56" customWidth="1"/>
    <col min="14614" max="14614" width="2.125" style="56" customWidth="1"/>
    <col min="14615" max="14616" width="6.5" style="56" customWidth="1"/>
    <col min="14617" max="14617" width="4.625" style="56" customWidth="1"/>
    <col min="14618" max="14618" width="5.5" style="56" customWidth="1"/>
    <col min="14619" max="14619" width="1.75" style="56" customWidth="1"/>
    <col min="14620" max="14848" width="10" style="56"/>
    <col min="14849" max="14849" width="1.375" style="56" customWidth="1"/>
    <col min="14850" max="14850" width="13.125" style="56" customWidth="1"/>
    <col min="14851" max="14851" width="6.5" style="56" customWidth="1"/>
    <col min="14852" max="14852" width="6.375" style="56" customWidth="1"/>
    <col min="14853" max="14853" width="9.125" style="56" customWidth="1"/>
    <col min="14854" max="14854" width="2.125" style="56" customWidth="1"/>
    <col min="14855" max="14855" width="5.25" style="56" customWidth="1"/>
    <col min="14856" max="14856" width="3.875" style="56" customWidth="1"/>
    <col min="14857" max="14857" width="5.375" style="56" customWidth="1"/>
    <col min="14858" max="14859" width="5.625" style="56" customWidth="1"/>
    <col min="14860" max="14860" width="2" style="56" customWidth="1"/>
    <col min="14861" max="14862" width="2.625" style="56" customWidth="1"/>
    <col min="14863" max="14863" width="4.25" style="56" customWidth="1"/>
    <col min="14864" max="14864" width="3.125" style="56" customWidth="1"/>
    <col min="14865" max="14866" width="4.25" style="56" customWidth="1"/>
    <col min="14867" max="14867" width="4.5" style="56" customWidth="1"/>
    <col min="14868" max="14869" width="2.625" style="56" customWidth="1"/>
    <col min="14870" max="14870" width="2.125" style="56" customWidth="1"/>
    <col min="14871" max="14872" width="6.5" style="56" customWidth="1"/>
    <col min="14873" max="14873" width="4.625" style="56" customWidth="1"/>
    <col min="14874" max="14874" width="5.5" style="56" customWidth="1"/>
    <col min="14875" max="14875" width="1.75" style="56" customWidth="1"/>
    <col min="14876" max="15104" width="10" style="56"/>
    <col min="15105" max="15105" width="1.375" style="56" customWidth="1"/>
    <col min="15106" max="15106" width="13.125" style="56" customWidth="1"/>
    <col min="15107" max="15107" width="6.5" style="56" customWidth="1"/>
    <col min="15108" max="15108" width="6.375" style="56" customWidth="1"/>
    <col min="15109" max="15109" width="9.125" style="56" customWidth="1"/>
    <col min="15110" max="15110" width="2.125" style="56" customWidth="1"/>
    <col min="15111" max="15111" width="5.25" style="56" customWidth="1"/>
    <col min="15112" max="15112" width="3.875" style="56" customWidth="1"/>
    <col min="15113" max="15113" width="5.375" style="56" customWidth="1"/>
    <col min="15114" max="15115" width="5.625" style="56" customWidth="1"/>
    <col min="15116" max="15116" width="2" style="56" customWidth="1"/>
    <col min="15117" max="15118" width="2.625" style="56" customWidth="1"/>
    <col min="15119" max="15119" width="4.25" style="56" customWidth="1"/>
    <col min="15120" max="15120" width="3.125" style="56" customWidth="1"/>
    <col min="15121" max="15122" width="4.25" style="56" customWidth="1"/>
    <col min="15123" max="15123" width="4.5" style="56" customWidth="1"/>
    <col min="15124" max="15125" width="2.625" style="56" customWidth="1"/>
    <col min="15126" max="15126" width="2.125" style="56" customWidth="1"/>
    <col min="15127" max="15128" width="6.5" style="56" customWidth="1"/>
    <col min="15129" max="15129" width="4.625" style="56" customWidth="1"/>
    <col min="15130" max="15130" width="5.5" style="56" customWidth="1"/>
    <col min="15131" max="15131" width="1.75" style="56" customWidth="1"/>
    <col min="15132" max="15360" width="10" style="56"/>
    <col min="15361" max="15361" width="1.375" style="56" customWidth="1"/>
    <col min="15362" max="15362" width="13.125" style="56" customWidth="1"/>
    <col min="15363" max="15363" width="6.5" style="56" customWidth="1"/>
    <col min="15364" max="15364" width="6.375" style="56" customWidth="1"/>
    <col min="15365" max="15365" width="9.125" style="56" customWidth="1"/>
    <col min="15366" max="15366" width="2.125" style="56" customWidth="1"/>
    <col min="15367" max="15367" width="5.25" style="56" customWidth="1"/>
    <col min="15368" max="15368" width="3.875" style="56" customWidth="1"/>
    <col min="15369" max="15369" width="5.375" style="56" customWidth="1"/>
    <col min="15370" max="15371" width="5.625" style="56" customWidth="1"/>
    <col min="15372" max="15372" width="2" style="56" customWidth="1"/>
    <col min="15373" max="15374" width="2.625" style="56" customWidth="1"/>
    <col min="15375" max="15375" width="4.25" style="56" customWidth="1"/>
    <col min="15376" max="15376" width="3.125" style="56" customWidth="1"/>
    <col min="15377" max="15378" width="4.25" style="56" customWidth="1"/>
    <col min="15379" max="15379" width="4.5" style="56" customWidth="1"/>
    <col min="15380" max="15381" width="2.625" style="56" customWidth="1"/>
    <col min="15382" max="15382" width="2.125" style="56" customWidth="1"/>
    <col min="15383" max="15384" width="6.5" style="56" customWidth="1"/>
    <col min="15385" max="15385" width="4.625" style="56" customWidth="1"/>
    <col min="15386" max="15386" width="5.5" style="56" customWidth="1"/>
    <col min="15387" max="15387" width="1.75" style="56" customWidth="1"/>
    <col min="15388" max="15616" width="10" style="56"/>
    <col min="15617" max="15617" width="1.375" style="56" customWidth="1"/>
    <col min="15618" max="15618" width="13.125" style="56" customWidth="1"/>
    <col min="15619" max="15619" width="6.5" style="56" customWidth="1"/>
    <col min="15620" max="15620" width="6.375" style="56" customWidth="1"/>
    <col min="15621" max="15621" width="9.125" style="56" customWidth="1"/>
    <col min="15622" max="15622" width="2.125" style="56" customWidth="1"/>
    <col min="15623" max="15623" width="5.25" style="56" customWidth="1"/>
    <col min="15624" max="15624" width="3.875" style="56" customWidth="1"/>
    <col min="15625" max="15625" width="5.375" style="56" customWidth="1"/>
    <col min="15626" max="15627" width="5.625" style="56" customWidth="1"/>
    <col min="15628" max="15628" width="2" style="56" customWidth="1"/>
    <col min="15629" max="15630" width="2.625" style="56" customWidth="1"/>
    <col min="15631" max="15631" width="4.25" style="56" customWidth="1"/>
    <col min="15632" max="15632" width="3.125" style="56" customWidth="1"/>
    <col min="15633" max="15634" width="4.25" style="56" customWidth="1"/>
    <col min="15635" max="15635" width="4.5" style="56" customWidth="1"/>
    <col min="15636" max="15637" width="2.625" style="56" customWidth="1"/>
    <col min="15638" max="15638" width="2.125" style="56" customWidth="1"/>
    <col min="15639" max="15640" width="6.5" style="56" customWidth="1"/>
    <col min="15641" max="15641" width="4.625" style="56" customWidth="1"/>
    <col min="15642" max="15642" width="5.5" style="56" customWidth="1"/>
    <col min="15643" max="15643" width="1.75" style="56" customWidth="1"/>
    <col min="15644" max="15872" width="10" style="56"/>
    <col min="15873" max="15873" width="1.375" style="56" customWidth="1"/>
    <col min="15874" max="15874" width="13.125" style="56" customWidth="1"/>
    <col min="15875" max="15875" width="6.5" style="56" customWidth="1"/>
    <col min="15876" max="15876" width="6.375" style="56" customWidth="1"/>
    <col min="15877" max="15877" width="9.125" style="56" customWidth="1"/>
    <col min="15878" max="15878" width="2.125" style="56" customWidth="1"/>
    <col min="15879" max="15879" width="5.25" style="56" customWidth="1"/>
    <col min="15880" max="15880" width="3.875" style="56" customWidth="1"/>
    <col min="15881" max="15881" width="5.375" style="56" customWidth="1"/>
    <col min="15882" max="15883" width="5.625" style="56" customWidth="1"/>
    <col min="15884" max="15884" width="2" style="56" customWidth="1"/>
    <col min="15885" max="15886" width="2.625" style="56" customWidth="1"/>
    <col min="15887" max="15887" width="4.25" style="56" customWidth="1"/>
    <col min="15888" max="15888" width="3.125" style="56" customWidth="1"/>
    <col min="15889" max="15890" width="4.25" style="56" customWidth="1"/>
    <col min="15891" max="15891" width="4.5" style="56" customWidth="1"/>
    <col min="15892" max="15893" width="2.625" style="56" customWidth="1"/>
    <col min="15894" max="15894" width="2.125" style="56" customWidth="1"/>
    <col min="15895" max="15896" width="6.5" style="56" customWidth="1"/>
    <col min="15897" max="15897" width="4.625" style="56" customWidth="1"/>
    <col min="15898" max="15898" width="5.5" style="56" customWidth="1"/>
    <col min="15899" max="15899" width="1.75" style="56" customWidth="1"/>
    <col min="15900" max="16128" width="10" style="56"/>
    <col min="16129" max="16129" width="1.375" style="56" customWidth="1"/>
    <col min="16130" max="16130" width="13.125" style="56" customWidth="1"/>
    <col min="16131" max="16131" width="6.5" style="56" customWidth="1"/>
    <col min="16132" max="16132" width="6.375" style="56" customWidth="1"/>
    <col min="16133" max="16133" width="9.125" style="56" customWidth="1"/>
    <col min="16134" max="16134" width="2.125" style="56" customWidth="1"/>
    <col min="16135" max="16135" width="5.25" style="56" customWidth="1"/>
    <col min="16136" max="16136" width="3.875" style="56" customWidth="1"/>
    <col min="16137" max="16137" width="5.375" style="56" customWidth="1"/>
    <col min="16138" max="16139" width="5.625" style="56" customWidth="1"/>
    <col min="16140" max="16140" width="2" style="56" customWidth="1"/>
    <col min="16141" max="16142" width="2.625" style="56" customWidth="1"/>
    <col min="16143" max="16143" width="4.25" style="56" customWidth="1"/>
    <col min="16144" max="16144" width="3.125" style="56" customWidth="1"/>
    <col min="16145" max="16146" width="4.25" style="56" customWidth="1"/>
    <col min="16147" max="16147" width="4.5" style="56" customWidth="1"/>
    <col min="16148" max="16149" width="2.625" style="56" customWidth="1"/>
    <col min="16150" max="16150" width="2.125" style="56" customWidth="1"/>
    <col min="16151" max="16152" width="6.5" style="56" customWidth="1"/>
    <col min="16153" max="16153" width="4.625" style="56" customWidth="1"/>
    <col min="16154" max="16154" width="5.5" style="56" customWidth="1"/>
    <col min="16155" max="16155" width="1.75" style="56" customWidth="1"/>
    <col min="16156" max="16384" width="10" style="56"/>
  </cols>
  <sheetData>
    <row r="1" spans="1:27" ht="12" customHeight="1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5"/>
    </row>
    <row r="2" spans="1:27" ht="22.5">
      <c r="A2" s="57"/>
      <c r="B2" s="368" t="s">
        <v>45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9"/>
    </row>
    <row r="3" spans="1:27" s="59" customFormat="1" ht="12" customHeight="1">
      <c r="A3" s="58"/>
      <c r="AA3" s="60"/>
    </row>
    <row r="4" spans="1:27" s="59" customFormat="1" ht="12" customHeight="1">
      <c r="A4" s="58"/>
      <c r="E4" s="61">
        <f>Q4</f>
        <v>2.62</v>
      </c>
      <c r="Q4" s="62">
        <f>L5+Q5+U5</f>
        <v>2.62</v>
      </c>
      <c r="AA4" s="60"/>
    </row>
    <row r="5" spans="1:27" s="59" customFormat="1" ht="12" customHeight="1">
      <c r="A5" s="58"/>
      <c r="E5" s="63">
        <f>E6+U6*2</f>
        <v>2.3199999999999998</v>
      </c>
      <c r="L5" s="370">
        <f>L6+M6</f>
        <v>0.6</v>
      </c>
      <c r="M5" s="370"/>
      <c r="Q5" s="62">
        <f>Q6+T6+N6</f>
        <v>1.42</v>
      </c>
      <c r="U5" s="370">
        <f>+V6+U6</f>
        <v>0.6</v>
      </c>
      <c r="V5" s="370"/>
      <c r="AA5" s="60"/>
    </row>
    <row r="6" spans="1:27" s="59" customFormat="1" ht="12" customHeight="1">
      <c r="A6" s="58"/>
      <c r="E6" s="61">
        <f>Q5</f>
        <v>1.42</v>
      </c>
      <c r="L6" s="59">
        <f>V6</f>
        <v>0.15</v>
      </c>
      <c r="M6" s="59">
        <f>U6</f>
        <v>0.45</v>
      </c>
      <c r="N6" s="59">
        <f>T6</f>
        <v>0.21</v>
      </c>
      <c r="Q6" s="64">
        <f>Q18</f>
        <v>1</v>
      </c>
      <c r="T6" s="59">
        <f>W11*S10</f>
        <v>0.21</v>
      </c>
      <c r="U6" s="65">
        <v>0.45</v>
      </c>
      <c r="V6" s="65">
        <v>0.15</v>
      </c>
      <c r="AA6" s="60"/>
    </row>
    <row r="7" spans="1:27" s="67" customFormat="1" ht="12" customHeight="1">
      <c r="A7" s="66"/>
      <c r="E7" s="68">
        <f>Q6</f>
        <v>1</v>
      </c>
      <c r="AA7" s="69"/>
    </row>
    <row r="8" spans="1:27" s="67" customFormat="1" ht="12" customHeight="1">
      <c r="A8" s="66"/>
      <c r="AA8" s="69"/>
    </row>
    <row r="9" spans="1:27" s="67" customFormat="1" ht="12" customHeight="1">
      <c r="A9" s="66"/>
      <c r="AA9" s="69"/>
    </row>
    <row r="10" spans="1:27" s="67" customFormat="1" ht="12" customHeight="1">
      <c r="A10" s="66"/>
      <c r="R10" s="70" t="s">
        <v>46</v>
      </c>
      <c r="S10" s="71">
        <v>0.3</v>
      </c>
      <c r="AA10" s="69"/>
    </row>
    <row r="11" spans="1:27" s="67" customFormat="1" ht="12" customHeight="1">
      <c r="A11" s="66"/>
      <c r="W11" s="371">
        <v>0.7</v>
      </c>
      <c r="AA11" s="69"/>
    </row>
    <row r="12" spans="1:27" s="67" customFormat="1" ht="12" customHeight="1">
      <c r="A12" s="66"/>
      <c r="W12" s="371"/>
      <c r="X12" s="364">
        <f>W11+W16</f>
        <v>1.1499999999999999</v>
      </c>
      <c r="AA12" s="69"/>
    </row>
    <row r="13" spans="1:27" s="67" customFormat="1" ht="12" customHeight="1">
      <c r="A13" s="66"/>
      <c r="W13" s="72"/>
      <c r="X13" s="364"/>
      <c r="AA13" s="69"/>
    </row>
    <row r="14" spans="1:27" s="67" customFormat="1" ht="12" customHeight="1">
      <c r="A14" s="66"/>
      <c r="W14" s="72"/>
      <c r="AA14" s="69"/>
    </row>
    <row r="15" spans="1:27" s="67" customFormat="1" ht="12" customHeight="1">
      <c r="A15" s="66"/>
      <c r="Q15" s="68"/>
      <c r="W15" s="72"/>
      <c r="AA15" s="69"/>
    </row>
    <row r="16" spans="1:27" s="67" customFormat="1" ht="12" customHeight="1">
      <c r="A16" s="66"/>
      <c r="W16" s="371">
        <v>0.45</v>
      </c>
      <c r="AA16" s="69"/>
    </row>
    <row r="17" spans="1:27" s="67" customFormat="1" ht="12" customHeight="1">
      <c r="A17" s="66"/>
      <c r="W17" s="371"/>
      <c r="AA17" s="69"/>
    </row>
    <row r="18" spans="1:27" s="67" customFormat="1" ht="12" customHeight="1">
      <c r="A18" s="66"/>
      <c r="M18" s="73">
        <f>L6</f>
        <v>0.15</v>
      </c>
      <c r="N18" s="362">
        <f>M6</f>
        <v>0.45</v>
      </c>
      <c r="O18" s="362"/>
      <c r="Q18" s="74">
        <v>1</v>
      </c>
      <c r="S18" s="363">
        <f>U6</f>
        <v>0.45</v>
      </c>
      <c r="T18" s="363"/>
      <c r="U18" s="75">
        <f>V6</f>
        <v>0.15</v>
      </c>
      <c r="W18" s="72"/>
      <c r="AA18" s="69"/>
    </row>
    <row r="19" spans="1:27" s="67" customFormat="1" ht="12" customHeight="1">
      <c r="A19" s="66"/>
      <c r="Q19" s="364">
        <f>M18+N18+Q18+S18+U18</f>
        <v>2.2000000000000002</v>
      </c>
      <c r="AA19" s="69"/>
    </row>
    <row r="20" spans="1:27" s="67" customFormat="1" ht="12" customHeight="1">
      <c r="A20" s="66"/>
      <c r="Q20" s="364"/>
      <c r="AA20" s="69"/>
    </row>
    <row r="21" spans="1:27" ht="18" customHeight="1">
      <c r="A21" s="57"/>
      <c r="B21" s="365" t="s">
        <v>47</v>
      </c>
      <c r="C21" s="365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  <c r="X21" s="366"/>
      <c r="Y21" s="366"/>
      <c r="Z21" s="367"/>
      <c r="AA21" s="76"/>
    </row>
    <row r="22" spans="1:27" ht="14.1" customHeight="1">
      <c r="A22" s="57"/>
      <c r="B22" s="77" t="s">
        <v>48</v>
      </c>
      <c r="C22" s="359" t="s">
        <v>49</v>
      </c>
      <c r="D22" s="359"/>
      <c r="E22" s="346" t="s">
        <v>50</v>
      </c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47"/>
      <c r="X22" s="77" t="s">
        <v>51</v>
      </c>
      <c r="Y22" s="77" t="s">
        <v>7</v>
      </c>
      <c r="Z22" s="77" t="s">
        <v>52</v>
      </c>
      <c r="AA22" s="76"/>
    </row>
    <row r="23" spans="1:27" ht="14.1" customHeight="1">
      <c r="A23" s="57"/>
      <c r="B23" s="78" t="s">
        <v>53</v>
      </c>
      <c r="C23" s="79" t="s">
        <v>54</v>
      </c>
      <c r="D23" s="80">
        <f>S10</f>
        <v>0.3</v>
      </c>
      <c r="E23" s="81" t="s">
        <v>55</v>
      </c>
      <c r="F23" s="82" t="s">
        <v>1</v>
      </c>
      <c r="G23" s="83">
        <f>X12</f>
        <v>1.1499999999999999</v>
      </c>
      <c r="H23" s="82" t="s">
        <v>0</v>
      </c>
      <c r="I23" s="82">
        <v>1.044</v>
      </c>
      <c r="J23" s="82" t="s">
        <v>56</v>
      </c>
      <c r="K23" s="83">
        <v>1</v>
      </c>
      <c r="L23" s="356" t="s">
        <v>0</v>
      </c>
      <c r="M23" s="356"/>
      <c r="N23" s="356">
        <v>2</v>
      </c>
      <c r="O23" s="356"/>
      <c r="P23" s="82"/>
      <c r="Q23" s="82"/>
      <c r="R23" s="82"/>
      <c r="S23" s="82"/>
      <c r="T23" s="82"/>
      <c r="U23" s="82"/>
      <c r="V23" s="84" t="s">
        <v>57</v>
      </c>
      <c r="W23" s="85">
        <f>ROUND((G23*I23)*K23*N23,2)</f>
        <v>2.4</v>
      </c>
      <c r="X23" s="358">
        <f>+W23+W24</f>
        <v>3.4</v>
      </c>
      <c r="Y23" s="359" t="s">
        <v>3</v>
      </c>
      <c r="Z23" s="360"/>
      <c r="AA23" s="76"/>
    </row>
    <row r="24" spans="1:27" ht="14.1" customHeight="1">
      <c r="A24" s="57"/>
      <c r="B24" s="77" t="s">
        <v>58</v>
      </c>
      <c r="C24" s="86"/>
      <c r="D24" s="87"/>
      <c r="E24" s="81" t="s">
        <v>59</v>
      </c>
      <c r="F24" s="82"/>
      <c r="G24" s="83">
        <f>Q6</f>
        <v>1</v>
      </c>
      <c r="H24" s="82" t="s">
        <v>0</v>
      </c>
      <c r="I24" s="83">
        <v>1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4" t="s">
        <v>57</v>
      </c>
      <c r="W24" s="85">
        <f>ROUND(G24*I24,2)</f>
        <v>1</v>
      </c>
      <c r="X24" s="358"/>
      <c r="Y24" s="359"/>
      <c r="Z24" s="361"/>
      <c r="AA24" s="76"/>
    </row>
    <row r="25" spans="1:27" ht="14.1" customHeight="1">
      <c r="A25" s="57"/>
      <c r="B25" s="77" t="s">
        <v>60</v>
      </c>
      <c r="C25" s="346"/>
      <c r="D25" s="347"/>
      <c r="E25" s="88"/>
      <c r="F25" s="82"/>
      <c r="G25" s="83">
        <f>N18</f>
        <v>0.45</v>
      </c>
      <c r="H25" s="82" t="s">
        <v>61</v>
      </c>
      <c r="I25" s="83">
        <f>M18</f>
        <v>0.15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4" t="s">
        <v>57</v>
      </c>
      <c r="W25" s="85">
        <f>G25+I25</f>
        <v>0.6</v>
      </c>
      <c r="X25" s="85">
        <f>+W25</f>
        <v>0.6</v>
      </c>
      <c r="Y25" s="77" t="s">
        <v>11</v>
      </c>
      <c r="Z25" s="77"/>
      <c r="AA25" s="76"/>
    </row>
    <row r="26" spans="1:27" ht="14.1" customHeight="1">
      <c r="A26" s="57"/>
      <c r="B26" s="77" t="s">
        <v>62</v>
      </c>
      <c r="C26" s="346"/>
      <c r="D26" s="347"/>
      <c r="E26" s="89" t="s">
        <v>63</v>
      </c>
      <c r="F26" s="82"/>
      <c r="G26" s="83">
        <f>W23</f>
        <v>2.4</v>
      </c>
      <c r="H26" s="82" t="s">
        <v>0</v>
      </c>
      <c r="I26" s="90">
        <f>+X25</f>
        <v>0.6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4" t="s">
        <v>57</v>
      </c>
      <c r="W26" s="85">
        <f>ROUND(G26*I26,2)</f>
        <v>1.44</v>
      </c>
      <c r="X26" s="85">
        <f>+W26</f>
        <v>1.44</v>
      </c>
      <c r="Y26" s="77" t="s">
        <v>2</v>
      </c>
      <c r="Z26" s="77"/>
      <c r="AA26" s="76"/>
    </row>
    <row r="27" spans="1:27" ht="14.1" customHeight="1">
      <c r="A27" s="57"/>
      <c r="B27" s="77" t="s">
        <v>64</v>
      </c>
      <c r="C27" s="354" t="s">
        <v>65</v>
      </c>
      <c r="D27" s="355"/>
      <c r="E27" s="88"/>
      <c r="F27" s="82"/>
      <c r="G27" s="90">
        <f>W23+W24</f>
        <v>3.4</v>
      </c>
      <c r="H27" s="82" t="s">
        <v>0</v>
      </c>
      <c r="I27" s="82">
        <v>0.45</v>
      </c>
      <c r="J27" s="91" t="s">
        <v>66</v>
      </c>
      <c r="K27" s="92">
        <v>0.77</v>
      </c>
      <c r="L27" s="91" t="s">
        <v>66</v>
      </c>
      <c r="M27" s="356">
        <v>2.65</v>
      </c>
      <c r="N27" s="356"/>
      <c r="O27" s="91"/>
      <c r="P27" s="357" t="s">
        <v>67</v>
      </c>
      <c r="Q27" s="356"/>
      <c r="R27" s="82"/>
      <c r="S27" s="82"/>
      <c r="T27" s="82"/>
      <c r="U27" s="82"/>
      <c r="V27" s="84" t="s">
        <v>57</v>
      </c>
      <c r="W27" s="85">
        <f>G27*I27*K27*M27</f>
        <v>3.1219650000000003</v>
      </c>
      <c r="X27" s="85">
        <f>+W27</f>
        <v>3.1219650000000003</v>
      </c>
      <c r="Y27" s="77" t="s">
        <v>68</v>
      </c>
      <c r="Z27" s="77"/>
      <c r="AA27" s="76"/>
    </row>
    <row r="28" spans="1:27" ht="14.1" customHeight="1">
      <c r="A28" s="57"/>
      <c r="B28" s="77" t="s">
        <v>69</v>
      </c>
      <c r="C28" s="88"/>
      <c r="D28" s="84"/>
      <c r="E28" s="88"/>
      <c r="F28" s="82"/>
      <c r="G28" s="83">
        <f>W23+W24</f>
        <v>3.4</v>
      </c>
      <c r="H28" s="82" t="s">
        <v>0</v>
      </c>
      <c r="I28" s="82">
        <v>0.15</v>
      </c>
      <c r="J28" s="92" t="s">
        <v>17</v>
      </c>
      <c r="K28" s="9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4" t="s">
        <v>57</v>
      </c>
      <c r="W28" s="85">
        <f>ROUND(G28*I28,2)</f>
        <v>0.51</v>
      </c>
      <c r="X28" s="85">
        <f>W28</f>
        <v>0.51</v>
      </c>
      <c r="Y28" s="77" t="s">
        <v>2</v>
      </c>
      <c r="Z28" s="78"/>
      <c r="AA28" s="76"/>
    </row>
    <row r="29" spans="1:27" ht="14.1" customHeight="1">
      <c r="A29" s="57"/>
      <c r="B29" s="77" t="s">
        <v>70</v>
      </c>
      <c r="C29" s="346"/>
      <c r="D29" s="347"/>
      <c r="E29" s="88"/>
      <c r="F29" s="82" t="s">
        <v>71</v>
      </c>
      <c r="G29" s="83">
        <f>+X26</f>
        <v>1.44</v>
      </c>
      <c r="H29" s="82" t="s">
        <v>72</v>
      </c>
      <c r="I29" s="93">
        <f>W23</f>
        <v>2.4</v>
      </c>
      <c r="J29" s="82" t="s">
        <v>0</v>
      </c>
      <c r="K29" s="82">
        <f>+G25</f>
        <v>0.45</v>
      </c>
      <c r="L29" s="94" t="s">
        <v>0</v>
      </c>
      <c r="M29" s="95" t="s">
        <v>73</v>
      </c>
      <c r="N29" s="96"/>
      <c r="O29" s="56" t="s">
        <v>74</v>
      </c>
      <c r="P29" s="349">
        <f>ROUND(W23*0.2,2)</f>
        <v>0.48</v>
      </c>
      <c r="Q29" s="349"/>
      <c r="R29" s="82" t="s">
        <v>75</v>
      </c>
      <c r="S29" s="83"/>
      <c r="T29" s="92"/>
      <c r="U29" s="82"/>
      <c r="V29" s="84" t="s">
        <v>57</v>
      </c>
      <c r="W29" s="85">
        <f>ROUND((G29-(I29*K29*2/3+P29)),2)</f>
        <v>0.24</v>
      </c>
      <c r="X29" s="85">
        <f t="shared" ref="X29:X37" si="0">+W29</f>
        <v>0.24</v>
      </c>
      <c r="Y29" s="77" t="s">
        <v>76</v>
      </c>
      <c r="Z29" s="77"/>
      <c r="AA29" s="76"/>
    </row>
    <row r="30" spans="1:27" ht="14.1" customHeight="1">
      <c r="A30" s="57"/>
      <c r="B30" s="97" t="s">
        <v>77</v>
      </c>
      <c r="C30" s="351"/>
      <c r="D30" s="347"/>
      <c r="E30" s="88"/>
      <c r="F30" s="82"/>
      <c r="G30" s="90">
        <f>G27</f>
        <v>3.4</v>
      </c>
      <c r="H30" s="82" t="s">
        <v>0</v>
      </c>
      <c r="I30" s="82">
        <v>0.2</v>
      </c>
      <c r="J30" s="92" t="s">
        <v>17</v>
      </c>
      <c r="K30" s="9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4" t="s">
        <v>57</v>
      </c>
      <c r="W30" s="85">
        <f>ROUND(G30*I30,2)</f>
        <v>0.68</v>
      </c>
      <c r="X30" s="85">
        <f t="shared" si="0"/>
        <v>0.68</v>
      </c>
      <c r="Y30" s="77" t="s">
        <v>76</v>
      </c>
      <c r="Z30" s="77"/>
      <c r="AA30" s="76"/>
    </row>
    <row r="31" spans="1:27" ht="13.5" customHeight="1">
      <c r="A31" s="57"/>
      <c r="B31" s="97" t="s">
        <v>78</v>
      </c>
      <c r="C31" s="351" t="s">
        <v>79</v>
      </c>
      <c r="D31" s="347"/>
      <c r="E31" s="88"/>
      <c r="F31" s="82"/>
      <c r="G31" s="90">
        <f>G27</f>
        <v>3.4</v>
      </c>
      <c r="H31" s="82" t="s">
        <v>0</v>
      </c>
      <c r="I31" s="82">
        <v>8.9999999999999993E-3</v>
      </c>
      <c r="J31" s="92" t="s">
        <v>17</v>
      </c>
      <c r="K31" s="9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4" t="s">
        <v>57</v>
      </c>
      <c r="W31" s="85">
        <f>ROUND(G31*I31,2)</f>
        <v>0.03</v>
      </c>
      <c r="X31" s="85">
        <f t="shared" si="0"/>
        <v>0.03</v>
      </c>
      <c r="Y31" s="77" t="s">
        <v>76</v>
      </c>
      <c r="Z31" s="77"/>
      <c r="AA31" s="76"/>
    </row>
    <row r="32" spans="1:27" ht="14.1" hidden="1" customHeight="1">
      <c r="A32" s="57"/>
      <c r="B32" s="77" t="s">
        <v>80</v>
      </c>
      <c r="C32" s="346"/>
      <c r="D32" s="347"/>
      <c r="E32" s="88"/>
      <c r="F32" s="82" t="s">
        <v>81</v>
      </c>
      <c r="G32" s="83">
        <f>+X30</f>
        <v>0.68</v>
      </c>
      <c r="H32" s="82" t="s">
        <v>0</v>
      </c>
      <c r="I32" s="82">
        <v>220</v>
      </c>
      <c r="J32" s="92" t="s">
        <v>82</v>
      </c>
      <c r="K32" s="82" t="s">
        <v>61</v>
      </c>
      <c r="L32" s="352">
        <f>X31</f>
        <v>0.03</v>
      </c>
      <c r="M32" s="352"/>
      <c r="N32" s="82" t="s">
        <v>0</v>
      </c>
      <c r="O32" s="82">
        <v>510</v>
      </c>
      <c r="P32" s="92" t="s">
        <v>83</v>
      </c>
      <c r="Q32" s="82"/>
      <c r="R32" s="82">
        <v>40</v>
      </c>
      <c r="S32" s="92" t="s">
        <v>84</v>
      </c>
      <c r="T32" s="82"/>
      <c r="U32" s="82"/>
      <c r="V32" s="84" t="s">
        <v>57</v>
      </c>
      <c r="W32" s="85">
        <f>ROUND((G32*I32+L32*O32)/R32,2)</f>
        <v>4.12</v>
      </c>
      <c r="X32" s="85">
        <f t="shared" si="0"/>
        <v>4.12</v>
      </c>
      <c r="Y32" s="77" t="s">
        <v>85</v>
      </c>
      <c r="Z32" s="77"/>
      <c r="AA32" s="76"/>
    </row>
    <row r="33" spans="1:27" ht="14.1" hidden="1" customHeight="1">
      <c r="A33" s="57"/>
      <c r="B33" s="77" t="s">
        <v>86</v>
      </c>
      <c r="C33" s="346"/>
      <c r="D33" s="347"/>
      <c r="E33" s="88"/>
      <c r="F33" s="82"/>
      <c r="G33" s="83">
        <f>+X30</f>
        <v>0.68</v>
      </c>
      <c r="H33" s="82" t="s">
        <v>0</v>
      </c>
      <c r="I33" s="82">
        <v>0.94</v>
      </c>
      <c r="J33" s="92" t="s">
        <v>17</v>
      </c>
      <c r="K33" s="9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4" t="s">
        <v>57</v>
      </c>
      <c r="W33" s="85">
        <f>ROUND(G33*I33,2)</f>
        <v>0.64</v>
      </c>
      <c r="X33" s="85">
        <f t="shared" si="0"/>
        <v>0.64</v>
      </c>
      <c r="Y33" s="77" t="s">
        <v>2</v>
      </c>
      <c r="Z33" s="77"/>
      <c r="AA33" s="76"/>
    </row>
    <row r="34" spans="1:27" ht="14.1" hidden="1" customHeight="1">
      <c r="A34" s="57"/>
      <c r="B34" s="77" t="s">
        <v>87</v>
      </c>
      <c r="C34" s="346"/>
      <c r="D34" s="347"/>
      <c r="E34" s="88"/>
      <c r="F34" s="82"/>
      <c r="G34" s="83">
        <f>+X30</f>
        <v>0.68</v>
      </c>
      <c r="H34" s="82" t="s">
        <v>0</v>
      </c>
      <c r="I34" s="82">
        <v>0.47</v>
      </c>
      <c r="J34" s="92" t="s">
        <v>17</v>
      </c>
      <c r="K34" s="82" t="s">
        <v>61</v>
      </c>
      <c r="L34" s="352">
        <f>X31</f>
        <v>0.03</v>
      </c>
      <c r="M34" s="353"/>
      <c r="N34" s="82" t="s">
        <v>0</v>
      </c>
      <c r="O34" s="83">
        <v>1.1000000000000001</v>
      </c>
      <c r="P34" s="92" t="s">
        <v>17</v>
      </c>
      <c r="Q34" s="82"/>
      <c r="R34" s="82"/>
      <c r="S34" s="82"/>
      <c r="T34" s="82"/>
      <c r="U34" s="82"/>
      <c r="V34" s="84" t="s">
        <v>57</v>
      </c>
      <c r="W34" s="85">
        <f>ROUND(G34*I34+L34*O34,2)</f>
        <v>0.35</v>
      </c>
      <c r="X34" s="85">
        <f t="shared" si="0"/>
        <v>0.35</v>
      </c>
      <c r="Y34" s="77" t="s">
        <v>76</v>
      </c>
      <c r="Z34" s="77"/>
      <c r="AA34" s="76"/>
    </row>
    <row r="35" spans="1:27" ht="14.1" customHeight="1">
      <c r="A35" s="57"/>
      <c r="B35" s="77" t="s">
        <v>88</v>
      </c>
      <c r="C35" s="346" t="s">
        <v>89</v>
      </c>
      <c r="D35" s="347"/>
      <c r="E35" s="88"/>
      <c r="F35" s="82"/>
      <c r="G35" s="83">
        <f>M18+N18</f>
        <v>0.6</v>
      </c>
      <c r="H35" s="348" t="s">
        <v>90</v>
      </c>
      <c r="I35" s="348"/>
      <c r="J35" s="82">
        <v>2</v>
      </c>
      <c r="K35" s="92" t="s">
        <v>91</v>
      </c>
      <c r="L35" s="82"/>
      <c r="M35" s="82"/>
      <c r="N35" s="82"/>
      <c r="O35" s="92"/>
      <c r="P35" s="82"/>
      <c r="Q35" s="82"/>
      <c r="R35" s="82"/>
      <c r="S35" s="82"/>
      <c r="T35" s="82"/>
      <c r="U35" s="82"/>
      <c r="V35" s="84" t="s">
        <v>57</v>
      </c>
      <c r="W35" s="85">
        <f>ROUND(G35*J35,2)</f>
        <v>1.2</v>
      </c>
      <c r="X35" s="85">
        <f t="shared" si="0"/>
        <v>1.2</v>
      </c>
      <c r="Y35" s="77" t="s">
        <v>92</v>
      </c>
      <c r="Z35" s="77"/>
      <c r="AA35" s="76"/>
    </row>
    <row r="36" spans="1:27" ht="14.1" customHeight="1">
      <c r="A36" s="57"/>
      <c r="B36" s="77" t="s">
        <v>93</v>
      </c>
      <c r="C36" s="346"/>
      <c r="D36" s="347"/>
      <c r="E36" s="88"/>
      <c r="F36" s="82" t="s">
        <v>94</v>
      </c>
      <c r="G36" s="90">
        <f>Q4</f>
        <v>2.62</v>
      </c>
      <c r="H36" s="82" t="s">
        <v>61</v>
      </c>
      <c r="I36" s="82">
        <f>Q19</f>
        <v>2.2000000000000002</v>
      </c>
      <c r="J36" s="82" t="s">
        <v>95</v>
      </c>
      <c r="K36" s="82">
        <v>2</v>
      </c>
      <c r="L36" s="94" t="s">
        <v>0</v>
      </c>
      <c r="M36" s="349">
        <f>W11</f>
        <v>0.7</v>
      </c>
      <c r="N36" s="349"/>
      <c r="O36" s="94" t="s">
        <v>0</v>
      </c>
      <c r="P36" s="350">
        <v>0.6</v>
      </c>
      <c r="Q36" s="350"/>
      <c r="R36" s="82"/>
      <c r="S36" s="82"/>
      <c r="T36" s="82"/>
      <c r="U36" s="82"/>
      <c r="V36" s="84" t="s">
        <v>57</v>
      </c>
      <c r="W36" s="98">
        <f>ROUND((G36+I36)/K36*M36*P36,2)</f>
        <v>1.01</v>
      </c>
      <c r="X36" s="85">
        <f t="shared" si="0"/>
        <v>1.01</v>
      </c>
      <c r="Y36" s="77" t="s">
        <v>2</v>
      </c>
      <c r="Z36" s="77"/>
      <c r="AA36" s="76"/>
    </row>
    <row r="37" spans="1:27" ht="14.1" customHeight="1">
      <c r="A37" s="57"/>
      <c r="B37" s="77" t="s">
        <v>96</v>
      </c>
      <c r="C37" s="346"/>
      <c r="D37" s="347"/>
      <c r="E37" s="88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4" t="s">
        <v>57</v>
      </c>
      <c r="W37" s="98">
        <f>X36</f>
        <v>1.01</v>
      </c>
      <c r="X37" s="98">
        <f t="shared" si="0"/>
        <v>1.01</v>
      </c>
      <c r="Y37" s="77" t="s">
        <v>76</v>
      </c>
      <c r="Z37" s="77"/>
      <c r="AA37" s="76"/>
    </row>
    <row r="38" spans="1:27" ht="6.95" customHeight="1">
      <c r="A38" s="99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1"/>
      <c r="X38" s="101"/>
      <c r="Y38" s="100"/>
      <c r="Z38" s="100"/>
      <c r="AA38" s="102"/>
    </row>
    <row r="53" spans="10:10">
      <c r="J53" s="103"/>
    </row>
  </sheetData>
  <mergeCells count="37">
    <mergeCell ref="W16:W17"/>
    <mergeCell ref="B2:AA2"/>
    <mergeCell ref="L5:M5"/>
    <mergeCell ref="U5:V5"/>
    <mergeCell ref="W11:W12"/>
    <mergeCell ref="X12:X13"/>
    <mergeCell ref="C25:D25"/>
    <mergeCell ref="N18:O18"/>
    <mergeCell ref="S18:T18"/>
    <mergeCell ref="Q19:Q20"/>
    <mergeCell ref="B21:Z21"/>
    <mergeCell ref="C22:D22"/>
    <mergeCell ref="E22:W22"/>
    <mergeCell ref="L23:M23"/>
    <mergeCell ref="N23:O23"/>
    <mergeCell ref="X23:X24"/>
    <mergeCell ref="Y23:Y24"/>
    <mergeCell ref="Z23:Z24"/>
    <mergeCell ref="C26:D26"/>
    <mergeCell ref="C27:D27"/>
    <mergeCell ref="M27:N27"/>
    <mergeCell ref="P27:Q27"/>
    <mergeCell ref="C29:D29"/>
    <mergeCell ref="P29:Q29"/>
    <mergeCell ref="C37:D37"/>
    <mergeCell ref="C30:D30"/>
    <mergeCell ref="C31:D31"/>
    <mergeCell ref="C32:D32"/>
    <mergeCell ref="L32:M32"/>
    <mergeCell ref="C33:D33"/>
    <mergeCell ref="C34:D34"/>
    <mergeCell ref="L34:M34"/>
    <mergeCell ref="C35:D35"/>
    <mergeCell ref="H35:I35"/>
    <mergeCell ref="C36:D36"/>
    <mergeCell ref="M36:N36"/>
    <mergeCell ref="P36:Q36"/>
  </mergeCells>
  <phoneticPr fontId="3" type="noConversion"/>
  <printOptions horizontalCentered="1" verticalCentered="1"/>
  <pageMargins left="0.7" right="0.17" top="0.78740157480314965" bottom="0.51181102362204722" header="0" footer="0"/>
  <pageSetup paperSize="9" scale="94" orientation="landscape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showGridLines="0" view="pageBreakPreview" topLeftCell="A4" zoomScale="130" zoomScaleNormal="100" zoomScaleSheetLayoutView="130" workbookViewId="0">
      <selection activeCell="B4963" sqref="B4963"/>
    </sheetView>
  </sheetViews>
  <sheetFormatPr defaultColWidth="10" defaultRowHeight="12"/>
  <cols>
    <col min="1" max="1" width="1.375" style="56" customWidth="1"/>
    <col min="2" max="2" width="13.125" style="56" customWidth="1"/>
    <col min="3" max="3" width="6.5" style="56" customWidth="1"/>
    <col min="4" max="4" width="6.375" style="56" customWidth="1"/>
    <col min="5" max="5" width="9.125" style="56" customWidth="1"/>
    <col min="6" max="6" width="2.125" style="56" customWidth="1"/>
    <col min="7" max="7" width="5.25" style="56" customWidth="1"/>
    <col min="8" max="8" width="3.875" style="56" customWidth="1"/>
    <col min="9" max="9" width="5.375" style="56" customWidth="1"/>
    <col min="10" max="10" width="6" style="56" customWidth="1"/>
    <col min="11" max="11" width="5.625" style="56" customWidth="1"/>
    <col min="12" max="12" width="2" style="56" customWidth="1"/>
    <col min="13" max="14" width="2.625" style="56" customWidth="1"/>
    <col min="15" max="15" width="4.25" style="56" customWidth="1"/>
    <col min="16" max="16" width="3.125" style="56" customWidth="1"/>
    <col min="17" max="18" width="4.25" style="56" customWidth="1"/>
    <col min="19" max="19" width="4.5" style="56" customWidth="1"/>
    <col min="20" max="21" width="2.625" style="56" customWidth="1"/>
    <col min="22" max="22" width="2.125" style="56" customWidth="1"/>
    <col min="23" max="24" width="6.5" style="56" customWidth="1"/>
    <col min="25" max="25" width="4.625" style="56" customWidth="1"/>
    <col min="26" max="26" width="5.5" style="56" customWidth="1"/>
    <col min="27" max="27" width="1.75" style="56" customWidth="1"/>
    <col min="28" max="256" width="10" style="56"/>
    <col min="257" max="257" width="1.375" style="56" customWidth="1"/>
    <col min="258" max="258" width="13.125" style="56" customWidth="1"/>
    <col min="259" max="259" width="6.5" style="56" customWidth="1"/>
    <col min="260" max="260" width="6.375" style="56" customWidth="1"/>
    <col min="261" max="261" width="9.125" style="56" customWidth="1"/>
    <col min="262" max="262" width="2.125" style="56" customWidth="1"/>
    <col min="263" max="263" width="5.25" style="56" customWidth="1"/>
    <col min="264" max="264" width="3.875" style="56" customWidth="1"/>
    <col min="265" max="265" width="5.375" style="56" customWidth="1"/>
    <col min="266" max="266" width="6" style="56" customWidth="1"/>
    <col min="267" max="267" width="5.625" style="56" customWidth="1"/>
    <col min="268" max="268" width="2" style="56" customWidth="1"/>
    <col min="269" max="270" width="2.625" style="56" customWidth="1"/>
    <col min="271" max="271" width="4.25" style="56" customWidth="1"/>
    <col min="272" max="272" width="3.125" style="56" customWidth="1"/>
    <col min="273" max="274" width="4.25" style="56" customWidth="1"/>
    <col min="275" max="275" width="4.5" style="56" customWidth="1"/>
    <col min="276" max="277" width="2.625" style="56" customWidth="1"/>
    <col min="278" max="278" width="2.125" style="56" customWidth="1"/>
    <col min="279" max="280" width="6.5" style="56" customWidth="1"/>
    <col min="281" max="281" width="4.625" style="56" customWidth="1"/>
    <col min="282" max="282" width="5.5" style="56" customWidth="1"/>
    <col min="283" max="283" width="1.75" style="56" customWidth="1"/>
    <col min="284" max="512" width="10" style="56"/>
    <col min="513" max="513" width="1.375" style="56" customWidth="1"/>
    <col min="514" max="514" width="13.125" style="56" customWidth="1"/>
    <col min="515" max="515" width="6.5" style="56" customWidth="1"/>
    <col min="516" max="516" width="6.375" style="56" customWidth="1"/>
    <col min="517" max="517" width="9.125" style="56" customWidth="1"/>
    <col min="518" max="518" width="2.125" style="56" customWidth="1"/>
    <col min="519" max="519" width="5.25" style="56" customWidth="1"/>
    <col min="520" max="520" width="3.875" style="56" customWidth="1"/>
    <col min="521" max="521" width="5.375" style="56" customWidth="1"/>
    <col min="522" max="522" width="6" style="56" customWidth="1"/>
    <col min="523" max="523" width="5.625" style="56" customWidth="1"/>
    <col min="524" max="524" width="2" style="56" customWidth="1"/>
    <col min="525" max="526" width="2.625" style="56" customWidth="1"/>
    <col min="527" max="527" width="4.25" style="56" customWidth="1"/>
    <col min="528" max="528" width="3.125" style="56" customWidth="1"/>
    <col min="529" max="530" width="4.25" style="56" customWidth="1"/>
    <col min="531" max="531" width="4.5" style="56" customWidth="1"/>
    <col min="532" max="533" width="2.625" style="56" customWidth="1"/>
    <col min="534" max="534" width="2.125" style="56" customWidth="1"/>
    <col min="535" max="536" width="6.5" style="56" customWidth="1"/>
    <col min="537" max="537" width="4.625" style="56" customWidth="1"/>
    <col min="538" max="538" width="5.5" style="56" customWidth="1"/>
    <col min="539" max="539" width="1.75" style="56" customWidth="1"/>
    <col min="540" max="768" width="10" style="56"/>
    <col min="769" max="769" width="1.375" style="56" customWidth="1"/>
    <col min="770" max="770" width="13.125" style="56" customWidth="1"/>
    <col min="771" max="771" width="6.5" style="56" customWidth="1"/>
    <col min="772" max="772" width="6.375" style="56" customWidth="1"/>
    <col min="773" max="773" width="9.125" style="56" customWidth="1"/>
    <col min="774" max="774" width="2.125" style="56" customWidth="1"/>
    <col min="775" max="775" width="5.25" style="56" customWidth="1"/>
    <col min="776" max="776" width="3.875" style="56" customWidth="1"/>
    <col min="777" max="777" width="5.375" style="56" customWidth="1"/>
    <col min="778" max="778" width="6" style="56" customWidth="1"/>
    <col min="779" max="779" width="5.625" style="56" customWidth="1"/>
    <col min="780" max="780" width="2" style="56" customWidth="1"/>
    <col min="781" max="782" width="2.625" style="56" customWidth="1"/>
    <col min="783" max="783" width="4.25" style="56" customWidth="1"/>
    <col min="784" max="784" width="3.125" style="56" customWidth="1"/>
    <col min="785" max="786" width="4.25" style="56" customWidth="1"/>
    <col min="787" max="787" width="4.5" style="56" customWidth="1"/>
    <col min="788" max="789" width="2.625" style="56" customWidth="1"/>
    <col min="790" max="790" width="2.125" style="56" customWidth="1"/>
    <col min="791" max="792" width="6.5" style="56" customWidth="1"/>
    <col min="793" max="793" width="4.625" style="56" customWidth="1"/>
    <col min="794" max="794" width="5.5" style="56" customWidth="1"/>
    <col min="795" max="795" width="1.75" style="56" customWidth="1"/>
    <col min="796" max="1024" width="10" style="56"/>
    <col min="1025" max="1025" width="1.375" style="56" customWidth="1"/>
    <col min="1026" max="1026" width="13.125" style="56" customWidth="1"/>
    <col min="1027" max="1027" width="6.5" style="56" customWidth="1"/>
    <col min="1028" max="1028" width="6.375" style="56" customWidth="1"/>
    <col min="1029" max="1029" width="9.125" style="56" customWidth="1"/>
    <col min="1030" max="1030" width="2.125" style="56" customWidth="1"/>
    <col min="1031" max="1031" width="5.25" style="56" customWidth="1"/>
    <col min="1032" max="1032" width="3.875" style="56" customWidth="1"/>
    <col min="1033" max="1033" width="5.375" style="56" customWidth="1"/>
    <col min="1034" max="1034" width="6" style="56" customWidth="1"/>
    <col min="1035" max="1035" width="5.625" style="56" customWidth="1"/>
    <col min="1036" max="1036" width="2" style="56" customWidth="1"/>
    <col min="1037" max="1038" width="2.625" style="56" customWidth="1"/>
    <col min="1039" max="1039" width="4.25" style="56" customWidth="1"/>
    <col min="1040" max="1040" width="3.125" style="56" customWidth="1"/>
    <col min="1041" max="1042" width="4.25" style="56" customWidth="1"/>
    <col min="1043" max="1043" width="4.5" style="56" customWidth="1"/>
    <col min="1044" max="1045" width="2.625" style="56" customWidth="1"/>
    <col min="1046" max="1046" width="2.125" style="56" customWidth="1"/>
    <col min="1047" max="1048" width="6.5" style="56" customWidth="1"/>
    <col min="1049" max="1049" width="4.625" style="56" customWidth="1"/>
    <col min="1050" max="1050" width="5.5" style="56" customWidth="1"/>
    <col min="1051" max="1051" width="1.75" style="56" customWidth="1"/>
    <col min="1052" max="1280" width="10" style="56"/>
    <col min="1281" max="1281" width="1.375" style="56" customWidth="1"/>
    <col min="1282" max="1282" width="13.125" style="56" customWidth="1"/>
    <col min="1283" max="1283" width="6.5" style="56" customWidth="1"/>
    <col min="1284" max="1284" width="6.375" style="56" customWidth="1"/>
    <col min="1285" max="1285" width="9.125" style="56" customWidth="1"/>
    <col min="1286" max="1286" width="2.125" style="56" customWidth="1"/>
    <col min="1287" max="1287" width="5.25" style="56" customWidth="1"/>
    <col min="1288" max="1288" width="3.875" style="56" customWidth="1"/>
    <col min="1289" max="1289" width="5.375" style="56" customWidth="1"/>
    <col min="1290" max="1290" width="6" style="56" customWidth="1"/>
    <col min="1291" max="1291" width="5.625" style="56" customWidth="1"/>
    <col min="1292" max="1292" width="2" style="56" customWidth="1"/>
    <col min="1293" max="1294" width="2.625" style="56" customWidth="1"/>
    <col min="1295" max="1295" width="4.25" style="56" customWidth="1"/>
    <col min="1296" max="1296" width="3.125" style="56" customWidth="1"/>
    <col min="1297" max="1298" width="4.25" style="56" customWidth="1"/>
    <col min="1299" max="1299" width="4.5" style="56" customWidth="1"/>
    <col min="1300" max="1301" width="2.625" style="56" customWidth="1"/>
    <col min="1302" max="1302" width="2.125" style="56" customWidth="1"/>
    <col min="1303" max="1304" width="6.5" style="56" customWidth="1"/>
    <col min="1305" max="1305" width="4.625" style="56" customWidth="1"/>
    <col min="1306" max="1306" width="5.5" style="56" customWidth="1"/>
    <col min="1307" max="1307" width="1.75" style="56" customWidth="1"/>
    <col min="1308" max="1536" width="10" style="56"/>
    <col min="1537" max="1537" width="1.375" style="56" customWidth="1"/>
    <col min="1538" max="1538" width="13.125" style="56" customWidth="1"/>
    <col min="1539" max="1539" width="6.5" style="56" customWidth="1"/>
    <col min="1540" max="1540" width="6.375" style="56" customWidth="1"/>
    <col min="1541" max="1541" width="9.125" style="56" customWidth="1"/>
    <col min="1542" max="1542" width="2.125" style="56" customWidth="1"/>
    <col min="1543" max="1543" width="5.25" style="56" customWidth="1"/>
    <col min="1544" max="1544" width="3.875" style="56" customWidth="1"/>
    <col min="1545" max="1545" width="5.375" style="56" customWidth="1"/>
    <col min="1546" max="1546" width="6" style="56" customWidth="1"/>
    <col min="1547" max="1547" width="5.625" style="56" customWidth="1"/>
    <col min="1548" max="1548" width="2" style="56" customWidth="1"/>
    <col min="1549" max="1550" width="2.625" style="56" customWidth="1"/>
    <col min="1551" max="1551" width="4.25" style="56" customWidth="1"/>
    <col min="1552" max="1552" width="3.125" style="56" customWidth="1"/>
    <col min="1553" max="1554" width="4.25" style="56" customWidth="1"/>
    <col min="1555" max="1555" width="4.5" style="56" customWidth="1"/>
    <col min="1556" max="1557" width="2.625" style="56" customWidth="1"/>
    <col min="1558" max="1558" width="2.125" style="56" customWidth="1"/>
    <col min="1559" max="1560" width="6.5" style="56" customWidth="1"/>
    <col min="1561" max="1561" width="4.625" style="56" customWidth="1"/>
    <col min="1562" max="1562" width="5.5" style="56" customWidth="1"/>
    <col min="1563" max="1563" width="1.75" style="56" customWidth="1"/>
    <col min="1564" max="1792" width="10" style="56"/>
    <col min="1793" max="1793" width="1.375" style="56" customWidth="1"/>
    <col min="1794" max="1794" width="13.125" style="56" customWidth="1"/>
    <col min="1795" max="1795" width="6.5" style="56" customWidth="1"/>
    <col min="1796" max="1796" width="6.375" style="56" customWidth="1"/>
    <col min="1797" max="1797" width="9.125" style="56" customWidth="1"/>
    <col min="1798" max="1798" width="2.125" style="56" customWidth="1"/>
    <col min="1799" max="1799" width="5.25" style="56" customWidth="1"/>
    <col min="1800" max="1800" width="3.875" style="56" customWidth="1"/>
    <col min="1801" max="1801" width="5.375" style="56" customWidth="1"/>
    <col min="1802" max="1802" width="6" style="56" customWidth="1"/>
    <col min="1803" max="1803" width="5.625" style="56" customWidth="1"/>
    <col min="1804" max="1804" width="2" style="56" customWidth="1"/>
    <col min="1805" max="1806" width="2.625" style="56" customWidth="1"/>
    <col min="1807" max="1807" width="4.25" style="56" customWidth="1"/>
    <col min="1808" max="1808" width="3.125" style="56" customWidth="1"/>
    <col min="1809" max="1810" width="4.25" style="56" customWidth="1"/>
    <col min="1811" max="1811" width="4.5" style="56" customWidth="1"/>
    <col min="1812" max="1813" width="2.625" style="56" customWidth="1"/>
    <col min="1814" max="1814" width="2.125" style="56" customWidth="1"/>
    <col min="1815" max="1816" width="6.5" style="56" customWidth="1"/>
    <col min="1817" max="1817" width="4.625" style="56" customWidth="1"/>
    <col min="1818" max="1818" width="5.5" style="56" customWidth="1"/>
    <col min="1819" max="1819" width="1.75" style="56" customWidth="1"/>
    <col min="1820" max="2048" width="10" style="56"/>
    <col min="2049" max="2049" width="1.375" style="56" customWidth="1"/>
    <col min="2050" max="2050" width="13.125" style="56" customWidth="1"/>
    <col min="2051" max="2051" width="6.5" style="56" customWidth="1"/>
    <col min="2052" max="2052" width="6.375" style="56" customWidth="1"/>
    <col min="2053" max="2053" width="9.125" style="56" customWidth="1"/>
    <col min="2054" max="2054" width="2.125" style="56" customWidth="1"/>
    <col min="2055" max="2055" width="5.25" style="56" customWidth="1"/>
    <col min="2056" max="2056" width="3.875" style="56" customWidth="1"/>
    <col min="2057" max="2057" width="5.375" style="56" customWidth="1"/>
    <col min="2058" max="2058" width="6" style="56" customWidth="1"/>
    <col min="2059" max="2059" width="5.625" style="56" customWidth="1"/>
    <col min="2060" max="2060" width="2" style="56" customWidth="1"/>
    <col min="2061" max="2062" width="2.625" style="56" customWidth="1"/>
    <col min="2063" max="2063" width="4.25" style="56" customWidth="1"/>
    <col min="2064" max="2064" width="3.125" style="56" customWidth="1"/>
    <col min="2065" max="2066" width="4.25" style="56" customWidth="1"/>
    <col min="2067" max="2067" width="4.5" style="56" customWidth="1"/>
    <col min="2068" max="2069" width="2.625" style="56" customWidth="1"/>
    <col min="2070" max="2070" width="2.125" style="56" customWidth="1"/>
    <col min="2071" max="2072" width="6.5" style="56" customWidth="1"/>
    <col min="2073" max="2073" width="4.625" style="56" customWidth="1"/>
    <col min="2074" max="2074" width="5.5" style="56" customWidth="1"/>
    <col min="2075" max="2075" width="1.75" style="56" customWidth="1"/>
    <col min="2076" max="2304" width="10" style="56"/>
    <col min="2305" max="2305" width="1.375" style="56" customWidth="1"/>
    <col min="2306" max="2306" width="13.125" style="56" customWidth="1"/>
    <col min="2307" max="2307" width="6.5" style="56" customWidth="1"/>
    <col min="2308" max="2308" width="6.375" style="56" customWidth="1"/>
    <col min="2309" max="2309" width="9.125" style="56" customWidth="1"/>
    <col min="2310" max="2310" width="2.125" style="56" customWidth="1"/>
    <col min="2311" max="2311" width="5.25" style="56" customWidth="1"/>
    <col min="2312" max="2312" width="3.875" style="56" customWidth="1"/>
    <col min="2313" max="2313" width="5.375" style="56" customWidth="1"/>
    <col min="2314" max="2314" width="6" style="56" customWidth="1"/>
    <col min="2315" max="2315" width="5.625" style="56" customWidth="1"/>
    <col min="2316" max="2316" width="2" style="56" customWidth="1"/>
    <col min="2317" max="2318" width="2.625" style="56" customWidth="1"/>
    <col min="2319" max="2319" width="4.25" style="56" customWidth="1"/>
    <col min="2320" max="2320" width="3.125" style="56" customWidth="1"/>
    <col min="2321" max="2322" width="4.25" style="56" customWidth="1"/>
    <col min="2323" max="2323" width="4.5" style="56" customWidth="1"/>
    <col min="2324" max="2325" width="2.625" style="56" customWidth="1"/>
    <col min="2326" max="2326" width="2.125" style="56" customWidth="1"/>
    <col min="2327" max="2328" width="6.5" style="56" customWidth="1"/>
    <col min="2329" max="2329" width="4.625" style="56" customWidth="1"/>
    <col min="2330" max="2330" width="5.5" style="56" customWidth="1"/>
    <col min="2331" max="2331" width="1.75" style="56" customWidth="1"/>
    <col min="2332" max="2560" width="10" style="56"/>
    <col min="2561" max="2561" width="1.375" style="56" customWidth="1"/>
    <col min="2562" max="2562" width="13.125" style="56" customWidth="1"/>
    <col min="2563" max="2563" width="6.5" style="56" customWidth="1"/>
    <col min="2564" max="2564" width="6.375" style="56" customWidth="1"/>
    <col min="2565" max="2565" width="9.125" style="56" customWidth="1"/>
    <col min="2566" max="2566" width="2.125" style="56" customWidth="1"/>
    <col min="2567" max="2567" width="5.25" style="56" customWidth="1"/>
    <col min="2568" max="2568" width="3.875" style="56" customWidth="1"/>
    <col min="2569" max="2569" width="5.375" style="56" customWidth="1"/>
    <col min="2570" max="2570" width="6" style="56" customWidth="1"/>
    <col min="2571" max="2571" width="5.625" style="56" customWidth="1"/>
    <col min="2572" max="2572" width="2" style="56" customWidth="1"/>
    <col min="2573" max="2574" width="2.625" style="56" customWidth="1"/>
    <col min="2575" max="2575" width="4.25" style="56" customWidth="1"/>
    <col min="2576" max="2576" width="3.125" style="56" customWidth="1"/>
    <col min="2577" max="2578" width="4.25" style="56" customWidth="1"/>
    <col min="2579" max="2579" width="4.5" style="56" customWidth="1"/>
    <col min="2580" max="2581" width="2.625" style="56" customWidth="1"/>
    <col min="2582" max="2582" width="2.125" style="56" customWidth="1"/>
    <col min="2583" max="2584" width="6.5" style="56" customWidth="1"/>
    <col min="2585" max="2585" width="4.625" style="56" customWidth="1"/>
    <col min="2586" max="2586" width="5.5" style="56" customWidth="1"/>
    <col min="2587" max="2587" width="1.75" style="56" customWidth="1"/>
    <col min="2588" max="2816" width="10" style="56"/>
    <col min="2817" max="2817" width="1.375" style="56" customWidth="1"/>
    <col min="2818" max="2818" width="13.125" style="56" customWidth="1"/>
    <col min="2819" max="2819" width="6.5" style="56" customWidth="1"/>
    <col min="2820" max="2820" width="6.375" style="56" customWidth="1"/>
    <col min="2821" max="2821" width="9.125" style="56" customWidth="1"/>
    <col min="2822" max="2822" width="2.125" style="56" customWidth="1"/>
    <col min="2823" max="2823" width="5.25" style="56" customWidth="1"/>
    <col min="2824" max="2824" width="3.875" style="56" customWidth="1"/>
    <col min="2825" max="2825" width="5.375" style="56" customWidth="1"/>
    <col min="2826" max="2826" width="6" style="56" customWidth="1"/>
    <col min="2827" max="2827" width="5.625" style="56" customWidth="1"/>
    <col min="2828" max="2828" width="2" style="56" customWidth="1"/>
    <col min="2829" max="2830" width="2.625" style="56" customWidth="1"/>
    <col min="2831" max="2831" width="4.25" style="56" customWidth="1"/>
    <col min="2832" max="2832" width="3.125" style="56" customWidth="1"/>
    <col min="2833" max="2834" width="4.25" style="56" customWidth="1"/>
    <col min="2835" max="2835" width="4.5" style="56" customWidth="1"/>
    <col min="2836" max="2837" width="2.625" style="56" customWidth="1"/>
    <col min="2838" max="2838" width="2.125" style="56" customWidth="1"/>
    <col min="2839" max="2840" width="6.5" style="56" customWidth="1"/>
    <col min="2841" max="2841" width="4.625" style="56" customWidth="1"/>
    <col min="2842" max="2842" width="5.5" style="56" customWidth="1"/>
    <col min="2843" max="2843" width="1.75" style="56" customWidth="1"/>
    <col min="2844" max="3072" width="10" style="56"/>
    <col min="3073" max="3073" width="1.375" style="56" customWidth="1"/>
    <col min="3074" max="3074" width="13.125" style="56" customWidth="1"/>
    <col min="3075" max="3075" width="6.5" style="56" customWidth="1"/>
    <col min="3076" max="3076" width="6.375" style="56" customWidth="1"/>
    <col min="3077" max="3077" width="9.125" style="56" customWidth="1"/>
    <col min="3078" max="3078" width="2.125" style="56" customWidth="1"/>
    <col min="3079" max="3079" width="5.25" style="56" customWidth="1"/>
    <col min="3080" max="3080" width="3.875" style="56" customWidth="1"/>
    <col min="3081" max="3081" width="5.375" style="56" customWidth="1"/>
    <col min="3082" max="3082" width="6" style="56" customWidth="1"/>
    <col min="3083" max="3083" width="5.625" style="56" customWidth="1"/>
    <col min="3084" max="3084" width="2" style="56" customWidth="1"/>
    <col min="3085" max="3086" width="2.625" style="56" customWidth="1"/>
    <col min="3087" max="3087" width="4.25" style="56" customWidth="1"/>
    <col min="3088" max="3088" width="3.125" style="56" customWidth="1"/>
    <col min="3089" max="3090" width="4.25" style="56" customWidth="1"/>
    <col min="3091" max="3091" width="4.5" style="56" customWidth="1"/>
    <col min="3092" max="3093" width="2.625" style="56" customWidth="1"/>
    <col min="3094" max="3094" width="2.125" style="56" customWidth="1"/>
    <col min="3095" max="3096" width="6.5" style="56" customWidth="1"/>
    <col min="3097" max="3097" width="4.625" style="56" customWidth="1"/>
    <col min="3098" max="3098" width="5.5" style="56" customWidth="1"/>
    <col min="3099" max="3099" width="1.75" style="56" customWidth="1"/>
    <col min="3100" max="3328" width="10" style="56"/>
    <col min="3329" max="3329" width="1.375" style="56" customWidth="1"/>
    <col min="3330" max="3330" width="13.125" style="56" customWidth="1"/>
    <col min="3331" max="3331" width="6.5" style="56" customWidth="1"/>
    <col min="3332" max="3332" width="6.375" style="56" customWidth="1"/>
    <col min="3333" max="3333" width="9.125" style="56" customWidth="1"/>
    <col min="3334" max="3334" width="2.125" style="56" customWidth="1"/>
    <col min="3335" max="3335" width="5.25" style="56" customWidth="1"/>
    <col min="3336" max="3336" width="3.875" style="56" customWidth="1"/>
    <col min="3337" max="3337" width="5.375" style="56" customWidth="1"/>
    <col min="3338" max="3338" width="6" style="56" customWidth="1"/>
    <col min="3339" max="3339" width="5.625" style="56" customWidth="1"/>
    <col min="3340" max="3340" width="2" style="56" customWidth="1"/>
    <col min="3341" max="3342" width="2.625" style="56" customWidth="1"/>
    <col min="3343" max="3343" width="4.25" style="56" customWidth="1"/>
    <col min="3344" max="3344" width="3.125" style="56" customWidth="1"/>
    <col min="3345" max="3346" width="4.25" style="56" customWidth="1"/>
    <col min="3347" max="3347" width="4.5" style="56" customWidth="1"/>
    <col min="3348" max="3349" width="2.625" style="56" customWidth="1"/>
    <col min="3350" max="3350" width="2.125" style="56" customWidth="1"/>
    <col min="3351" max="3352" width="6.5" style="56" customWidth="1"/>
    <col min="3353" max="3353" width="4.625" style="56" customWidth="1"/>
    <col min="3354" max="3354" width="5.5" style="56" customWidth="1"/>
    <col min="3355" max="3355" width="1.75" style="56" customWidth="1"/>
    <col min="3356" max="3584" width="10" style="56"/>
    <col min="3585" max="3585" width="1.375" style="56" customWidth="1"/>
    <col min="3586" max="3586" width="13.125" style="56" customWidth="1"/>
    <col min="3587" max="3587" width="6.5" style="56" customWidth="1"/>
    <col min="3588" max="3588" width="6.375" style="56" customWidth="1"/>
    <col min="3589" max="3589" width="9.125" style="56" customWidth="1"/>
    <col min="3590" max="3590" width="2.125" style="56" customWidth="1"/>
    <col min="3591" max="3591" width="5.25" style="56" customWidth="1"/>
    <col min="3592" max="3592" width="3.875" style="56" customWidth="1"/>
    <col min="3593" max="3593" width="5.375" style="56" customWidth="1"/>
    <col min="3594" max="3594" width="6" style="56" customWidth="1"/>
    <col min="3595" max="3595" width="5.625" style="56" customWidth="1"/>
    <col min="3596" max="3596" width="2" style="56" customWidth="1"/>
    <col min="3597" max="3598" width="2.625" style="56" customWidth="1"/>
    <col min="3599" max="3599" width="4.25" style="56" customWidth="1"/>
    <col min="3600" max="3600" width="3.125" style="56" customWidth="1"/>
    <col min="3601" max="3602" width="4.25" style="56" customWidth="1"/>
    <col min="3603" max="3603" width="4.5" style="56" customWidth="1"/>
    <col min="3604" max="3605" width="2.625" style="56" customWidth="1"/>
    <col min="3606" max="3606" width="2.125" style="56" customWidth="1"/>
    <col min="3607" max="3608" width="6.5" style="56" customWidth="1"/>
    <col min="3609" max="3609" width="4.625" style="56" customWidth="1"/>
    <col min="3610" max="3610" width="5.5" style="56" customWidth="1"/>
    <col min="3611" max="3611" width="1.75" style="56" customWidth="1"/>
    <col min="3612" max="3840" width="10" style="56"/>
    <col min="3841" max="3841" width="1.375" style="56" customWidth="1"/>
    <col min="3842" max="3842" width="13.125" style="56" customWidth="1"/>
    <col min="3843" max="3843" width="6.5" style="56" customWidth="1"/>
    <col min="3844" max="3844" width="6.375" style="56" customWidth="1"/>
    <col min="3845" max="3845" width="9.125" style="56" customWidth="1"/>
    <col min="3846" max="3846" width="2.125" style="56" customWidth="1"/>
    <col min="3847" max="3847" width="5.25" style="56" customWidth="1"/>
    <col min="3848" max="3848" width="3.875" style="56" customWidth="1"/>
    <col min="3849" max="3849" width="5.375" style="56" customWidth="1"/>
    <col min="3850" max="3850" width="6" style="56" customWidth="1"/>
    <col min="3851" max="3851" width="5.625" style="56" customWidth="1"/>
    <col min="3852" max="3852" width="2" style="56" customWidth="1"/>
    <col min="3853" max="3854" width="2.625" style="56" customWidth="1"/>
    <col min="3855" max="3855" width="4.25" style="56" customWidth="1"/>
    <col min="3856" max="3856" width="3.125" style="56" customWidth="1"/>
    <col min="3857" max="3858" width="4.25" style="56" customWidth="1"/>
    <col min="3859" max="3859" width="4.5" style="56" customWidth="1"/>
    <col min="3860" max="3861" width="2.625" style="56" customWidth="1"/>
    <col min="3862" max="3862" width="2.125" style="56" customWidth="1"/>
    <col min="3863" max="3864" width="6.5" style="56" customWidth="1"/>
    <col min="3865" max="3865" width="4.625" style="56" customWidth="1"/>
    <col min="3866" max="3866" width="5.5" style="56" customWidth="1"/>
    <col min="3867" max="3867" width="1.75" style="56" customWidth="1"/>
    <col min="3868" max="4096" width="10" style="56"/>
    <col min="4097" max="4097" width="1.375" style="56" customWidth="1"/>
    <col min="4098" max="4098" width="13.125" style="56" customWidth="1"/>
    <col min="4099" max="4099" width="6.5" style="56" customWidth="1"/>
    <col min="4100" max="4100" width="6.375" style="56" customWidth="1"/>
    <col min="4101" max="4101" width="9.125" style="56" customWidth="1"/>
    <col min="4102" max="4102" width="2.125" style="56" customWidth="1"/>
    <col min="4103" max="4103" width="5.25" style="56" customWidth="1"/>
    <col min="4104" max="4104" width="3.875" style="56" customWidth="1"/>
    <col min="4105" max="4105" width="5.375" style="56" customWidth="1"/>
    <col min="4106" max="4106" width="6" style="56" customWidth="1"/>
    <col min="4107" max="4107" width="5.625" style="56" customWidth="1"/>
    <col min="4108" max="4108" width="2" style="56" customWidth="1"/>
    <col min="4109" max="4110" width="2.625" style="56" customWidth="1"/>
    <col min="4111" max="4111" width="4.25" style="56" customWidth="1"/>
    <col min="4112" max="4112" width="3.125" style="56" customWidth="1"/>
    <col min="4113" max="4114" width="4.25" style="56" customWidth="1"/>
    <col min="4115" max="4115" width="4.5" style="56" customWidth="1"/>
    <col min="4116" max="4117" width="2.625" style="56" customWidth="1"/>
    <col min="4118" max="4118" width="2.125" style="56" customWidth="1"/>
    <col min="4119" max="4120" width="6.5" style="56" customWidth="1"/>
    <col min="4121" max="4121" width="4.625" style="56" customWidth="1"/>
    <col min="4122" max="4122" width="5.5" style="56" customWidth="1"/>
    <col min="4123" max="4123" width="1.75" style="56" customWidth="1"/>
    <col min="4124" max="4352" width="10" style="56"/>
    <col min="4353" max="4353" width="1.375" style="56" customWidth="1"/>
    <col min="4354" max="4354" width="13.125" style="56" customWidth="1"/>
    <col min="4355" max="4355" width="6.5" style="56" customWidth="1"/>
    <col min="4356" max="4356" width="6.375" style="56" customWidth="1"/>
    <col min="4357" max="4357" width="9.125" style="56" customWidth="1"/>
    <col min="4358" max="4358" width="2.125" style="56" customWidth="1"/>
    <col min="4359" max="4359" width="5.25" style="56" customWidth="1"/>
    <col min="4360" max="4360" width="3.875" style="56" customWidth="1"/>
    <col min="4361" max="4361" width="5.375" style="56" customWidth="1"/>
    <col min="4362" max="4362" width="6" style="56" customWidth="1"/>
    <col min="4363" max="4363" width="5.625" style="56" customWidth="1"/>
    <col min="4364" max="4364" width="2" style="56" customWidth="1"/>
    <col min="4365" max="4366" width="2.625" style="56" customWidth="1"/>
    <col min="4367" max="4367" width="4.25" style="56" customWidth="1"/>
    <col min="4368" max="4368" width="3.125" style="56" customWidth="1"/>
    <col min="4369" max="4370" width="4.25" style="56" customWidth="1"/>
    <col min="4371" max="4371" width="4.5" style="56" customWidth="1"/>
    <col min="4372" max="4373" width="2.625" style="56" customWidth="1"/>
    <col min="4374" max="4374" width="2.125" style="56" customWidth="1"/>
    <col min="4375" max="4376" width="6.5" style="56" customWidth="1"/>
    <col min="4377" max="4377" width="4.625" style="56" customWidth="1"/>
    <col min="4378" max="4378" width="5.5" style="56" customWidth="1"/>
    <col min="4379" max="4379" width="1.75" style="56" customWidth="1"/>
    <col min="4380" max="4608" width="10" style="56"/>
    <col min="4609" max="4609" width="1.375" style="56" customWidth="1"/>
    <col min="4610" max="4610" width="13.125" style="56" customWidth="1"/>
    <col min="4611" max="4611" width="6.5" style="56" customWidth="1"/>
    <col min="4612" max="4612" width="6.375" style="56" customWidth="1"/>
    <col min="4613" max="4613" width="9.125" style="56" customWidth="1"/>
    <col min="4614" max="4614" width="2.125" style="56" customWidth="1"/>
    <col min="4615" max="4615" width="5.25" style="56" customWidth="1"/>
    <col min="4616" max="4616" width="3.875" style="56" customWidth="1"/>
    <col min="4617" max="4617" width="5.375" style="56" customWidth="1"/>
    <col min="4618" max="4618" width="6" style="56" customWidth="1"/>
    <col min="4619" max="4619" width="5.625" style="56" customWidth="1"/>
    <col min="4620" max="4620" width="2" style="56" customWidth="1"/>
    <col min="4621" max="4622" width="2.625" style="56" customWidth="1"/>
    <col min="4623" max="4623" width="4.25" style="56" customWidth="1"/>
    <col min="4624" max="4624" width="3.125" style="56" customWidth="1"/>
    <col min="4625" max="4626" width="4.25" style="56" customWidth="1"/>
    <col min="4627" max="4627" width="4.5" style="56" customWidth="1"/>
    <col min="4628" max="4629" width="2.625" style="56" customWidth="1"/>
    <col min="4630" max="4630" width="2.125" style="56" customWidth="1"/>
    <col min="4631" max="4632" width="6.5" style="56" customWidth="1"/>
    <col min="4633" max="4633" width="4.625" style="56" customWidth="1"/>
    <col min="4634" max="4634" width="5.5" style="56" customWidth="1"/>
    <col min="4635" max="4635" width="1.75" style="56" customWidth="1"/>
    <col min="4636" max="4864" width="10" style="56"/>
    <col min="4865" max="4865" width="1.375" style="56" customWidth="1"/>
    <col min="4866" max="4866" width="13.125" style="56" customWidth="1"/>
    <col min="4867" max="4867" width="6.5" style="56" customWidth="1"/>
    <col min="4868" max="4868" width="6.375" style="56" customWidth="1"/>
    <col min="4869" max="4869" width="9.125" style="56" customWidth="1"/>
    <col min="4870" max="4870" width="2.125" style="56" customWidth="1"/>
    <col min="4871" max="4871" width="5.25" style="56" customWidth="1"/>
    <col min="4872" max="4872" width="3.875" style="56" customWidth="1"/>
    <col min="4873" max="4873" width="5.375" style="56" customWidth="1"/>
    <col min="4874" max="4874" width="6" style="56" customWidth="1"/>
    <col min="4875" max="4875" width="5.625" style="56" customWidth="1"/>
    <col min="4876" max="4876" width="2" style="56" customWidth="1"/>
    <col min="4877" max="4878" width="2.625" style="56" customWidth="1"/>
    <col min="4879" max="4879" width="4.25" style="56" customWidth="1"/>
    <col min="4880" max="4880" width="3.125" style="56" customWidth="1"/>
    <col min="4881" max="4882" width="4.25" style="56" customWidth="1"/>
    <col min="4883" max="4883" width="4.5" style="56" customWidth="1"/>
    <col min="4884" max="4885" width="2.625" style="56" customWidth="1"/>
    <col min="4886" max="4886" width="2.125" style="56" customWidth="1"/>
    <col min="4887" max="4888" width="6.5" style="56" customWidth="1"/>
    <col min="4889" max="4889" width="4.625" style="56" customWidth="1"/>
    <col min="4890" max="4890" width="5.5" style="56" customWidth="1"/>
    <col min="4891" max="4891" width="1.75" style="56" customWidth="1"/>
    <col min="4892" max="5120" width="10" style="56"/>
    <col min="5121" max="5121" width="1.375" style="56" customWidth="1"/>
    <col min="5122" max="5122" width="13.125" style="56" customWidth="1"/>
    <col min="5123" max="5123" width="6.5" style="56" customWidth="1"/>
    <col min="5124" max="5124" width="6.375" style="56" customWidth="1"/>
    <col min="5125" max="5125" width="9.125" style="56" customWidth="1"/>
    <col min="5126" max="5126" width="2.125" style="56" customWidth="1"/>
    <col min="5127" max="5127" width="5.25" style="56" customWidth="1"/>
    <col min="5128" max="5128" width="3.875" style="56" customWidth="1"/>
    <col min="5129" max="5129" width="5.375" style="56" customWidth="1"/>
    <col min="5130" max="5130" width="6" style="56" customWidth="1"/>
    <col min="5131" max="5131" width="5.625" style="56" customWidth="1"/>
    <col min="5132" max="5132" width="2" style="56" customWidth="1"/>
    <col min="5133" max="5134" width="2.625" style="56" customWidth="1"/>
    <col min="5135" max="5135" width="4.25" style="56" customWidth="1"/>
    <col min="5136" max="5136" width="3.125" style="56" customWidth="1"/>
    <col min="5137" max="5138" width="4.25" style="56" customWidth="1"/>
    <col min="5139" max="5139" width="4.5" style="56" customWidth="1"/>
    <col min="5140" max="5141" width="2.625" style="56" customWidth="1"/>
    <col min="5142" max="5142" width="2.125" style="56" customWidth="1"/>
    <col min="5143" max="5144" width="6.5" style="56" customWidth="1"/>
    <col min="5145" max="5145" width="4.625" style="56" customWidth="1"/>
    <col min="5146" max="5146" width="5.5" style="56" customWidth="1"/>
    <col min="5147" max="5147" width="1.75" style="56" customWidth="1"/>
    <col min="5148" max="5376" width="10" style="56"/>
    <col min="5377" max="5377" width="1.375" style="56" customWidth="1"/>
    <col min="5378" max="5378" width="13.125" style="56" customWidth="1"/>
    <col min="5379" max="5379" width="6.5" style="56" customWidth="1"/>
    <col min="5380" max="5380" width="6.375" style="56" customWidth="1"/>
    <col min="5381" max="5381" width="9.125" style="56" customWidth="1"/>
    <col min="5382" max="5382" width="2.125" style="56" customWidth="1"/>
    <col min="5383" max="5383" width="5.25" style="56" customWidth="1"/>
    <col min="5384" max="5384" width="3.875" style="56" customWidth="1"/>
    <col min="5385" max="5385" width="5.375" style="56" customWidth="1"/>
    <col min="5386" max="5386" width="6" style="56" customWidth="1"/>
    <col min="5387" max="5387" width="5.625" style="56" customWidth="1"/>
    <col min="5388" max="5388" width="2" style="56" customWidth="1"/>
    <col min="5389" max="5390" width="2.625" style="56" customWidth="1"/>
    <col min="5391" max="5391" width="4.25" style="56" customWidth="1"/>
    <col min="5392" max="5392" width="3.125" style="56" customWidth="1"/>
    <col min="5393" max="5394" width="4.25" style="56" customWidth="1"/>
    <col min="5395" max="5395" width="4.5" style="56" customWidth="1"/>
    <col min="5396" max="5397" width="2.625" style="56" customWidth="1"/>
    <col min="5398" max="5398" width="2.125" style="56" customWidth="1"/>
    <col min="5399" max="5400" width="6.5" style="56" customWidth="1"/>
    <col min="5401" max="5401" width="4.625" style="56" customWidth="1"/>
    <col min="5402" max="5402" width="5.5" style="56" customWidth="1"/>
    <col min="5403" max="5403" width="1.75" style="56" customWidth="1"/>
    <col min="5404" max="5632" width="10" style="56"/>
    <col min="5633" max="5633" width="1.375" style="56" customWidth="1"/>
    <col min="5634" max="5634" width="13.125" style="56" customWidth="1"/>
    <col min="5635" max="5635" width="6.5" style="56" customWidth="1"/>
    <col min="5636" max="5636" width="6.375" style="56" customWidth="1"/>
    <col min="5637" max="5637" width="9.125" style="56" customWidth="1"/>
    <col min="5638" max="5638" width="2.125" style="56" customWidth="1"/>
    <col min="5639" max="5639" width="5.25" style="56" customWidth="1"/>
    <col min="5640" max="5640" width="3.875" style="56" customWidth="1"/>
    <col min="5641" max="5641" width="5.375" style="56" customWidth="1"/>
    <col min="5642" max="5642" width="6" style="56" customWidth="1"/>
    <col min="5643" max="5643" width="5.625" style="56" customWidth="1"/>
    <col min="5644" max="5644" width="2" style="56" customWidth="1"/>
    <col min="5645" max="5646" width="2.625" style="56" customWidth="1"/>
    <col min="5647" max="5647" width="4.25" style="56" customWidth="1"/>
    <col min="5648" max="5648" width="3.125" style="56" customWidth="1"/>
    <col min="5649" max="5650" width="4.25" style="56" customWidth="1"/>
    <col min="5651" max="5651" width="4.5" style="56" customWidth="1"/>
    <col min="5652" max="5653" width="2.625" style="56" customWidth="1"/>
    <col min="5654" max="5654" width="2.125" style="56" customWidth="1"/>
    <col min="5655" max="5656" width="6.5" style="56" customWidth="1"/>
    <col min="5657" max="5657" width="4.625" style="56" customWidth="1"/>
    <col min="5658" max="5658" width="5.5" style="56" customWidth="1"/>
    <col min="5659" max="5659" width="1.75" style="56" customWidth="1"/>
    <col min="5660" max="5888" width="10" style="56"/>
    <col min="5889" max="5889" width="1.375" style="56" customWidth="1"/>
    <col min="5890" max="5890" width="13.125" style="56" customWidth="1"/>
    <col min="5891" max="5891" width="6.5" style="56" customWidth="1"/>
    <col min="5892" max="5892" width="6.375" style="56" customWidth="1"/>
    <col min="5893" max="5893" width="9.125" style="56" customWidth="1"/>
    <col min="5894" max="5894" width="2.125" style="56" customWidth="1"/>
    <col min="5895" max="5895" width="5.25" style="56" customWidth="1"/>
    <col min="5896" max="5896" width="3.875" style="56" customWidth="1"/>
    <col min="5897" max="5897" width="5.375" style="56" customWidth="1"/>
    <col min="5898" max="5898" width="6" style="56" customWidth="1"/>
    <col min="5899" max="5899" width="5.625" style="56" customWidth="1"/>
    <col min="5900" max="5900" width="2" style="56" customWidth="1"/>
    <col min="5901" max="5902" width="2.625" style="56" customWidth="1"/>
    <col min="5903" max="5903" width="4.25" style="56" customWidth="1"/>
    <col min="5904" max="5904" width="3.125" style="56" customWidth="1"/>
    <col min="5905" max="5906" width="4.25" style="56" customWidth="1"/>
    <col min="5907" max="5907" width="4.5" style="56" customWidth="1"/>
    <col min="5908" max="5909" width="2.625" style="56" customWidth="1"/>
    <col min="5910" max="5910" width="2.125" style="56" customWidth="1"/>
    <col min="5911" max="5912" width="6.5" style="56" customWidth="1"/>
    <col min="5913" max="5913" width="4.625" style="56" customWidth="1"/>
    <col min="5914" max="5914" width="5.5" style="56" customWidth="1"/>
    <col min="5915" max="5915" width="1.75" style="56" customWidth="1"/>
    <col min="5916" max="6144" width="10" style="56"/>
    <col min="6145" max="6145" width="1.375" style="56" customWidth="1"/>
    <col min="6146" max="6146" width="13.125" style="56" customWidth="1"/>
    <col min="6147" max="6147" width="6.5" style="56" customWidth="1"/>
    <col min="6148" max="6148" width="6.375" style="56" customWidth="1"/>
    <col min="6149" max="6149" width="9.125" style="56" customWidth="1"/>
    <col min="6150" max="6150" width="2.125" style="56" customWidth="1"/>
    <col min="6151" max="6151" width="5.25" style="56" customWidth="1"/>
    <col min="6152" max="6152" width="3.875" style="56" customWidth="1"/>
    <col min="6153" max="6153" width="5.375" style="56" customWidth="1"/>
    <col min="6154" max="6154" width="6" style="56" customWidth="1"/>
    <col min="6155" max="6155" width="5.625" style="56" customWidth="1"/>
    <col min="6156" max="6156" width="2" style="56" customWidth="1"/>
    <col min="6157" max="6158" width="2.625" style="56" customWidth="1"/>
    <col min="6159" max="6159" width="4.25" style="56" customWidth="1"/>
    <col min="6160" max="6160" width="3.125" style="56" customWidth="1"/>
    <col min="6161" max="6162" width="4.25" style="56" customWidth="1"/>
    <col min="6163" max="6163" width="4.5" style="56" customWidth="1"/>
    <col min="6164" max="6165" width="2.625" style="56" customWidth="1"/>
    <col min="6166" max="6166" width="2.125" style="56" customWidth="1"/>
    <col min="6167" max="6168" width="6.5" style="56" customWidth="1"/>
    <col min="6169" max="6169" width="4.625" style="56" customWidth="1"/>
    <col min="6170" max="6170" width="5.5" style="56" customWidth="1"/>
    <col min="6171" max="6171" width="1.75" style="56" customWidth="1"/>
    <col min="6172" max="6400" width="10" style="56"/>
    <col min="6401" max="6401" width="1.375" style="56" customWidth="1"/>
    <col min="6402" max="6402" width="13.125" style="56" customWidth="1"/>
    <col min="6403" max="6403" width="6.5" style="56" customWidth="1"/>
    <col min="6404" max="6404" width="6.375" style="56" customWidth="1"/>
    <col min="6405" max="6405" width="9.125" style="56" customWidth="1"/>
    <col min="6406" max="6406" width="2.125" style="56" customWidth="1"/>
    <col min="6407" max="6407" width="5.25" style="56" customWidth="1"/>
    <col min="6408" max="6408" width="3.875" style="56" customWidth="1"/>
    <col min="6409" max="6409" width="5.375" style="56" customWidth="1"/>
    <col min="6410" max="6410" width="6" style="56" customWidth="1"/>
    <col min="6411" max="6411" width="5.625" style="56" customWidth="1"/>
    <col min="6412" max="6412" width="2" style="56" customWidth="1"/>
    <col min="6413" max="6414" width="2.625" style="56" customWidth="1"/>
    <col min="6415" max="6415" width="4.25" style="56" customWidth="1"/>
    <col min="6416" max="6416" width="3.125" style="56" customWidth="1"/>
    <col min="6417" max="6418" width="4.25" style="56" customWidth="1"/>
    <col min="6419" max="6419" width="4.5" style="56" customWidth="1"/>
    <col min="6420" max="6421" width="2.625" style="56" customWidth="1"/>
    <col min="6422" max="6422" width="2.125" style="56" customWidth="1"/>
    <col min="6423" max="6424" width="6.5" style="56" customWidth="1"/>
    <col min="6425" max="6425" width="4.625" style="56" customWidth="1"/>
    <col min="6426" max="6426" width="5.5" style="56" customWidth="1"/>
    <col min="6427" max="6427" width="1.75" style="56" customWidth="1"/>
    <col min="6428" max="6656" width="10" style="56"/>
    <col min="6657" max="6657" width="1.375" style="56" customWidth="1"/>
    <col min="6658" max="6658" width="13.125" style="56" customWidth="1"/>
    <col min="6659" max="6659" width="6.5" style="56" customWidth="1"/>
    <col min="6660" max="6660" width="6.375" style="56" customWidth="1"/>
    <col min="6661" max="6661" width="9.125" style="56" customWidth="1"/>
    <col min="6662" max="6662" width="2.125" style="56" customWidth="1"/>
    <col min="6663" max="6663" width="5.25" style="56" customWidth="1"/>
    <col min="6664" max="6664" width="3.875" style="56" customWidth="1"/>
    <col min="6665" max="6665" width="5.375" style="56" customWidth="1"/>
    <col min="6666" max="6666" width="6" style="56" customWidth="1"/>
    <col min="6667" max="6667" width="5.625" style="56" customWidth="1"/>
    <col min="6668" max="6668" width="2" style="56" customWidth="1"/>
    <col min="6669" max="6670" width="2.625" style="56" customWidth="1"/>
    <col min="6671" max="6671" width="4.25" style="56" customWidth="1"/>
    <col min="6672" max="6672" width="3.125" style="56" customWidth="1"/>
    <col min="6673" max="6674" width="4.25" style="56" customWidth="1"/>
    <col min="6675" max="6675" width="4.5" style="56" customWidth="1"/>
    <col min="6676" max="6677" width="2.625" style="56" customWidth="1"/>
    <col min="6678" max="6678" width="2.125" style="56" customWidth="1"/>
    <col min="6679" max="6680" width="6.5" style="56" customWidth="1"/>
    <col min="6681" max="6681" width="4.625" style="56" customWidth="1"/>
    <col min="6682" max="6682" width="5.5" style="56" customWidth="1"/>
    <col min="6683" max="6683" width="1.75" style="56" customWidth="1"/>
    <col min="6684" max="6912" width="10" style="56"/>
    <col min="6913" max="6913" width="1.375" style="56" customWidth="1"/>
    <col min="6914" max="6914" width="13.125" style="56" customWidth="1"/>
    <col min="6915" max="6915" width="6.5" style="56" customWidth="1"/>
    <col min="6916" max="6916" width="6.375" style="56" customWidth="1"/>
    <col min="6917" max="6917" width="9.125" style="56" customWidth="1"/>
    <col min="6918" max="6918" width="2.125" style="56" customWidth="1"/>
    <col min="6919" max="6919" width="5.25" style="56" customWidth="1"/>
    <col min="6920" max="6920" width="3.875" style="56" customWidth="1"/>
    <col min="6921" max="6921" width="5.375" style="56" customWidth="1"/>
    <col min="6922" max="6922" width="6" style="56" customWidth="1"/>
    <col min="6923" max="6923" width="5.625" style="56" customWidth="1"/>
    <col min="6924" max="6924" width="2" style="56" customWidth="1"/>
    <col min="6925" max="6926" width="2.625" style="56" customWidth="1"/>
    <col min="6927" max="6927" width="4.25" style="56" customWidth="1"/>
    <col min="6928" max="6928" width="3.125" style="56" customWidth="1"/>
    <col min="6929" max="6930" width="4.25" style="56" customWidth="1"/>
    <col min="6931" max="6931" width="4.5" style="56" customWidth="1"/>
    <col min="6932" max="6933" width="2.625" style="56" customWidth="1"/>
    <col min="6934" max="6934" width="2.125" style="56" customWidth="1"/>
    <col min="6935" max="6936" width="6.5" style="56" customWidth="1"/>
    <col min="6937" max="6937" width="4.625" style="56" customWidth="1"/>
    <col min="6938" max="6938" width="5.5" style="56" customWidth="1"/>
    <col min="6939" max="6939" width="1.75" style="56" customWidth="1"/>
    <col min="6940" max="7168" width="10" style="56"/>
    <col min="7169" max="7169" width="1.375" style="56" customWidth="1"/>
    <col min="7170" max="7170" width="13.125" style="56" customWidth="1"/>
    <col min="7171" max="7171" width="6.5" style="56" customWidth="1"/>
    <col min="7172" max="7172" width="6.375" style="56" customWidth="1"/>
    <col min="7173" max="7173" width="9.125" style="56" customWidth="1"/>
    <col min="7174" max="7174" width="2.125" style="56" customWidth="1"/>
    <col min="7175" max="7175" width="5.25" style="56" customWidth="1"/>
    <col min="7176" max="7176" width="3.875" style="56" customWidth="1"/>
    <col min="7177" max="7177" width="5.375" style="56" customWidth="1"/>
    <col min="7178" max="7178" width="6" style="56" customWidth="1"/>
    <col min="7179" max="7179" width="5.625" style="56" customWidth="1"/>
    <col min="7180" max="7180" width="2" style="56" customWidth="1"/>
    <col min="7181" max="7182" width="2.625" style="56" customWidth="1"/>
    <col min="7183" max="7183" width="4.25" style="56" customWidth="1"/>
    <col min="7184" max="7184" width="3.125" style="56" customWidth="1"/>
    <col min="7185" max="7186" width="4.25" style="56" customWidth="1"/>
    <col min="7187" max="7187" width="4.5" style="56" customWidth="1"/>
    <col min="7188" max="7189" width="2.625" style="56" customWidth="1"/>
    <col min="7190" max="7190" width="2.125" style="56" customWidth="1"/>
    <col min="7191" max="7192" width="6.5" style="56" customWidth="1"/>
    <col min="7193" max="7193" width="4.625" style="56" customWidth="1"/>
    <col min="7194" max="7194" width="5.5" style="56" customWidth="1"/>
    <col min="7195" max="7195" width="1.75" style="56" customWidth="1"/>
    <col min="7196" max="7424" width="10" style="56"/>
    <col min="7425" max="7425" width="1.375" style="56" customWidth="1"/>
    <col min="7426" max="7426" width="13.125" style="56" customWidth="1"/>
    <col min="7427" max="7427" width="6.5" style="56" customWidth="1"/>
    <col min="7428" max="7428" width="6.375" style="56" customWidth="1"/>
    <col min="7429" max="7429" width="9.125" style="56" customWidth="1"/>
    <col min="7430" max="7430" width="2.125" style="56" customWidth="1"/>
    <col min="7431" max="7431" width="5.25" style="56" customWidth="1"/>
    <col min="7432" max="7432" width="3.875" style="56" customWidth="1"/>
    <col min="7433" max="7433" width="5.375" style="56" customWidth="1"/>
    <col min="7434" max="7434" width="6" style="56" customWidth="1"/>
    <col min="7435" max="7435" width="5.625" style="56" customWidth="1"/>
    <col min="7436" max="7436" width="2" style="56" customWidth="1"/>
    <col min="7437" max="7438" width="2.625" style="56" customWidth="1"/>
    <col min="7439" max="7439" width="4.25" style="56" customWidth="1"/>
    <col min="7440" max="7440" width="3.125" style="56" customWidth="1"/>
    <col min="7441" max="7442" width="4.25" style="56" customWidth="1"/>
    <col min="7443" max="7443" width="4.5" style="56" customWidth="1"/>
    <col min="7444" max="7445" width="2.625" style="56" customWidth="1"/>
    <col min="7446" max="7446" width="2.125" style="56" customWidth="1"/>
    <col min="7447" max="7448" width="6.5" style="56" customWidth="1"/>
    <col min="7449" max="7449" width="4.625" style="56" customWidth="1"/>
    <col min="7450" max="7450" width="5.5" style="56" customWidth="1"/>
    <col min="7451" max="7451" width="1.75" style="56" customWidth="1"/>
    <col min="7452" max="7680" width="10" style="56"/>
    <col min="7681" max="7681" width="1.375" style="56" customWidth="1"/>
    <col min="7682" max="7682" width="13.125" style="56" customWidth="1"/>
    <col min="7683" max="7683" width="6.5" style="56" customWidth="1"/>
    <col min="7684" max="7684" width="6.375" style="56" customWidth="1"/>
    <col min="7685" max="7685" width="9.125" style="56" customWidth="1"/>
    <col min="7686" max="7686" width="2.125" style="56" customWidth="1"/>
    <col min="7687" max="7687" width="5.25" style="56" customWidth="1"/>
    <col min="7688" max="7688" width="3.875" style="56" customWidth="1"/>
    <col min="7689" max="7689" width="5.375" style="56" customWidth="1"/>
    <col min="7690" max="7690" width="6" style="56" customWidth="1"/>
    <col min="7691" max="7691" width="5.625" style="56" customWidth="1"/>
    <col min="7692" max="7692" width="2" style="56" customWidth="1"/>
    <col min="7693" max="7694" width="2.625" style="56" customWidth="1"/>
    <col min="7695" max="7695" width="4.25" style="56" customWidth="1"/>
    <col min="7696" max="7696" width="3.125" style="56" customWidth="1"/>
    <col min="7697" max="7698" width="4.25" style="56" customWidth="1"/>
    <col min="7699" max="7699" width="4.5" style="56" customWidth="1"/>
    <col min="7700" max="7701" width="2.625" style="56" customWidth="1"/>
    <col min="7702" max="7702" width="2.125" style="56" customWidth="1"/>
    <col min="7703" max="7704" width="6.5" style="56" customWidth="1"/>
    <col min="7705" max="7705" width="4.625" style="56" customWidth="1"/>
    <col min="7706" max="7706" width="5.5" style="56" customWidth="1"/>
    <col min="7707" max="7707" width="1.75" style="56" customWidth="1"/>
    <col min="7708" max="7936" width="10" style="56"/>
    <col min="7937" max="7937" width="1.375" style="56" customWidth="1"/>
    <col min="7938" max="7938" width="13.125" style="56" customWidth="1"/>
    <col min="7939" max="7939" width="6.5" style="56" customWidth="1"/>
    <col min="7940" max="7940" width="6.375" style="56" customWidth="1"/>
    <col min="7941" max="7941" width="9.125" style="56" customWidth="1"/>
    <col min="7942" max="7942" width="2.125" style="56" customWidth="1"/>
    <col min="7943" max="7943" width="5.25" style="56" customWidth="1"/>
    <col min="7944" max="7944" width="3.875" style="56" customWidth="1"/>
    <col min="7945" max="7945" width="5.375" style="56" customWidth="1"/>
    <col min="7946" max="7946" width="6" style="56" customWidth="1"/>
    <col min="7947" max="7947" width="5.625" style="56" customWidth="1"/>
    <col min="7948" max="7948" width="2" style="56" customWidth="1"/>
    <col min="7949" max="7950" width="2.625" style="56" customWidth="1"/>
    <col min="7951" max="7951" width="4.25" style="56" customWidth="1"/>
    <col min="7952" max="7952" width="3.125" style="56" customWidth="1"/>
    <col min="7953" max="7954" width="4.25" style="56" customWidth="1"/>
    <col min="7955" max="7955" width="4.5" style="56" customWidth="1"/>
    <col min="7956" max="7957" width="2.625" style="56" customWidth="1"/>
    <col min="7958" max="7958" width="2.125" style="56" customWidth="1"/>
    <col min="7959" max="7960" width="6.5" style="56" customWidth="1"/>
    <col min="7961" max="7961" width="4.625" style="56" customWidth="1"/>
    <col min="7962" max="7962" width="5.5" style="56" customWidth="1"/>
    <col min="7963" max="7963" width="1.75" style="56" customWidth="1"/>
    <col min="7964" max="8192" width="10" style="56"/>
    <col min="8193" max="8193" width="1.375" style="56" customWidth="1"/>
    <col min="8194" max="8194" width="13.125" style="56" customWidth="1"/>
    <col min="8195" max="8195" width="6.5" style="56" customWidth="1"/>
    <col min="8196" max="8196" width="6.375" style="56" customWidth="1"/>
    <col min="8197" max="8197" width="9.125" style="56" customWidth="1"/>
    <col min="8198" max="8198" width="2.125" style="56" customWidth="1"/>
    <col min="8199" max="8199" width="5.25" style="56" customWidth="1"/>
    <col min="8200" max="8200" width="3.875" style="56" customWidth="1"/>
    <col min="8201" max="8201" width="5.375" style="56" customWidth="1"/>
    <col min="8202" max="8202" width="6" style="56" customWidth="1"/>
    <col min="8203" max="8203" width="5.625" style="56" customWidth="1"/>
    <col min="8204" max="8204" width="2" style="56" customWidth="1"/>
    <col min="8205" max="8206" width="2.625" style="56" customWidth="1"/>
    <col min="8207" max="8207" width="4.25" style="56" customWidth="1"/>
    <col min="8208" max="8208" width="3.125" style="56" customWidth="1"/>
    <col min="8209" max="8210" width="4.25" style="56" customWidth="1"/>
    <col min="8211" max="8211" width="4.5" style="56" customWidth="1"/>
    <col min="8212" max="8213" width="2.625" style="56" customWidth="1"/>
    <col min="8214" max="8214" width="2.125" style="56" customWidth="1"/>
    <col min="8215" max="8216" width="6.5" style="56" customWidth="1"/>
    <col min="8217" max="8217" width="4.625" style="56" customWidth="1"/>
    <col min="8218" max="8218" width="5.5" style="56" customWidth="1"/>
    <col min="8219" max="8219" width="1.75" style="56" customWidth="1"/>
    <col min="8220" max="8448" width="10" style="56"/>
    <col min="8449" max="8449" width="1.375" style="56" customWidth="1"/>
    <col min="8450" max="8450" width="13.125" style="56" customWidth="1"/>
    <col min="8451" max="8451" width="6.5" style="56" customWidth="1"/>
    <col min="8452" max="8452" width="6.375" style="56" customWidth="1"/>
    <col min="8453" max="8453" width="9.125" style="56" customWidth="1"/>
    <col min="8454" max="8454" width="2.125" style="56" customWidth="1"/>
    <col min="8455" max="8455" width="5.25" style="56" customWidth="1"/>
    <col min="8456" max="8456" width="3.875" style="56" customWidth="1"/>
    <col min="8457" max="8457" width="5.375" style="56" customWidth="1"/>
    <col min="8458" max="8458" width="6" style="56" customWidth="1"/>
    <col min="8459" max="8459" width="5.625" style="56" customWidth="1"/>
    <col min="8460" max="8460" width="2" style="56" customWidth="1"/>
    <col min="8461" max="8462" width="2.625" style="56" customWidth="1"/>
    <col min="8463" max="8463" width="4.25" style="56" customWidth="1"/>
    <col min="8464" max="8464" width="3.125" style="56" customWidth="1"/>
    <col min="8465" max="8466" width="4.25" style="56" customWidth="1"/>
    <col min="8467" max="8467" width="4.5" style="56" customWidth="1"/>
    <col min="8468" max="8469" width="2.625" style="56" customWidth="1"/>
    <col min="8470" max="8470" width="2.125" style="56" customWidth="1"/>
    <col min="8471" max="8472" width="6.5" style="56" customWidth="1"/>
    <col min="8473" max="8473" width="4.625" style="56" customWidth="1"/>
    <col min="8474" max="8474" width="5.5" style="56" customWidth="1"/>
    <col min="8475" max="8475" width="1.75" style="56" customWidth="1"/>
    <col min="8476" max="8704" width="10" style="56"/>
    <col min="8705" max="8705" width="1.375" style="56" customWidth="1"/>
    <col min="8706" max="8706" width="13.125" style="56" customWidth="1"/>
    <col min="8707" max="8707" width="6.5" style="56" customWidth="1"/>
    <col min="8708" max="8708" width="6.375" style="56" customWidth="1"/>
    <col min="8709" max="8709" width="9.125" style="56" customWidth="1"/>
    <col min="8710" max="8710" width="2.125" style="56" customWidth="1"/>
    <col min="8711" max="8711" width="5.25" style="56" customWidth="1"/>
    <col min="8712" max="8712" width="3.875" style="56" customWidth="1"/>
    <col min="8713" max="8713" width="5.375" style="56" customWidth="1"/>
    <col min="8714" max="8714" width="6" style="56" customWidth="1"/>
    <col min="8715" max="8715" width="5.625" style="56" customWidth="1"/>
    <col min="8716" max="8716" width="2" style="56" customWidth="1"/>
    <col min="8717" max="8718" width="2.625" style="56" customWidth="1"/>
    <col min="8719" max="8719" width="4.25" style="56" customWidth="1"/>
    <col min="8720" max="8720" width="3.125" style="56" customWidth="1"/>
    <col min="8721" max="8722" width="4.25" style="56" customWidth="1"/>
    <col min="8723" max="8723" width="4.5" style="56" customWidth="1"/>
    <col min="8724" max="8725" width="2.625" style="56" customWidth="1"/>
    <col min="8726" max="8726" width="2.125" style="56" customWidth="1"/>
    <col min="8727" max="8728" width="6.5" style="56" customWidth="1"/>
    <col min="8729" max="8729" width="4.625" style="56" customWidth="1"/>
    <col min="8730" max="8730" width="5.5" style="56" customWidth="1"/>
    <col min="8731" max="8731" width="1.75" style="56" customWidth="1"/>
    <col min="8732" max="8960" width="10" style="56"/>
    <col min="8961" max="8961" width="1.375" style="56" customWidth="1"/>
    <col min="8962" max="8962" width="13.125" style="56" customWidth="1"/>
    <col min="8963" max="8963" width="6.5" style="56" customWidth="1"/>
    <col min="8964" max="8964" width="6.375" style="56" customWidth="1"/>
    <col min="8965" max="8965" width="9.125" style="56" customWidth="1"/>
    <col min="8966" max="8966" width="2.125" style="56" customWidth="1"/>
    <col min="8967" max="8967" width="5.25" style="56" customWidth="1"/>
    <col min="8968" max="8968" width="3.875" style="56" customWidth="1"/>
    <col min="8969" max="8969" width="5.375" style="56" customWidth="1"/>
    <col min="8970" max="8970" width="6" style="56" customWidth="1"/>
    <col min="8971" max="8971" width="5.625" style="56" customWidth="1"/>
    <col min="8972" max="8972" width="2" style="56" customWidth="1"/>
    <col min="8973" max="8974" width="2.625" style="56" customWidth="1"/>
    <col min="8975" max="8975" width="4.25" style="56" customWidth="1"/>
    <col min="8976" max="8976" width="3.125" style="56" customWidth="1"/>
    <col min="8977" max="8978" width="4.25" style="56" customWidth="1"/>
    <col min="8979" max="8979" width="4.5" style="56" customWidth="1"/>
    <col min="8980" max="8981" width="2.625" style="56" customWidth="1"/>
    <col min="8982" max="8982" width="2.125" style="56" customWidth="1"/>
    <col min="8983" max="8984" width="6.5" style="56" customWidth="1"/>
    <col min="8985" max="8985" width="4.625" style="56" customWidth="1"/>
    <col min="8986" max="8986" width="5.5" style="56" customWidth="1"/>
    <col min="8987" max="8987" width="1.75" style="56" customWidth="1"/>
    <col min="8988" max="9216" width="10" style="56"/>
    <col min="9217" max="9217" width="1.375" style="56" customWidth="1"/>
    <col min="9218" max="9218" width="13.125" style="56" customWidth="1"/>
    <col min="9219" max="9219" width="6.5" style="56" customWidth="1"/>
    <col min="9220" max="9220" width="6.375" style="56" customWidth="1"/>
    <col min="9221" max="9221" width="9.125" style="56" customWidth="1"/>
    <col min="9222" max="9222" width="2.125" style="56" customWidth="1"/>
    <col min="9223" max="9223" width="5.25" style="56" customWidth="1"/>
    <col min="9224" max="9224" width="3.875" style="56" customWidth="1"/>
    <col min="9225" max="9225" width="5.375" style="56" customWidth="1"/>
    <col min="9226" max="9226" width="6" style="56" customWidth="1"/>
    <col min="9227" max="9227" width="5.625" style="56" customWidth="1"/>
    <col min="9228" max="9228" width="2" style="56" customWidth="1"/>
    <col min="9229" max="9230" width="2.625" style="56" customWidth="1"/>
    <col min="9231" max="9231" width="4.25" style="56" customWidth="1"/>
    <col min="9232" max="9232" width="3.125" style="56" customWidth="1"/>
    <col min="9233" max="9234" width="4.25" style="56" customWidth="1"/>
    <col min="9235" max="9235" width="4.5" style="56" customWidth="1"/>
    <col min="9236" max="9237" width="2.625" style="56" customWidth="1"/>
    <col min="9238" max="9238" width="2.125" style="56" customWidth="1"/>
    <col min="9239" max="9240" width="6.5" style="56" customWidth="1"/>
    <col min="9241" max="9241" width="4.625" style="56" customWidth="1"/>
    <col min="9242" max="9242" width="5.5" style="56" customWidth="1"/>
    <col min="9243" max="9243" width="1.75" style="56" customWidth="1"/>
    <col min="9244" max="9472" width="10" style="56"/>
    <col min="9473" max="9473" width="1.375" style="56" customWidth="1"/>
    <col min="9474" max="9474" width="13.125" style="56" customWidth="1"/>
    <col min="9475" max="9475" width="6.5" style="56" customWidth="1"/>
    <col min="9476" max="9476" width="6.375" style="56" customWidth="1"/>
    <col min="9477" max="9477" width="9.125" style="56" customWidth="1"/>
    <col min="9478" max="9478" width="2.125" style="56" customWidth="1"/>
    <col min="9479" max="9479" width="5.25" style="56" customWidth="1"/>
    <col min="9480" max="9480" width="3.875" style="56" customWidth="1"/>
    <col min="9481" max="9481" width="5.375" style="56" customWidth="1"/>
    <col min="9482" max="9482" width="6" style="56" customWidth="1"/>
    <col min="9483" max="9483" width="5.625" style="56" customWidth="1"/>
    <col min="9484" max="9484" width="2" style="56" customWidth="1"/>
    <col min="9485" max="9486" width="2.625" style="56" customWidth="1"/>
    <col min="9487" max="9487" width="4.25" style="56" customWidth="1"/>
    <col min="9488" max="9488" width="3.125" style="56" customWidth="1"/>
    <col min="9489" max="9490" width="4.25" style="56" customWidth="1"/>
    <col min="9491" max="9491" width="4.5" style="56" customWidth="1"/>
    <col min="9492" max="9493" width="2.625" style="56" customWidth="1"/>
    <col min="9494" max="9494" width="2.125" style="56" customWidth="1"/>
    <col min="9495" max="9496" width="6.5" style="56" customWidth="1"/>
    <col min="9497" max="9497" width="4.625" style="56" customWidth="1"/>
    <col min="9498" max="9498" width="5.5" style="56" customWidth="1"/>
    <col min="9499" max="9499" width="1.75" style="56" customWidth="1"/>
    <col min="9500" max="9728" width="10" style="56"/>
    <col min="9729" max="9729" width="1.375" style="56" customWidth="1"/>
    <col min="9730" max="9730" width="13.125" style="56" customWidth="1"/>
    <col min="9731" max="9731" width="6.5" style="56" customWidth="1"/>
    <col min="9732" max="9732" width="6.375" style="56" customWidth="1"/>
    <col min="9733" max="9733" width="9.125" style="56" customWidth="1"/>
    <col min="9734" max="9734" width="2.125" style="56" customWidth="1"/>
    <col min="9735" max="9735" width="5.25" style="56" customWidth="1"/>
    <col min="9736" max="9736" width="3.875" style="56" customWidth="1"/>
    <col min="9737" max="9737" width="5.375" style="56" customWidth="1"/>
    <col min="9738" max="9738" width="6" style="56" customWidth="1"/>
    <col min="9739" max="9739" width="5.625" style="56" customWidth="1"/>
    <col min="9740" max="9740" width="2" style="56" customWidth="1"/>
    <col min="9741" max="9742" width="2.625" style="56" customWidth="1"/>
    <col min="9743" max="9743" width="4.25" style="56" customWidth="1"/>
    <col min="9744" max="9744" width="3.125" style="56" customWidth="1"/>
    <col min="9745" max="9746" width="4.25" style="56" customWidth="1"/>
    <col min="9747" max="9747" width="4.5" style="56" customWidth="1"/>
    <col min="9748" max="9749" width="2.625" style="56" customWidth="1"/>
    <col min="9750" max="9750" width="2.125" style="56" customWidth="1"/>
    <col min="9751" max="9752" width="6.5" style="56" customWidth="1"/>
    <col min="9753" max="9753" width="4.625" style="56" customWidth="1"/>
    <col min="9754" max="9754" width="5.5" style="56" customWidth="1"/>
    <col min="9755" max="9755" width="1.75" style="56" customWidth="1"/>
    <col min="9756" max="9984" width="10" style="56"/>
    <col min="9985" max="9985" width="1.375" style="56" customWidth="1"/>
    <col min="9986" max="9986" width="13.125" style="56" customWidth="1"/>
    <col min="9987" max="9987" width="6.5" style="56" customWidth="1"/>
    <col min="9988" max="9988" width="6.375" style="56" customWidth="1"/>
    <col min="9989" max="9989" width="9.125" style="56" customWidth="1"/>
    <col min="9990" max="9990" width="2.125" style="56" customWidth="1"/>
    <col min="9991" max="9991" width="5.25" style="56" customWidth="1"/>
    <col min="9992" max="9992" width="3.875" style="56" customWidth="1"/>
    <col min="9993" max="9993" width="5.375" style="56" customWidth="1"/>
    <col min="9994" max="9994" width="6" style="56" customWidth="1"/>
    <col min="9995" max="9995" width="5.625" style="56" customWidth="1"/>
    <col min="9996" max="9996" width="2" style="56" customWidth="1"/>
    <col min="9997" max="9998" width="2.625" style="56" customWidth="1"/>
    <col min="9999" max="9999" width="4.25" style="56" customWidth="1"/>
    <col min="10000" max="10000" width="3.125" style="56" customWidth="1"/>
    <col min="10001" max="10002" width="4.25" style="56" customWidth="1"/>
    <col min="10003" max="10003" width="4.5" style="56" customWidth="1"/>
    <col min="10004" max="10005" width="2.625" style="56" customWidth="1"/>
    <col min="10006" max="10006" width="2.125" style="56" customWidth="1"/>
    <col min="10007" max="10008" width="6.5" style="56" customWidth="1"/>
    <col min="10009" max="10009" width="4.625" style="56" customWidth="1"/>
    <col min="10010" max="10010" width="5.5" style="56" customWidth="1"/>
    <col min="10011" max="10011" width="1.75" style="56" customWidth="1"/>
    <col min="10012" max="10240" width="10" style="56"/>
    <col min="10241" max="10241" width="1.375" style="56" customWidth="1"/>
    <col min="10242" max="10242" width="13.125" style="56" customWidth="1"/>
    <col min="10243" max="10243" width="6.5" style="56" customWidth="1"/>
    <col min="10244" max="10244" width="6.375" style="56" customWidth="1"/>
    <col min="10245" max="10245" width="9.125" style="56" customWidth="1"/>
    <col min="10246" max="10246" width="2.125" style="56" customWidth="1"/>
    <col min="10247" max="10247" width="5.25" style="56" customWidth="1"/>
    <col min="10248" max="10248" width="3.875" style="56" customWidth="1"/>
    <col min="10249" max="10249" width="5.375" style="56" customWidth="1"/>
    <col min="10250" max="10250" width="6" style="56" customWidth="1"/>
    <col min="10251" max="10251" width="5.625" style="56" customWidth="1"/>
    <col min="10252" max="10252" width="2" style="56" customWidth="1"/>
    <col min="10253" max="10254" width="2.625" style="56" customWidth="1"/>
    <col min="10255" max="10255" width="4.25" style="56" customWidth="1"/>
    <col min="10256" max="10256" width="3.125" style="56" customWidth="1"/>
    <col min="10257" max="10258" width="4.25" style="56" customWidth="1"/>
    <col min="10259" max="10259" width="4.5" style="56" customWidth="1"/>
    <col min="10260" max="10261" width="2.625" style="56" customWidth="1"/>
    <col min="10262" max="10262" width="2.125" style="56" customWidth="1"/>
    <col min="10263" max="10264" width="6.5" style="56" customWidth="1"/>
    <col min="10265" max="10265" width="4.625" style="56" customWidth="1"/>
    <col min="10266" max="10266" width="5.5" style="56" customWidth="1"/>
    <col min="10267" max="10267" width="1.75" style="56" customWidth="1"/>
    <col min="10268" max="10496" width="10" style="56"/>
    <col min="10497" max="10497" width="1.375" style="56" customWidth="1"/>
    <col min="10498" max="10498" width="13.125" style="56" customWidth="1"/>
    <col min="10499" max="10499" width="6.5" style="56" customWidth="1"/>
    <col min="10500" max="10500" width="6.375" style="56" customWidth="1"/>
    <col min="10501" max="10501" width="9.125" style="56" customWidth="1"/>
    <col min="10502" max="10502" width="2.125" style="56" customWidth="1"/>
    <col min="10503" max="10503" width="5.25" style="56" customWidth="1"/>
    <col min="10504" max="10504" width="3.875" style="56" customWidth="1"/>
    <col min="10505" max="10505" width="5.375" style="56" customWidth="1"/>
    <col min="10506" max="10506" width="6" style="56" customWidth="1"/>
    <col min="10507" max="10507" width="5.625" style="56" customWidth="1"/>
    <col min="10508" max="10508" width="2" style="56" customWidth="1"/>
    <col min="10509" max="10510" width="2.625" style="56" customWidth="1"/>
    <col min="10511" max="10511" width="4.25" style="56" customWidth="1"/>
    <col min="10512" max="10512" width="3.125" style="56" customWidth="1"/>
    <col min="10513" max="10514" width="4.25" style="56" customWidth="1"/>
    <col min="10515" max="10515" width="4.5" style="56" customWidth="1"/>
    <col min="10516" max="10517" width="2.625" style="56" customWidth="1"/>
    <col min="10518" max="10518" width="2.125" style="56" customWidth="1"/>
    <col min="10519" max="10520" width="6.5" style="56" customWidth="1"/>
    <col min="10521" max="10521" width="4.625" style="56" customWidth="1"/>
    <col min="10522" max="10522" width="5.5" style="56" customWidth="1"/>
    <col min="10523" max="10523" width="1.75" style="56" customWidth="1"/>
    <col min="10524" max="10752" width="10" style="56"/>
    <col min="10753" max="10753" width="1.375" style="56" customWidth="1"/>
    <col min="10754" max="10754" width="13.125" style="56" customWidth="1"/>
    <col min="10755" max="10755" width="6.5" style="56" customWidth="1"/>
    <col min="10756" max="10756" width="6.375" style="56" customWidth="1"/>
    <col min="10757" max="10757" width="9.125" style="56" customWidth="1"/>
    <col min="10758" max="10758" width="2.125" style="56" customWidth="1"/>
    <col min="10759" max="10759" width="5.25" style="56" customWidth="1"/>
    <col min="10760" max="10760" width="3.875" style="56" customWidth="1"/>
    <col min="10761" max="10761" width="5.375" style="56" customWidth="1"/>
    <col min="10762" max="10762" width="6" style="56" customWidth="1"/>
    <col min="10763" max="10763" width="5.625" style="56" customWidth="1"/>
    <col min="10764" max="10764" width="2" style="56" customWidth="1"/>
    <col min="10765" max="10766" width="2.625" style="56" customWidth="1"/>
    <col min="10767" max="10767" width="4.25" style="56" customWidth="1"/>
    <col min="10768" max="10768" width="3.125" style="56" customWidth="1"/>
    <col min="10769" max="10770" width="4.25" style="56" customWidth="1"/>
    <col min="10771" max="10771" width="4.5" style="56" customWidth="1"/>
    <col min="10772" max="10773" width="2.625" style="56" customWidth="1"/>
    <col min="10774" max="10774" width="2.125" style="56" customWidth="1"/>
    <col min="10775" max="10776" width="6.5" style="56" customWidth="1"/>
    <col min="10777" max="10777" width="4.625" style="56" customWidth="1"/>
    <col min="10778" max="10778" width="5.5" style="56" customWidth="1"/>
    <col min="10779" max="10779" width="1.75" style="56" customWidth="1"/>
    <col min="10780" max="11008" width="10" style="56"/>
    <col min="11009" max="11009" width="1.375" style="56" customWidth="1"/>
    <col min="11010" max="11010" width="13.125" style="56" customWidth="1"/>
    <col min="11011" max="11011" width="6.5" style="56" customWidth="1"/>
    <col min="11012" max="11012" width="6.375" style="56" customWidth="1"/>
    <col min="11013" max="11013" width="9.125" style="56" customWidth="1"/>
    <col min="11014" max="11014" width="2.125" style="56" customWidth="1"/>
    <col min="11015" max="11015" width="5.25" style="56" customWidth="1"/>
    <col min="11016" max="11016" width="3.875" style="56" customWidth="1"/>
    <col min="11017" max="11017" width="5.375" style="56" customWidth="1"/>
    <col min="11018" max="11018" width="6" style="56" customWidth="1"/>
    <col min="11019" max="11019" width="5.625" style="56" customWidth="1"/>
    <col min="11020" max="11020" width="2" style="56" customWidth="1"/>
    <col min="11021" max="11022" width="2.625" style="56" customWidth="1"/>
    <col min="11023" max="11023" width="4.25" style="56" customWidth="1"/>
    <col min="11024" max="11024" width="3.125" style="56" customWidth="1"/>
    <col min="11025" max="11026" width="4.25" style="56" customWidth="1"/>
    <col min="11027" max="11027" width="4.5" style="56" customWidth="1"/>
    <col min="11028" max="11029" width="2.625" style="56" customWidth="1"/>
    <col min="11030" max="11030" width="2.125" style="56" customWidth="1"/>
    <col min="11031" max="11032" width="6.5" style="56" customWidth="1"/>
    <col min="11033" max="11033" width="4.625" style="56" customWidth="1"/>
    <col min="11034" max="11034" width="5.5" style="56" customWidth="1"/>
    <col min="11035" max="11035" width="1.75" style="56" customWidth="1"/>
    <col min="11036" max="11264" width="10" style="56"/>
    <col min="11265" max="11265" width="1.375" style="56" customWidth="1"/>
    <col min="11266" max="11266" width="13.125" style="56" customWidth="1"/>
    <col min="11267" max="11267" width="6.5" style="56" customWidth="1"/>
    <col min="11268" max="11268" width="6.375" style="56" customWidth="1"/>
    <col min="11269" max="11269" width="9.125" style="56" customWidth="1"/>
    <col min="11270" max="11270" width="2.125" style="56" customWidth="1"/>
    <col min="11271" max="11271" width="5.25" style="56" customWidth="1"/>
    <col min="11272" max="11272" width="3.875" style="56" customWidth="1"/>
    <col min="11273" max="11273" width="5.375" style="56" customWidth="1"/>
    <col min="11274" max="11274" width="6" style="56" customWidth="1"/>
    <col min="11275" max="11275" width="5.625" style="56" customWidth="1"/>
    <col min="11276" max="11276" width="2" style="56" customWidth="1"/>
    <col min="11277" max="11278" width="2.625" style="56" customWidth="1"/>
    <col min="11279" max="11279" width="4.25" style="56" customWidth="1"/>
    <col min="11280" max="11280" width="3.125" style="56" customWidth="1"/>
    <col min="11281" max="11282" width="4.25" style="56" customWidth="1"/>
    <col min="11283" max="11283" width="4.5" style="56" customWidth="1"/>
    <col min="11284" max="11285" width="2.625" style="56" customWidth="1"/>
    <col min="11286" max="11286" width="2.125" style="56" customWidth="1"/>
    <col min="11287" max="11288" width="6.5" style="56" customWidth="1"/>
    <col min="11289" max="11289" width="4.625" style="56" customWidth="1"/>
    <col min="11290" max="11290" width="5.5" style="56" customWidth="1"/>
    <col min="11291" max="11291" width="1.75" style="56" customWidth="1"/>
    <col min="11292" max="11520" width="10" style="56"/>
    <col min="11521" max="11521" width="1.375" style="56" customWidth="1"/>
    <col min="11522" max="11522" width="13.125" style="56" customWidth="1"/>
    <col min="11523" max="11523" width="6.5" style="56" customWidth="1"/>
    <col min="11524" max="11524" width="6.375" style="56" customWidth="1"/>
    <col min="11525" max="11525" width="9.125" style="56" customWidth="1"/>
    <col min="11526" max="11526" width="2.125" style="56" customWidth="1"/>
    <col min="11527" max="11527" width="5.25" style="56" customWidth="1"/>
    <col min="11528" max="11528" width="3.875" style="56" customWidth="1"/>
    <col min="11529" max="11529" width="5.375" style="56" customWidth="1"/>
    <col min="11530" max="11530" width="6" style="56" customWidth="1"/>
    <col min="11531" max="11531" width="5.625" style="56" customWidth="1"/>
    <col min="11532" max="11532" width="2" style="56" customWidth="1"/>
    <col min="11533" max="11534" width="2.625" style="56" customWidth="1"/>
    <col min="11535" max="11535" width="4.25" style="56" customWidth="1"/>
    <col min="11536" max="11536" width="3.125" style="56" customWidth="1"/>
    <col min="11537" max="11538" width="4.25" style="56" customWidth="1"/>
    <col min="11539" max="11539" width="4.5" style="56" customWidth="1"/>
    <col min="11540" max="11541" width="2.625" style="56" customWidth="1"/>
    <col min="11542" max="11542" width="2.125" style="56" customWidth="1"/>
    <col min="11543" max="11544" width="6.5" style="56" customWidth="1"/>
    <col min="11545" max="11545" width="4.625" style="56" customWidth="1"/>
    <col min="11546" max="11546" width="5.5" style="56" customWidth="1"/>
    <col min="11547" max="11547" width="1.75" style="56" customWidth="1"/>
    <col min="11548" max="11776" width="10" style="56"/>
    <col min="11777" max="11777" width="1.375" style="56" customWidth="1"/>
    <col min="11778" max="11778" width="13.125" style="56" customWidth="1"/>
    <col min="11779" max="11779" width="6.5" style="56" customWidth="1"/>
    <col min="11780" max="11780" width="6.375" style="56" customWidth="1"/>
    <col min="11781" max="11781" width="9.125" style="56" customWidth="1"/>
    <col min="11782" max="11782" width="2.125" style="56" customWidth="1"/>
    <col min="11783" max="11783" width="5.25" style="56" customWidth="1"/>
    <col min="11784" max="11784" width="3.875" style="56" customWidth="1"/>
    <col min="11785" max="11785" width="5.375" style="56" customWidth="1"/>
    <col min="11786" max="11786" width="6" style="56" customWidth="1"/>
    <col min="11787" max="11787" width="5.625" style="56" customWidth="1"/>
    <col min="11788" max="11788" width="2" style="56" customWidth="1"/>
    <col min="11789" max="11790" width="2.625" style="56" customWidth="1"/>
    <col min="11791" max="11791" width="4.25" style="56" customWidth="1"/>
    <col min="11792" max="11792" width="3.125" style="56" customWidth="1"/>
    <col min="11793" max="11794" width="4.25" style="56" customWidth="1"/>
    <col min="11795" max="11795" width="4.5" style="56" customWidth="1"/>
    <col min="11796" max="11797" width="2.625" style="56" customWidth="1"/>
    <col min="11798" max="11798" width="2.125" style="56" customWidth="1"/>
    <col min="11799" max="11800" width="6.5" style="56" customWidth="1"/>
    <col min="11801" max="11801" width="4.625" style="56" customWidth="1"/>
    <col min="11802" max="11802" width="5.5" style="56" customWidth="1"/>
    <col min="11803" max="11803" width="1.75" style="56" customWidth="1"/>
    <col min="11804" max="12032" width="10" style="56"/>
    <col min="12033" max="12033" width="1.375" style="56" customWidth="1"/>
    <col min="12034" max="12034" width="13.125" style="56" customWidth="1"/>
    <col min="12035" max="12035" width="6.5" style="56" customWidth="1"/>
    <col min="12036" max="12036" width="6.375" style="56" customWidth="1"/>
    <col min="12037" max="12037" width="9.125" style="56" customWidth="1"/>
    <col min="12038" max="12038" width="2.125" style="56" customWidth="1"/>
    <col min="12039" max="12039" width="5.25" style="56" customWidth="1"/>
    <col min="12040" max="12040" width="3.875" style="56" customWidth="1"/>
    <col min="12041" max="12041" width="5.375" style="56" customWidth="1"/>
    <col min="12042" max="12042" width="6" style="56" customWidth="1"/>
    <col min="12043" max="12043" width="5.625" style="56" customWidth="1"/>
    <col min="12044" max="12044" width="2" style="56" customWidth="1"/>
    <col min="12045" max="12046" width="2.625" style="56" customWidth="1"/>
    <col min="12047" max="12047" width="4.25" style="56" customWidth="1"/>
    <col min="12048" max="12048" width="3.125" style="56" customWidth="1"/>
    <col min="12049" max="12050" width="4.25" style="56" customWidth="1"/>
    <col min="12051" max="12051" width="4.5" style="56" customWidth="1"/>
    <col min="12052" max="12053" width="2.625" style="56" customWidth="1"/>
    <col min="12054" max="12054" width="2.125" style="56" customWidth="1"/>
    <col min="12055" max="12056" width="6.5" style="56" customWidth="1"/>
    <col min="12057" max="12057" width="4.625" style="56" customWidth="1"/>
    <col min="12058" max="12058" width="5.5" style="56" customWidth="1"/>
    <col min="12059" max="12059" width="1.75" style="56" customWidth="1"/>
    <col min="12060" max="12288" width="10" style="56"/>
    <col min="12289" max="12289" width="1.375" style="56" customWidth="1"/>
    <col min="12290" max="12290" width="13.125" style="56" customWidth="1"/>
    <col min="12291" max="12291" width="6.5" style="56" customWidth="1"/>
    <col min="12292" max="12292" width="6.375" style="56" customWidth="1"/>
    <col min="12293" max="12293" width="9.125" style="56" customWidth="1"/>
    <col min="12294" max="12294" width="2.125" style="56" customWidth="1"/>
    <col min="12295" max="12295" width="5.25" style="56" customWidth="1"/>
    <col min="12296" max="12296" width="3.875" style="56" customWidth="1"/>
    <col min="12297" max="12297" width="5.375" style="56" customWidth="1"/>
    <col min="12298" max="12298" width="6" style="56" customWidth="1"/>
    <col min="12299" max="12299" width="5.625" style="56" customWidth="1"/>
    <col min="12300" max="12300" width="2" style="56" customWidth="1"/>
    <col min="12301" max="12302" width="2.625" style="56" customWidth="1"/>
    <col min="12303" max="12303" width="4.25" style="56" customWidth="1"/>
    <col min="12304" max="12304" width="3.125" style="56" customWidth="1"/>
    <col min="12305" max="12306" width="4.25" style="56" customWidth="1"/>
    <col min="12307" max="12307" width="4.5" style="56" customWidth="1"/>
    <col min="12308" max="12309" width="2.625" style="56" customWidth="1"/>
    <col min="12310" max="12310" width="2.125" style="56" customWidth="1"/>
    <col min="12311" max="12312" width="6.5" style="56" customWidth="1"/>
    <col min="12313" max="12313" width="4.625" style="56" customWidth="1"/>
    <col min="12314" max="12314" width="5.5" style="56" customWidth="1"/>
    <col min="12315" max="12315" width="1.75" style="56" customWidth="1"/>
    <col min="12316" max="12544" width="10" style="56"/>
    <col min="12545" max="12545" width="1.375" style="56" customWidth="1"/>
    <col min="12546" max="12546" width="13.125" style="56" customWidth="1"/>
    <col min="12547" max="12547" width="6.5" style="56" customWidth="1"/>
    <col min="12548" max="12548" width="6.375" style="56" customWidth="1"/>
    <col min="12549" max="12549" width="9.125" style="56" customWidth="1"/>
    <col min="12550" max="12550" width="2.125" style="56" customWidth="1"/>
    <col min="12551" max="12551" width="5.25" style="56" customWidth="1"/>
    <col min="12552" max="12552" width="3.875" style="56" customWidth="1"/>
    <col min="12553" max="12553" width="5.375" style="56" customWidth="1"/>
    <col min="12554" max="12554" width="6" style="56" customWidth="1"/>
    <col min="12555" max="12555" width="5.625" style="56" customWidth="1"/>
    <col min="12556" max="12556" width="2" style="56" customWidth="1"/>
    <col min="12557" max="12558" width="2.625" style="56" customWidth="1"/>
    <col min="12559" max="12559" width="4.25" style="56" customWidth="1"/>
    <col min="12560" max="12560" width="3.125" style="56" customWidth="1"/>
    <col min="12561" max="12562" width="4.25" style="56" customWidth="1"/>
    <col min="12563" max="12563" width="4.5" style="56" customWidth="1"/>
    <col min="12564" max="12565" width="2.625" style="56" customWidth="1"/>
    <col min="12566" max="12566" width="2.125" style="56" customWidth="1"/>
    <col min="12567" max="12568" width="6.5" style="56" customWidth="1"/>
    <col min="12569" max="12569" width="4.625" style="56" customWidth="1"/>
    <col min="12570" max="12570" width="5.5" style="56" customWidth="1"/>
    <col min="12571" max="12571" width="1.75" style="56" customWidth="1"/>
    <col min="12572" max="12800" width="10" style="56"/>
    <col min="12801" max="12801" width="1.375" style="56" customWidth="1"/>
    <col min="12802" max="12802" width="13.125" style="56" customWidth="1"/>
    <col min="12803" max="12803" width="6.5" style="56" customWidth="1"/>
    <col min="12804" max="12804" width="6.375" style="56" customWidth="1"/>
    <col min="12805" max="12805" width="9.125" style="56" customWidth="1"/>
    <col min="12806" max="12806" width="2.125" style="56" customWidth="1"/>
    <col min="12807" max="12807" width="5.25" style="56" customWidth="1"/>
    <col min="12808" max="12808" width="3.875" style="56" customWidth="1"/>
    <col min="12809" max="12809" width="5.375" style="56" customWidth="1"/>
    <col min="12810" max="12810" width="6" style="56" customWidth="1"/>
    <col min="12811" max="12811" width="5.625" style="56" customWidth="1"/>
    <col min="12812" max="12812" width="2" style="56" customWidth="1"/>
    <col min="12813" max="12814" width="2.625" style="56" customWidth="1"/>
    <col min="12815" max="12815" width="4.25" style="56" customWidth="1"/>
    <col min="12816" max="12816" width="3.125" style="56" customWidth="1"/>
    <col min="12817" max="12818" width="4.25" style="56" customWidth="1"/>
    <col min="12819" max="12819" width="4.5" style="56" customWidth="1"/>
    <col min="12820" max="12821" width="2.625" style="56" customWidth="1"/>
    <col min="12822" max="12822" width="2.125" style="56" customWidth="1"/>
    <col min="12823" max="12824" width="6.5" style="56" customWidth="1"/>
    <col min="12825" max="12825" width="4.625" style="56" customWidth="1"/>
    <col min="12826" max="12826" width="5.5" style="56" customWidth="1"/>
    <col min="12827" max="12827" width="1.75" style="56" customWidth="1"/>
    <col min="12828" max="13056" width="10" style="56"/>
    <col min="13057" max="13057" width="1.375" style="56" customWidth="1"/>
    <col min="13058" max="13058" width="13.125" style="56" customWidth="1"/>
    <col min="13059" max="13059" width="6.5" style="56" customWidth="1"/>
    <col min="13060" max="13060" width="6.375" style="56" customWidth="1"/>
    <col min="13061" max="13061" width="9.125" style="56" customWidth="1"/>
    <col min="13062" max="13062" width="2.125" style="56" customWidth="1"/>
    <col min="13063" max="13063" width="5.25" style="56" customWidth="1"/>
    <col min="13064" max="13064" width="3.875" style="56" customWidth="1"/>
    <col min="13065" max="13065" width="5.375" style="56" customWidth="1"/>
    <col min="13066" max="13066" width="6" style="56" customWidth="1"/>
    <col min="13067" max="13067" width="5.625" style="56" customWidth="1"/>
    <col min="13068" max="13068" width="2" style="56" customWidth="1"/>
    <col min="13069" max="13070" width="2.625" style="56" customWidth="1"/>
    <col min="13071" max="13071" width="4.25" style="56" customWidth="1"/>
    <col min="13072" max="13072" width="3.125" style="56" customWidth="1"/>
    <col min="13073" max="13074" width="4.25" style="56" customWidth="1"/>
    <col min="13075" max="13075" width="4.5" style="56" customWidth="1"/>
    <col min="13076" max="13077" width="2.625" style="56" customWidth="1"/>
    <col min="13078" max="13078" width="2.125" style="56" customWidth="1"/>
    <col min="13079" max="13080" width="6.5" style="56" customWidth="1"/>
    <col min="13081" max="13081" width="4.625" style="56" customWidth="1"/>
    <col min="13082" max="13082" width="5.5" style="56" customWidth="1"/>
    <col min="13083" max="13083" width="1.75" style="56" customWidth="1"/>
    <col min="13084" max="13312" width="10" style="56"/>
    <col min="13313" max="13313" width="1.375" style="56" customWidth="1"/>
    <col min="13314" max="13314" width="13.125" style="56" customWidth="1"/>
    <col min="13315" max="13315" width="6.5" style="56" customWidth="1"/>
    <col min="13316" max="13316" width="6.375" style="56" customWidth="1"/>
    <col min="13317" max="13317" width="9.125" style="56" customWidth="1"/>
    <col min="13318" max="13318" width="2.125" style="56" customWidth="1"/>
    <col min="13319" max="13319" width="5.25" style="56" customWidth="1"/>
    <col min="13320" max="13320" width="3.875" style="56" customWidth="1"/>
    <col min="13321" max="13321" width="5.375" style="56" customWidth="1"/>
    <col min="13322" max="13322" width="6" style="56" customWidth="1"/>
    <col min="13323" max="13323" width="5.625" style="56" customWidth="1"/>
    <col min="13324" max="13324" width="2" style="56" customWidth="1"/>
    <col min="13325" max="13326" width="2.625" style="56" customWidth="1"/>
    <col min="13327" max="13327" width="4.25" style="56" customWidth="1"/>
    <col min="13328" max="13328" width="3.125" style="56" customWidth="1"/>
    <col min="13329" max="13330" width="4.25" style="56" customWidth="1"/>
    <col min="13331" max="13331" width="4.5" style="56" customWidth="1"/>
    <col min="13332" max="13333" width="2.625" style="56" customWidth="1"/>
    <col min="13334" max="13334" width="2.125" style="56" customWidth="1"/>
    <col min="13335" max="13336" width="6.5" style="56" customWidth="1"/>
    <col min="13337" max="13337" width="4.625" style="56" customWidth="1"/>
    <col min="13338" max="13338" width="5.5" style="56" customWidth="1"/>
    <col min="13339" max="13339" width="1.75" style="56" customWidth="1"/>
    <col min="13340" max="13568" width="10" style="56"/>
    <col min="13569" max="13569" width="1.375" style="56" customWidth="1"/>
    <col min="13570" max="13570" width="13.125" style="56" customWidth="1"/>
    <col min="13571" max="13571" width="6.5" style="56" customWidth="1"/>
    <col min="13572" max="13572" width="6.375" style="56" customWidth="1"/>
    <col min="13573" max="13573" width="9.125" style="56" customWidth="1"/>
    <col min="13574" max="13574" width="2.125" style="56" customWidth="1"/>
    <col min="13575" max="13575" width="5.25" style="56" customWidth="1"/>
    <col min="13576" max="13576" width="3.875" style="56" customWidth="1"/>
    <col min="13577" max="13577" width="5.375" style="56" customWidth="1"/>
    <col min="13578" max="13578" width="6" style="56" customWidth="1"/>
    <col min="13579" max="13579" width="5.625" style="56" customWidth="1"/>
    <col min="13580" max="13580" width="2" style="56" customWidth="1"/>
    <col min="13581" max="13582" width="2.625" style="56" customWidth="1"/>
    <col min="13583" max="13583" width="4.25" style="56" customWidth="1"/>
    <col min="13584" max="13584" width="3.125" style="56" customWidth="1"/>
    <col min="13585" max="13586" width="4.25" style="56" customWidth="1"/>
    <col min="13587" max="13587" width="4.5" style="56" customWidth="1"/>
    <col min="13588" max="13589" width="2.625" style="56" customWidth="1"/>
    <col min="13590" max="13590" width="2.125" style="56" customWidth="1"/>
    <col min="13591" max="13592" width="6.5" style="56" customWidth="1"/>
    <col min="13593" max="13593" width="4.625" style="56" customWidth="1"/>
    <col min="13594" max="13594" width="5.5" style="56" customWidth="1"/>
    <col min="13595" max="13595" width="1.75" style="56" customWidth="1"/>
    <col min="13596" max="13824" width="10" style="56"/>
    <col min="13825" max="13825" width="1.375" style="56" customWidth="1"/>
    <col min="13826" max="13826" width="13.125" style="56" customWidth="1"/>
    <col min="13827" max="13827" width="6.5" style="56" customWidth="1"/>
    <col min="13828" max="13828" width="6.375" style="56" customWidth="1"/>
    <col min="13829" max="13829" width="9.125" style="56" customWidth="1"/>
    <col min="13830" max="13830" width="2.125" style="56" customWidth="1"/>
    <col min="13831" max="13831" width="5.25" style="56" customWidth="1"/>
    <col min="13832" max="13832" width="3.875" style="56" customWidth="1"/>
    <col min="13833" max="13833" width="5.375" style="56" customWidth="1"/>
    <col min="13834" max="13834" width="6" style="56" customWidth="1"/>
    <col min="13835" max="13835" width="5.625" style="56" customWidth="1"/>
    <col min="13836" max="13836" width="2" style="56" customWidth="1"/>
    <col min="13837" max="13838" width="2.625" style="56" customWidth="1"/>
    <col min="13839" max="13839" width="4.25" style="56" customWidth="1"/>
    <col min="13840" max="13840" width="3.125" style="56" customWidth="1"/>
    <col min="13841" max="13842" width="4.25" style="56" customWidth="1"/>
    <col min="13843" max="13843" width="4.5" style="56" customWidth="1"/>
    <col min="13844" max="13845" width="2.625" style="56" customWidth="1"/>
    <col min="13846" max="13846" width="2.125" style="56" customWidth="1"/>
    <col min="13847" max="13848" width="6.5" style="56" customWidth="1"/>
    <col min="13849" max="13849" width="4.625" style="56" customWidth="1"/>
    <col min="13850" max="13850" width="5.5" style="56" customWidth="1"/>
    <col min="13851" max="13851" width="1.75" style="56" customWidth="1"/>
    <col min="13852" max="14080" width="10" style="56"/>
    <col min="14081" max="14081" width="1.375" style="56" customWidth="1"/>
    <col min="14082" max="14082" width="13.125" style="56" customWidth="1"/>
    <col min="14083" max="14083" width="6.5" style="56" customWidth="1"/>
    <col min="14084" max="14084" width="6.375" style="56" customWidth="1"/>
    <col min="14085" max="14085" width="9.125" style="56" customWidth="1"/>
    <col min="14086" max="14086" width="2.125" style="56" customWidth="1"/>
    <col min="14087" max="14087" width="5.25" style="56" customWidth="1"/>
    <col min="14088" max="14088" width="3.875" style="56" customWidth="1"/>
    <col min="14089" max="14089" width="5.375" style="56" customWidth="1"/>
    <col min="14090" max="14090" width="6" style="56" customWidth="1"/>
    <col min="14091" max="14091" width="5.625" style="56" customWidth="1"/>
    <col min="14092" max="14092" width="2" style="56" customWidth="1"/>
    <col min="14093" max="14094" width="2.625" style="56" customWidth="1"/>
    <col min="14095" max="14095" width="4.25" style="56" customWidth="1"/>
    <col min="14096" max="14096" width="3.125" style="56" customWidth="1"/>
    <col min="14097" max="14098" width="4.25" style="56" customWidth="1"/>
    <col min="14099" max="14099" width="4.5" style="56" customWidth="1"/>
    <col min="14100" max="14101" width="2.625" style="56" customWidth="1"/>
    <col min="14102" max="14102" width="2.125" style="56" customWidth="1"/>
    <col min="14103" max="14104" width="6.5" style="56" customWidth="1"/>
    <col min="14105" max="14105" width="4.625" style="56" customWidth="1"/>
    <col min="14106" max="14106" width="5.5" style="56" customWidth="1"/>
    <col min="14107" max="14107" width="1.75" style="56" customWidth="1"/>
    <col min="14108" max="14336" width="10" style="56"/>
    <col min="14337" max="14337" width="1.375" style="56" customWidth="1"/>
    <col min="14338" max="14338" width="13.125" style="56" customWidth="1"/>
    <col min="14339" max="14339" width="6.5" style="56" customWidth="1"/>
    <col min="14340" max="14340" width="6.375" style="56" customWidth="1"/>
    <col min="14341" max="14341" width="9.125" style="56" customWidth="1"/>
    <col min="14342" max="14342" width="2.125" style="56" customWidth="1"/>
    <col min="14343" max="14343" width="5.25" style="56" customWidth="1"/>
    <col min="14344" max="14344" width="3.875" style="56" customWidth="1"/>
    <col min="14345" max="14345" width="5.375" style="56" customWidth="1"/>
    <col min="14346" max="14346" width="6" style="56" customWidth="1"/>
    <col min="14347" max="14347" width="5.625" style="56" customWidth="1"/>
    <col min="14348" max="14348" width="2" style="56" customWidth="1"/>
    <col min="14349" max="14350" width="2.625" style="56" customWidth="1"/>
    <col min="14351" max="14351" width="4.25" style="56" customWidth="1"/>
    <col min="14352" max="14352" width="3.125" style="56" customWidth="1"/>
    <col min="14353" max="14354" width="4.25" style="56" customWidth="1"/>
    <col min="14355" max="14355" width="4.5" style="56" customWidth="1"/>
    <col min="14356" max="14357" width="2.625" style="56" customWidth="1"/>
    <col min="14358" max="14358" width="2.125" style="56" customWidth="1"/>
    <col min="14359" max="14360" width="6.5" style="56" customWidth="1"/>
    <col min="14361" max="14361" width="4.625" style="56" customWidth="1"/>
    <col min="14362" max="14362" width="5.5" style="56" customWidth="1"/>
    <col min="14363" max="14363" width="1.75" style="56" customWidth="1"/>
    <col min="14364" max="14592" width="10" style="56"/>
    <col min="14593" max="14593" width="1.375" style="56" customWidth="1"/>
    <col min="14594" max="14594" width="13.125" style="56" customWidth="1"/>
    <col min="14595" max="14595" width="6.5" style="56" customWidth="1"/>
    <col min="14596" max="14596" width="6.375" style="56" customWidth="1"/>
    <col min="14597" max="14597" width="9.125" style="56" customWidth="1"/>
    <col min="14598" max="14598" width="2.125" style="56" customWidth="1"/>
    <col min="14599" max="14599" width="5.25" style="56" customWidth="1"/>
    <col min="14600" max="14600" width="3.875" style="56" customWidth="1"/>
    <col min="14601" max="14601" width="5.375" style="56" customWidth="1"/>
    <col min="14602" max="14602" width="6" style="56" customWidth="1"/>
    <col min="14603" max="14603" width="5.625" style="56" customWidth="1"/>
    <col min="14604" max="14604" width="2" style="56" customWidth="1"/>
    <col min="14605" max="14606" width="2.625" style="56" customWidth="1"/>
    <col min="14607" max="14607" width="4.25" style="56" customWidth="1"/>
    <col min="14608" max="14608" width="3.125" style="56" customWidth="1"/>
    <col min="14609" max="14610" width="4.25" style="56" customWidth="1"/>
    <col min="14611" max="14611" width="4.5" style="56" customWidth="1"/>
    <col min="14612" max="14613" width="2.625" style="56" customWidth="1"/>
    <col min="14614" max="14614" width="2.125" style="56" customWidth="1"/>
    <col min="14615" max="14616" width="6.5" style="56" customWidth="1"/>
    <col min="14617" max="14617" width="4.625" style="56" customWidth="1"/>
    <col min="14618" max="14618" width="5.5" style="56" customWidth="1"/>
    <col min="14619" max="14619" width="1.75" style="56" customWidth="1"/>
    <col min="14620" max="14848" width="10" style="56"/>
    <col min="14849" max="14849" width="1.375" style="56" customWidth="1"/>
    <col min="14850" max="14850" width="13.125" style="56" customWidth="1"/>
    <col min="14851" max="14851" width="6.5" style="56" customWidth="1"/>
    <col min="14852" max="14852" width="6.375" style="56" customWidth="1"/>
    <col min="14853" max="14853" width="9.125" style="56" customWidth="1"/>
    <col min="14854" max="14854" width="2.125" style="56" customWidth="1"/>
    <col min="14855" max="14855" width="5.25" style="56" customWidth="1"/>
    <col min="14856" max="14856" width="3.875" style="56" customWidth="1"/>
    <col min="14857" max="14857" width="5.375" style="56" customWidth="1"/>
    <col min="14858" max="14858" width="6" style="56" customWidth="1"/>
    <col min="14859" max="14859" width="5.625" style="56" customWidth="1"/>
    <col min="14860" max="14860" width="2" style="56" customWidth="1"/>
    <col min="14861" max="14862" width="2.625" style="56" customWidth="1"/>
    <col min="14863" max="14863" width="4.25" style="56" customWidth="1"/>
    <col min="14864" max="14864" width="3.125" style="56" customWidth="1"/>
    <col min="14865" max="14866" width="4.25" style="56" customWidth="1"/>
    <col min="14867" max="14867" width="4.5" style="56" customWidth="1"/>
    <col min="14868" max="14869" width="2.625" style="56" customWidth="1"/>
    <col min="14870" max="14870" width="2.125" style="56" customWidth="1"/>
    <col min="14871" max="14872" width="6.5" style="56" customWidth="1"/>
    <col min="14873" max="14873" width="4.625" style="56" customWidth="1"/>
    <col min="14874" max="14874" width="5.5" style="56" customWidth="1"/>
    <col min="14875" max="14875" width="1.75" style="56" customWidth="1"/>
    <col min="14876" max="15104" width="10" style="56"/>
    <col min="15105" max="15105" width="1.375" style="56" customWidth="1"/>
    <col min="15106" max="15106" width="13.125" style="56" customWidth="1"/>
    <col min="15107" max="15107" width="6.5" style="56" customWidth="1"/>
    <col min="15108" max="15108" width="6.375" style="56" customWidth="1"/>
    <col min="15109" max="15109" width="9.125" style="56" customWidth="1"/>
    <col min="15110" max="15110" width="2.125" style="56" customWidth="1"/>
    <col min="15111" max="15111" width="5.25" style="56" customWidth="1"/>
    <col min="15112" max="15112" width="3.875" style="56" customWidth="1"/>
    <col min="15113" max="15113" width="5.375" style="56" customWidth="1"/>
    <col min="15114" max="15114" width="6" style="56" customWidth="1"/>
    <col min="15115" max="15115" width="5.625" style="56" customWidth="1"/>
    <col min="15116" max="15116" width="2" style="56" customWidth="1"/>
    <col min="15117" max="15118" width="2.625" style="56" customWidth="1"/>
    <col min="15119" max="15119" width="4.25" style="56" customWidth="1"/>
    <col min="15120" max="15120" width="3.125" style="56" customWidth="1"/>
    <col min="15121" max="15122" width="4.25" style="56" customWidth="1"/>
    <col min="15123" max="15123" width="4.5" style="56" customWidth="1"/>
    <col min="15124" max="15125" width="2.625" style="56" customWidth="1"/>
    <col min="15126" max="15126" width="2.125" style="56" customWidth="1"/>
    <col min="15127" max="15128" width="6.5" style="56" customWidth="1"/>
    <col min="15129" max="15129" width="4.625" style="56" customWidth="1"/>
    <col min="15130" max="15130" width="5.5" style="56" customWidth="1"/>
    <col min="15131" max="15131" width="1.75" style="56" customWidth="1"/>
    <col min="15132" max="15360" width="10" style="56"/>
    <col min="15361" max="15361" width="1.375" style="56" customWidth="1"/>
    <col min="15362" max="15362" width="13.125" style="56" customWidth="1"/>
    <col min="15363" max="15363" width="6.5" style="56" customWidth="1"/>
    <col min="15364" max="15364" width="6.375" style="56" customWidth="1"/>
    <col min="15365" max="15365" width="9.125" style="56" customWidth="1"/>
    <col min="15366" max="15366" width="2.125" style="56" customWidth="1"/>
    <col min="15367" max="15367" width="5.25" style="56" customWidth="1"/>
    <col min="15368" max="15368" width="3.875" style="56" customWidth="1"/>
    <col min="15369" max="15369" width="5.375" style="56" customWidth="1"/>
    <col min="15370" max="15370" width="6" style="56" customWidth="1"/>
    <col min="15371" max="15371" width="5.625" style="56" customWidth="1"/>
    <col min="15372" max="15372" width="2" style="56" customWidth="1"/>
    <col min="15373" max="15374" width="2.625" style="56" customWidth="1"/>
    <col min="15375" max="15375" width="4.25" style="56" customWidth="1"/>
    <col min="15376" max="15376" width="3.125" style="56" customWidth="1"/>
    <col min="15377" max="15378" width="4.25" style="56" customWidth="1"/>
    <col min="15379" max="15379" width="4.5" style="56" customWidth="1"/>
    <col min="15380" max="15381" width="2.625" style="56" customWidth="1"/>
    <col min="15382" max="15382" width="2.125" style="56" customWidth="1"/>
    <col min="15383" max="15384" width="6.5" style="56" customWidth="1"/>
    <col min="15385" max="15385" width="4.625" style="56" customWidth="1"/>
    <col min="15386" max="15386" width="5.5" style="56" customWidth="1"/>
    <col min="15387" max="15387" width="1.75" style="56" customWidth="1"/>
    <col min="15388" max="15616" width="10" style="56"/>
    <col min="15617" max="15617" width="1.375" style="56" customWidth="1"/>
    <col min="15618" max="15618" width="13.125" style="56" customWidth="1"/>
    <col min="15619" max="15619" width="6.5" style="56" customWidth="1"/>
    <col min="15620" max="15620" width="6.375" style="56" customWidth="1"/>
    <col min="15621" max="15621" width="9.125" style="56" customWidth="1"/>
    <col min="15622" max="15622" width="2.125" style="56" customWidth="1"/>
    <col min="15623" max="15623" width="5.25" style="56" customWidth="1"/>
    <col min="15624" max="15624" width="3.875" style="56" customWidth="1"/>
    <col min="15625" max="15625" width="5.375" style="56" customWidth="1"/>
    <col min="15626" max="15626" width="6" style="56" customWidth="1"/>
    <col min="15627" max="15627" width="5.625" style="56" customWidth="1"/>
    <col min="15628" max="15628" width="2" style="56" customWidth="1"/>
    <col min="15629" max="15630" width="2.625" style="56" customWidth="1"/>
    <col min="15631" max="15631" width="4.25" style="56" customWidth="1"/>
    <col min="15632" max="15632" width="3.125" style="56" customWidth="1"/>
    <col min="15633" max="15634" width="4.25" style="56" customWidth="1"/>
    <col min="15635" max="15635" width="4.5" style="56" customWidth="1"/>
    <col min="15636" max="15637" width="2.625" style="56" customWidth="1"/>
    <col min="15638" max="15638" width="2.125" style="56" customWidth="1"/>
    <col min="15639" max="15640" width="6.5" style="56" customWidth="1"/>
    <col min="15641" max="15641" width="4.625" style="56" customWidth="1"/>
    <col min="15642" max="15642" width="5.5" style="56" customWidth="1"/>
    <col min="15643" max="15643" width="1.75" style="56" customWidth="1"/>
    <col min="15644" max="15872" width="10" style="56"/>
    <col min="15873" max="15873" width="1.375" style="56" customWidth="1"/>
    <col min="15874" max="15874" width="13.125" style="56" customWidth="1"/>
    <col min="15875" max="15875" width="6.5" style="56" customWidth="1"/>
    <col min="15876" max="15876" width="6.375" style="56" customWidth="1"/>
    <col min="15877" max="15877" width="9.125" style="56" customWidth="1"/>
    <col min="15878" max="15878" width="2.125" style="56" customWidth="1"/>
    <col min="15879" max="15879" width="5.25" style="56" customWidth="1"/>
    <col min="15880" max="15880" width="3.875" style="56" customWidth="1"/>
    <col min="15881" max="15881" width="5.375" style="56" customWidth="1"/>
    <col min="15882" max="15882" width="6" style="56" customWidth="1"/>
    <col min="15883" max="15883" width="5.625" style="56" customWidth="1"/>
    <col min="15884" max="15884" width="2" style="56" customWidth="1"/>
    <col min="15885" max="15886" width="2.625" style="56" customWidth="1"/>
    <col min="15887" max="15887" width="4.25" style="56" customWidth="1"/>
    <col min="15888" max="15888" width="3.125" style="56" customWidth="1"/>
    <col min="15889" max="15890" width="4.25" style="56" customWidth="1"/>
    <col min="15891" max="15891" width="4.5" style="56" customWidth="1"/>
    <col min="15892" max="15893" width="2.625" style="56" customWidth="1"/>
    <col min="15894" max="15894" width="2.125" style="56" customWidth="1"/>
    <col min="15895" max="15896" width="6.5" style="56" customWidth="1"/>
    <col min="15897" max="15897" width="4.625" style="56" customWidth="1"/>
    <col min="15898" max="15898" width="5.5" style="56" customWidth="1"/>
    <col min="15899" max="15899" width="1.75" style="56" customWidth="1"/>
    <col min="15900" max="16128" width="10" style="56"/>
    <col min="16129" max="16129" width="1.375" style="56" customWidth="1"/>
    <col min="16130" max="16130" width="13.125" style="56" customWidth="1"/>
    <col min="16131" max="16131" width="6.5" style="56" customWidth="1"/>
    <col min="16132" max="16132" width="6.375" style="56" customWidth="1"/>
    <col min="16133" max="16133" width="9.125" style="56" customWidth="1"/>
    <col min="16134" max="16134" width="2.125" style="56" customWidth="1"/>
    <col min="16135" max="16135" width="5.25" style="56" customWidth="1"/>
    <col min="16136" max="16136" width="3.875" style="56" customWidth="1"/>
    <col min="16137" max="16137" width="5.375" style="56" customWidth="1"/>
    <col min="16138" max="16138" width="6" style="56" customWidth="1"/>
    <col min="16139" max="16139" width="5.625" style="56" customWidth="1"/>
    <col min="16140" max="16140" width="2" style="56" customWidth="1"/>
    <col min="16141" max="16142" width="2.625" style="56" customWidth="1"/>
    <col min="16143" max="16143" width="4.25" style="56" customWidth="1"/>
    <col min="16144" max="16144" width="3.125" style="56" customWidth="1"/>
    <col min="16145" max="16146" width="4.25" style="56" customWidth="1"/>
    <col min="16147" max="16147" width="4.5" style="56" customWidth="1"/>
    <col min="16148" max="16149" width="2.625" style="56" customWidth="1"/>
    <col min="16150" max="16150" width="2.125" style="56" customWidth="1"/>
    <col min="16151" max="16152" width="6.5" style="56" customWidth="1"/>
    <col min="16153" max="16153" width="4.625" style="56" customWidth="1"/>
    <col min="16154" max="16154" width="5.5" style="56" customWidth="1"/>
    <col min="16155" max="16155" width="1.75" style="56" customWidth="1"/>
    <col min="16156" max="16384" width="10" style="56"/>
  </cols>
  <sheetData>
    <row r="1" spans="1:27" ht="12" customHeight="1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5"/>
    </row>
    <row r="2" spans="1:27" ht="22.5">
      <c r="A2" s="57"/>
      <c r="B2" s="368" t="s">
        <v>97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9"/>
    </row>
    <row r="3" spans="1:27" s="59" customFormat="1" ht="12" customHeight="1">
      <c r="A3" s="58"/>
      <c r="AA3" s="60"/>
    </row>
    <row r="4" spans="1:27" s="59" customFormat="1" ht="12" customHeight="1">
      <c r="A4" s="58"/>
      <c r="E4" s="61">
        <f>Q4</f>
        <v>2.96</v>
      </c>
      <c r="Q4" s="62">
        <f>L5+Q5+U5</f>
        <v>2.96</v>
      </c>
      <c r="AA4" s="60"/>
    </row>
    <row r="5" spans="1:27" s="59" customFormat="1" ht="12" customHeight="1">
      <c r="A5" s="58"/>
      <c r="E5" s="63">
        <f>E6+U6*2</f>
        <v>2.6599999999999997</v>
      </c>
      <c r="L5" s="370">
        <f>L6+M6</f>
        <v>0.6</v>
      </c>
      <c r="M5" s="370"/>
      <c r="Q5" s="62">
        <f>Q6+T6+N6</f>
        <v>1.7599999999999998</v>
      </c>
      <c r="U5" s="370">
        <f>+V6+U6</f>
        <v>0.6</v>
      </c>
      <c r="V5" s="370"/>
      <c r="AA5" s="60"/>
    </row>
    <row r="6" spans="1:27" s="59" customFormat="1" ht="12" customHeight="1">
      <c r="A6" s="58"/>
      <c r="E6" s="61">
        <f>Q5</f>
        <v>1.7599999999999998</v>
      </c>
      <c r="L6" s="59">
        <f>V6</f>
        <v>0.15</v>
      </c>
      <c r="M6" s="59">
        <f>U6</f>
        <v>0.45</v>
      </c>
      <c r="N6" s="59">
        <f>T6</f>
        <v>0.18</v>
      </c>
      <c r="Q6" s="64">
        <f>Q18</f>
        <v>1.4</v>
      </c>
      <c r="T6" s="59">
        <f>W11*S10</f>
        <v>0.18</v>
      </c>
      <c r="U6" s="65">
        <v>0.45</v>
      </c>
      <c r="V6" s="65">
        <v>0.15</v>
      </c>
      <c r="AA6" s="60"/>
    </row>
    <row r="7" spans="1:27" s="67" customFormat="1" ht="12" customHeight="1">
      <c r="A7" s="66"/>
      <c r="E7" s="68">
        <f>Q6</f>
        <v>1.4</v>
      </c>
      <c r="AA7" s="69"/>
    </row>
    <row r="8" spans="1:27" s="67" customFormat="1" ht="12" customHeight="1">
      <c r="A8" s="66"/>
      <c r="AA8" s="69"/>
    </row>
    <row r="9" spans="1:27" s="67" customFormat="1" ht="12" customHeight="1">
      <c r="A9" s="66"/>
      <c r="AA9" s="69"/>
    </row>
    <row r="10" spans="1:27" s="67" customFormat="1" ht="12" customHeight="1">
      <c r="A10" s="66"/>
      <c r="R10" s="70" t="s">
        <v>46</v>
      </c>
      <c r="S10" s="71">
        <v>0.3</v>
      </c>
      <c r="AA10" s="69"/>
    </row>
    <row r="11" spans="1:27" s="67" customFormat="1" ht="12" customHeight="1">
      <c r="A11" s="66"/>
      <c r="W11" s="371">
        <v>0.6</v>
      </c>
      <c r="AA11" s="69"/>
    </row>
    <row r="12" spans="1:27" s="67" customFormat="1" ht="12" customHeight="1">
      <c r="A12" s="66"/>
      <c r="W12" s="371"/>
      <c r="X12" s="364">
        <f>W11+W16</f>
        <v>0.95</v>
      </c>
      <c r="AA12" s="69"/>
    </row>
    <row r="13" spans="1:27" s="67" customFormat="1" ht="12" customHeight="1">
      <c r="A13" s="66"/>
      <c r="W13" s="72"/>
      <c r="X13" s="364"/>
      <c r="AA13" s="69"/>
    </row>
    <row r="14" spans="1:27" s="67" customFormat="1" ht="12" customHeight="1">
      <c r="A14" s="66"/>
      <c r="W14" s="72"/>
      <c r="AA14" s="69"/>
    </row>
    <row r="15" spans="1:27" s="67" customFormat="1" ht="12" customHeight="1">
      <c r="A15" s="66"/>
      <c r="Q15" s="68"/>
      <c r="W15" s="72"/>
      <c r="AA15" s="69"/>
    </row>
    <row r="16" spans="1:27" s="67" customFormat="1" ht="12" customHeight="1">
      <c r="A16" s="66"/>
      <c r="W16" s="371">
        <v>0.35</v>
      </c>
      <c r="AA16" s="69"/>
    </row>
    <row r="17" spans="1:27" s="67" customFormat="1" ht="12" customHeight="1">
      <c r="A17" s="66"/>
      <c r="W17" s="371"/>
      <c r="AA17" s="69"/>
    </row>
    <row r="18" spans="1:27" s="67" customFormat="1" ht="12" customHeight="1">
      <c r="A18" s="66"/>
      <c r="M18" s="73">
        <f>L6</f>
        <v>0.15</v>
      </c>
      <c r="N18" s="362">
        <f>M6</f>
        <v>0.45</v>
      </c>
      <c r="O18" s="362"/>
      <c r="Q18" s="74">
        <v>1.4</v>
      </c>
      <c r="S18" s="363">
        <f>U6</f>
        <v>0.45</v>
      </c>
      <c r="T18" s="363"/>
      <c r="U18" s="75">
        <f>V6</f>
        <v>0.15</v>
      </c>
      <c r="W18" s="72"/>
      <c r="AA18" s="69"/>
    </row>
    <row r="19" spans="1:27" s="67" customFormat="1" ht="12" customHeight="1">
      <c r="A19" s="66"/>
      <c r="Q19" s="364">
        <f>M18+N18+Q18+S18+U18</f>
        <v>2.6</v>
      </c>
      <c r="AA19" s="69"/>
    </row>
    <row r="20" spans="1:27" s="67" customFormat="1" ht="12" customHeight="1">
      <c r="A20" s="66"/>
      <c r="Q20" s="364"/>
      <c r="AA20" s="69"/>
    </row>
    <row r="21" spans="1:27" ht="18" customHeight="1">
      <c r="A21" s="57"/>
      <c r="B21" s="365" t="s">
        <v>47</v>
      </c>
      <c r="C21" s="365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  <c r="X21" s="366"/>
      <c r="Y21" s="366"/>
      <c r="Z21" s="367"/>
      <c r="AA21" s="76"/>
    </row>
    <row r="22" spans="1:27" ht="14.1" customHeight="1">
      <c r="A22" s="57"/>
      <c r="B22" s="77" t="s">
        <v>48</v>
      </c>
      <c r="C22" s="359" t="s">
        <v>49</v>
      </c>
      <c r="D22" s="359"/>
      <c r="E22" s="346" t="s">
        <v>50</v>
      </c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47"/>
      <c r="X22" s="77" t="s">
        <v>51</v>
      </c>
      <c r="Y22" s="77" t="s">
        <v>7</v>
      </c>
      <c r="Z22" s="77" t="s">
        <v>52</v>
      </c>
      <c r="AA22" s="76"/>
    </row>
    <row r="23" spans="1:27" ht="14.1" customHeight="1">
      <c r="A23" s="57"/>
      <c r="B23" s="78" t="s">
        <v>53</v>
      </c>
      <c r="C23" s="79" t="s">
        <v>54</v>
      </c>
      <c r="D23" s="80">
        <f>S10</f>
        <v>0.3</v>
      </c>
      <c r="E23" s="81" t="s">
        <v>55</v>
      </c>
      <c r="F23" s="82" t="s">
        <v>1</v>
      </c>
      <c r="G23" s="83">
        <f>X12</f>
        <v>0.95</v>
      </c>
      <c r="H23" s="82" t="s">
        <v>0</v>
      </c>
      <c r="I23" s="82">
        <v>1.044</v>
      </c>
      <c r="J23" s="82" t="s">
        <v>56</v>
      </c>
      <c r="K23" s="83">
        <v>1</v>
      </c>
      <c r="L23" s="356" t="s">
        <v>0</v>
      </c>
      <c r="M23" s="356"/>
      <c r="N23" s="356">
        <v>2</v>
      </c>
      <c r="O23" s="356"/>
      <c r="P23" s="82"/>
      <c r="Q23" s="82"/>
      <c r="R23" s="82"/>
      <c r="S23" s="82"/>
      <c r="T23" s="82"/>
      <c r="U23" s="82"/>
      <c r="V23" s="84" t="s">
        <v>57</v>
      </c>
      <c r="W23" s="85">
        <f>ROUND((G23*I23)*K23*N23,2)</f>
        <v>1.98</v>
      </c>
      <c r="X23" s="358">
        <f>+W23+W24</f>
        <v>3.38</v>
      </c>
      <c r="Y23" s="359" t="s">
        <v>3</v>
      </c>
      <c r="Z23" s="360"/>
      <c r="AA23" s="76"/>
    </row>
    <row r="24" spans="1:27" ht="14.1" customHeight="1">
      <c r="A24" s="57"/>
      <c r="B24" s="77" t="s">
        <v>98</v>
      </c>
      <c r="C24" s="86"/>
      <c r="D24" s="87"/>
      <c r="E24" s="81" t="s">
        <v>59</v>
      </c>
      <c r="F24" s="82"/>
      <c r="G24" s="83">
        <f>Q6</f>
        <v>1.4</v>
      </c>
      <c r="H24" s="82" t="s">
        <v>0</v>
      </c>
      <c r="I24" s="83">
        <v>1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4" t="s">
        <v>57</v>
      </c>
      <c r="W24" s="85">
        <f>ROUND(G24*I24,2)</f>
        <v>1.4</v>
      </c>
      <c r="X24" s="358"/>
      <c r="Y24" s="359"/>
      <c r="Z24" s="361"/>
      <c r="AA24" s="76"/>
    </row>
    <row r="25" spans="1:27" ht="14.1" customHeight="1">
      <c r="A25" s="57"/>
      <c r="B25" s="77" t="s">
        <v>60</v>
      </c>
      <c r="C25" s="346"/>
      <c r="D25" s="347"/>
      <c r="E25" s="88"/>
      <c r="F25" s="82"/>
      <c r="G25" s="83">
        <f>N18</f>
        <v>0.45</v>
      </c>
      <c r="H25" s="82" t="s">
        <v>61</v>
      </c>
      <c r="I25" s="83">
        <f>M18</f>
        <v>0.15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4" t="s">
        <v>57</v>
      </c>
      <c r="W25" s="85">
        <f>G25+I25</f>
        <v>0.6</v>
      </c>
      <c r="X25" s="85">
        <f>+W25</f>
        <v>0.6</v>
      </c>
      <c r="Y25" s="77" t="s">
        <v>11</v>
      </c>
      <c r="Z25" s="77"/>
      <c r="AA25" s="76"/>
    </row>
    <row r="26" spans="1:27" ht="14.1" customHeight="1">
      <c r="A26" s="57"/>
      <c r="B26" s="77" t="s">
        <v>62</v>
      </c>
      <c r="C26" s="346"/>
      <c r="D26" s="347"/>
      <c r="E26" s="89" t="s">
        <v>63</v>
      </c>
      <c r="F26" s="82"/>
      <c r="G26" s="83">
        <f>W23</f>
        <v>1.98</v>
      </c>
      <c r="H26" s="82" t="s">
        <v>0</v>
      </c>
      <c r="I26" s="90">
        <f>+X25</f>
        <v>0.6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4" t="s">
        <v>57</v>
      </c>
      <c r="W26" s="85">
        <f>ROUND(G26*I26,2)</f>
        <v>1.19</v>
      </c>
      <c r="X26" s="85">
        <f>+W26</f>
        <v>1.19</v>
      </c>
      <c r="Y26" s="77" t="s">
        <v>2</v>
      </c>
      <c r="Z26" s="77"/>
      <c r="AA26" s="76"/>
    </row>
    <row r="27" spans="1:27" ht="14.1" customHeight="1">
      <c r="A27" s="57"/>
      <c r="B27" s="77" t="s">
        <v>99</v>
      </c>
      <c r="C27" s="354" t="s">
        <v>100</v>
      </c>
      <c r="D27" s="355"/>
      <c r="E27" s="88"/>
      <c r="F27" s="82"/>
      <c r="G27" s="90">
        <f>W23</f>
        <v>1.98</v>
      </c>
      <c r="H27" s="82" t="s">
        <v>0</v>
      </c>
      <c r="I27" s="82">
        <v>0.45</v>
      </c>
      <c r="J27" s="91" t="s">
        <v>101</v>
      </c>
      <c r="K27" s="92">
        <v>0.77</v>
      </c>
      <c r="L27" s="91" t="s">
        <v>102</v>
      </c>
      <c r="M27" s="356">
        <v>2.65</v>
      </c>
      <c r="N27" s="356"/>
      <c r="O27" s="91"/>
      <c r="P27" s="357" t="s">
        <v>103</v>
      </c>
      <c r="Q27" s="356"/>
      <c r="R27" s="82"/>
      <c r="S27" s="82"/>
      <c r="T27" s="82"/>
      <c r="U27" s="82"/>
      <c r="V27" s="84" t="s">
        <v>57</v>
      </c>
      <c r="W27" s="85">
        <f>G27*I27*K27*M27</f>
        <v>1.8180855</v>
      </c>
      <c r="X27" s="85">
        <f>+W27</f>
        <v>1.8180855</v>
      </c>
      <c r="Y27" s="77" t="s">
        <v>104</v>
      </c>
      <c r="Z27" s="77"/>
      <c r="AA27" s="76"/>
    </row>
    <row r="28" spans="1:27" ht="14.1" customHeight="1">
      <c r="A28" s="57"/>
      <c r="B28" s="77" t="s">
        <v>105</v>
      </c>
      <c r="C28" s="354" t="s">
        <v>106</v>
      </c>
      <c r="D28" s="355"/>
      <c r="E28" s="88"/>
      <c r="F28" s="82"/>
      <c r="G28" s="90">
        <f>W24</f>
        <v>1.4</v>
      </c>
      <c r="H28" s="82" t="s">
        <v>0</v>
      </c>
      <c r="I28" s="82">
        <v>0.35</v>
      </c>
      <c r="J28" s="91" t="s">
        <v>107</v>
      </c>
      <c r="K28" s="92">
        <v>0.77</v>
      </c>
      <c r="L28" s="91" t="s">
        <v>102</v>
      </c>
      <c r="M28" s="356">
        <v>2.65</v>
      </c>
      <c r="N28" s="356"/>
      <c r="O28" s="91"/>
      <c r="P28" s="357" t="s">
        <v>108</v>
      </c>
      <c r="Q28" s="356"/>
      <c r="R28" s="82"/>
      <c r="S28" s="82"/>
      <c r="T28" s="82"/>
      <c r="U28" s="82"/>
      <c r="V28" s="84" t="s">
        <v>57</v>
      </c>
      <c r="W28" s="85">
        <f>G28*I28*K28*M28</f>
        <v>0.99984499999999987</v>
      </c>
      <c r="X28" s="85">
        <f>+W28</f>
        <v>0.99984499999999987</v>
      </c>
      <c r="Y28" s="77" t="s">
        <v>104</v>
      </c>
      <c r="Z28" s="77"/>
      <c r="AA28" s="76"/>
    </row>
    <row r="29" spans="1:27" ht="14.1" customHeight="1">
      <c r="A29" s="57"/>
      <c r="B29" s="77" t="s">
        <v>69</v>
      </c>
      <c r="C29" s="88"/>
      <c r="D29" s="84"/>
      <c r="E29" s="88"/>
      <c r="F29" s="82"/>
      <c r="G29" s="83">
        <f>W23</f>
        <v>1.98</v>
      </c>
      <c r="H29" s="82" t="s">
        <v>0</v>
      </c>
      <c r="I29" s="82">
        <v>0.15</v>
      </c>
      <c r="J29" s="92" t="s">
        <v>17</v>
      </c>
      <c r="K29" s="82" t="s">
        <v>61</v>
      </c>
      <c r="L29" s="349">
        <f>W24</f>
        <v>1.4</v>
      </c>
      <c r="M29" s="349"/>
      <c r="N29" s="82" t="s">
        <v>0</v>
      </c>
      <c r="O29" s="82">
        <v>0.12</v>
      </c>
      <c r="P29" s="92" t="s">
        <v>17</v>
      </c>
      <c r="Q29" s="82"/>
      <c r="R29" s="82"/>
      <c r="S29" s="82"/>
      <c r="T29" s="82"/>
      <c r="U29" s="82"/>
      <c r="V29" s="84" t="s">
        <v>57</v>
      </c>
      <c r="W29" s="85">
        <f>ROUND(G29*I29+L29*O29,2)</f>
        <v>0.47</v>
      </c>
      <c r="X29" s="85">
        <f>W29</f>
        <v>0.47</v>
      </c>
      <c r="Y29" s="77" t="s">
        <v>2</v>
      </c>
      <c r="Z29" s="78"/>
      <c r="AA29" s="76"/>
    </row>
    <row r="30" spans="1:27" ht="14.1" customHeight="1">
      <c r="A30" s="57"/>
      <c r="B30" s="77" t="s">
        <v>70</v>
      </c>
      <c r="C30" s="346"/>
      <c r="D30" s="347"/>
      <c r="E30" s="88"/>
      <c r="F30" s="82" t="s">
        <v>71</v>
      </c>
      <c r="G30" s="83">
        <f>+X26</f>
        <v>1.19</v>
      </c>
      <c r="H30" s="82" t="s">
        <v>72</v>
      </c>
      <c r="I30" s="93">
        <f>W23</f>
        <v>1.98</v>
      </c>
      <c r="J30" s="82" t="s">
        <v>0</v>
      </c>
      <c r="K30" s="82">
        <f>+G25</f>
        <v>0.45</v>
      </c>
      <c r="L30" s="94" t="s">
        <v>0</v>
      </c>
      <c r="M30" s="95" t="s">
        <v>109</v>
      </c>
      <c r="N30" s="96"/>
      <c r="O30" s="56" t="s">
        <v>110</v>
      </c>
      <c r="P30" s="349">
        <f>ROUND(W23*0.2,2)</f>
        <v>0.4</v>
      </c>
      <c r="Q30" s="349"/>
      <c r="R30" s="82" t="s">
        <v>111</v>
      </c>
      <c r="S30" s="83"/>
      <c r="T30" s="92"/>
      <c r="U30" s="82"/>
      <c r="V30" s="84" t="s">
        <v>57</v>
      </c>
      <c r="W30" s="85">
        <f>ROUND((G30-(I30*K30*2/3+P30)),2)</f>
        <v>0.2</v>
      </c>
      <c r="X30" s="85">
        <f t="shared" ref="X30:X38" si="0">+W30</f>
        <v>0.2</v>
      </c>
      <c r="Y30" s="77" t="s">
        <v>76</v>
      </c>
      <c r="Z30" s="77"/>
      <c r="AA30" s="76"/>
    </row>
    <row r="31" spans="1:27" ht="14.1" customHeight="1">
      <c r="A31" s="57"/>
      <c r="B31" s="97" t="s">
        <v>77</v>
      </c>
      <c r="C31" s="351"/>
      <c r="D31" s="347"/>
      <c r="E31" s="88"/>
      <c r="F31" s="82"/>
      <c r="G31" s="90">
        <f>G27</f>
        <v>1.98</v>
      </c>
      <c r="H31" s="82" t="s">
        <v>0</v>
      </c>
      <c r="I31" s="82">
        <v>0.2</v>
      </c>
      <c r="J31" s="92" t="s">
        <v>17</v>
      </c>
      <c r="K31" s="9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4" t="s">
        <v>57</v>
      </c>
      <c r="W31" s="85">
        <f>ROUND(G31*I31,2)</f>
        <v>0.4</v>
      </c>
      <c r="X31" s="85">
        <f t="shared" si="0"/>
        <v>0.4</v>
      </c>
      <c r="Y31" s="77" t="s">
        <v>76</v>
      </c>
      <c r="Z31" s="77"/>
      <c r="AA31" s="76"/>
    </row>
    <row r="32" spans="1:27" ht="13.5" customHeight="1">
      <c r="A32" s="57"/>
      <c r="B32" s="97" t="s">
        <v>112</v>
      </c>
      <c r="C32" s="351" t="s">
        <v>113</v>
      </c>
      <c r="D32" s="347"/>
      <c r="E32" s="88"/>
      <c r="F32" s="82"/>
      <c r="G32" s="90">
        <f>G27</f>
        <v>1.98</v>
      </c>
      <c r="H32" s="82" t="s">
        <v>0</v>
      </c>
      <c r="I32" s="82">
        <v>8.9999999999999993E-3</v>
      </c>
      <c r="J32" s="92" t="s">
        <v>17</v>
      </c>
      <c r="K32" s="9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4" t="s">
        <v>57</v>
      </c>
      <c r="W32" s="85">
        <f>ROUND(G32*I32,2)</f>
        <v>0.02</v>
      </c>
      <c r="X32" s="85">
        <f t="shared" si="0"/>
        <v>0.02</v>
      </c>
      <c r="Y32" s="77" t="s">
        <v>76</v>
      </c>
      <c r="Z32" s="77"/>
      <c r="AA32" s="76"/>
    </row>
    <row r="33" spans="1:27" ht="14.1" hidden="1" customHeight="1">
      <c r="A33" s="57"/>
      <c r="B33" s="77" t="s">
        <v>80</v>
      </c>
      <c r="C33" s="346"/>
      <c r="D33" s="347"/>
      <c r="E33" s="88"/>
      <c r="F33" s="82" t="s">
        <v>114</v>
      </c>
      <c r="G33" s="83">
        <f>+X31</f>
        <v>0.4</v>
      </c>
      <c r="H33" s="82" t="s">
        <v>0</v>
      </c>
      <c r="I33" s="82">
        <v>220</v>
      </c>
      <c r="J33" s="92" t="s">
        <v>82</v>
      </c>
      <c r="K33" s="82" t="s">
        <v>61</v>
      </c>
      <c r="L33" s="352">
        <f>X32</f>
        <v>0.02</v>
      </c>
      <c r="M33" s="352"/>
      <c r="N33" s="82" t="s">
        <v>0</v>
      </c>
      <c r="O33" s="82">
        <v>510</v>
      </c>
      <c r="P33" s="92" t="s">
        <v>115</v>
      </c>
      <c r="Q33" s="82"/>
      <c r="R33" s="82">
        <v>40</v>
      </c>
      <c r="S33" s="92" t="s">
        <v>116</v>
      </c>
      <c r="T33" s="82"/>
      <c r="U33" s="82"/>
      <c r="V33" s="84" t="s">
        <v>57</v>
      </c>
      <c r="W33" s="85">
        <f>ROUND((G33*I33+L33*O33)/R33,2)</f>
        <v>2.46</v>
      </c>
      <c r="X33" s="85">
        <f t="shared" si="0"/>
        <v>2.46</v>
      </c>
      <c r="Y33" s="77" t="s">
        <v>117</v>
      </c>
      <c r="Z33" s="77"/>
      <c r="AA33" s="76"/>
    </row>
    <row r="34" spans="1:27" ht="14.1" hidden="1" customHeight="1">
      <c r="A34" s="57"/>
      <c r="B34" s="77" t="s">
        <v>86</v>
      </c>
      <c r="C34" s="346"/>
      <c r="D34" s="347"/>
      <c r="E34" s="88"/>
      <c r="F34" s="82"/>
      <c r="G34" s="83">
        <f>+X31</f>
        <v>0.4</v>
      </c>
      <c r="H34" s="82" t="s">
        <v>0</v>
      </c>
      <c r="I34" s="82">
        <v>0.94</v>
      </c>
      <c r="J34" s="92" t="s">
        <v>17</v>
      </c>
      <c r="K34" s="9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4" t="s">
        <v>57</v>
      </c>
      <c r="W34" s="85">
        <f>ROUND(G34*I34,2)</f>
        <v>0.38</v>
      </c>
      <c r="X34" s="85">
        <f t="shared" si="0"/>
        <v>0.38</v>
      </c>
      <c r="Y34" s="77" t="s">
        <v>2</v>
      </c>
      <c r="Z34" s="77"/>
      <c r="AA34" s="76"/>
    </row>
    <row r="35" spans="1:27" ht="14.1" hidden="1" customHeight="1">
      <c r="A35" s="57"/>
      <c r="B35" s="77" t="s">
        <v>87</v>
      </c>
      <c r="C35" s="346"/>
      <c r="D35" s="347"/>
      <c r="E35" s="88"/>
      <c r="F35" s="82"/>
      <c r="G35" s="83">
        <f>+X31</f>
        <v>0.4</v>
      </c>
      <c r="H35" s="82" t="s">
        <v>0</v>
      </c>
      <c r="I35" s="82">
        <v>0.47</v>
      </c>
      <c r="J35" s="92" t="s">
        <v>17</v>
      </c>
      <c r="K35" s="82" t="s">
        <v>61</v>
      </c>
      <c r="L35" s="352">
        <f>X32</f>
        <v>0.02</v>
      </c>
      <c r="M35" s="353"/>
      <c r="N35" s="82" t="s">
        <v>0</v>
      </c>
      <c r="O35" s="83">
        <v>1.1000000000000001</v>
      </c>
      <c r="P35" s="92" t="s">
        <v>17</v>
      </c>
      <c r="Q35" s="82"/>
      <c r="R35" s="82"/>
      <c r="S35" s="82"/>
      <c r="T35" s="82"/>
      <c r="U35" s="82"/>
      <c r="V35" s="84" t="s">
        <v>57</v>
      </c>
      <c r="W35" s="85">
        <f>ROUND(G35*I35+L35*O35,2)</f>
        <v>0.21</v>
      </c>
      <c r="X35" s="85">
        <f t="shared" si="0"/>
        <v>0.21</v>
      </c>
      <c r="Y35" s="77" t="s">
        <v>76</v>
      </c>
      <c r="Z35" s="77"/>
      <c r="AA35" s="76"/>
    </row>
    <row r="36" spans="1:27" ht="14.1" customHeight="1">
      <c r="A36" s="57"/>
      <c r="B36" s="77" t="s">
        <v>88</v>
      </c>
      <c r="C36" s="346" t="s">
        <v>118</v>
      </c>
      <c r="D36" s="347"/>
      <c r="E36" s="88"/>
      <c r="F36" s="82"/>
      <c r="G36" s="83">
        <f>M18+N18</f>
        <v>0.6</v>
      </c>
      <c r="H36" s="348" t="s">
        <v>90</v>
      </c>
      <c r="I36" s="348"/>
      <c r="J36" s="82">
        <v>2</v>
      </c>
      <c r="K36" s="92" t="s">
        <v>119</v>
      </c>
      <c r="L36" s="82"/>
      <c r="M36" s="82"/>
      <c r="N36" s="82"/>
      <c r="O36" s="92"/>
      <c r="P36" s="82"/>
      <c r="Q36" s="82"/>
      <c r="R36" s="82"/>
      <c r="S36" s="82"/>
      <c r="T36" s="82"/>
      <c r="U36" s="82"/>
      <c r="V36" s="84" t="s">
        <v>57</v>
      </c>
      <c r="W36" s="85">
        <f>ROUND(G36*J36,2)</f>
        <v>1.2</v>
      </c>
      <c r="X36" s="85">
        <f t="shared" si="0"/>
        <v>1.2</v>
      </c>
      <c r="Y36" s="77" t="s">
        <v>120</v>
      </c>
      <c r="Z36" s="77"/>
      <c r="AA36" s="76"/>
    </row>
    <row r="37" spans="1:27" ht="14.1" customHeight="1">
      <c r="A37" s="57"/>
      <c r="B37" s="77" t="s">
        <v>93</v>
      </c>
      <c r="C37" s="346"/>
      <c r="D37" s="347"/>
      <c r="E37" s="88"/>
      <c r="F37" s="82" t="s">
        <v>94</v>
      </c>
      <c r="G37" s="90">
        <f>Q4</f>
        <v>2.96</v>
      </c>
      <c r="H37" s="82" t="s">
        <v>61</v>
      </c>
      <c r="I37" s="82">
        <f>Q19</f>
        <v>2.6</v>
      </c>
      <c r="J37" s="82" t="s">
        <v>95</v>
      </c>
      <c r="K37" s="82">
        <v>2</v>
      </c>
      <c r="L37" s="94" t="s">
        <v>0</v>
      </c>
      <c r="M37" s="349">
        <f>W11</f>
        <v>0.6</v>
      </c>
      <c r="N37" s="349"/>
      <c r="O37" s="94" t="s">
        <v>0</v>
      </c>
      <c r="P37" s="350">
        <v>0.6</v>
      </c>
      <c r="Q37" s="350"/>
      <c r="R37" s="82"/>
      <c r="S37" s="82"/>
      <c r="T37" s="82"/>
      <c r="U37" s="82"/>
      <c r="V37" s="84" t="s">
        <v>57</v>
      </c>
      <c r="W37" s="98">
        <f>ROUND((G37+I37)/K37*M37*P37,2)</f>
        <v>1</v>
      </c>
      <c r="X37" s="85">
        <f t="shared" si="0"/>
        <v>1</v>
      </c>
      <c r="Y37" s="77" t="s">
        <v>2</v>
      </c>
      <c r="Z37" s="77"/>
      <c r="AA37" s="76"/>
    </row>
    <row r="38" spans="1:27" ht="14.1" customHeight="1">
      <c r="A38" s="57"/>
      <c r="B38" s="77" t="s">
        <v>96</v>
      </c>
      <c r="C38" s="346"/>
      <c r="D38" s="347"/>
      <c r="E38" s="88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4" t="s">
        <v>57</v>
      </c>
      <c r="W38" s="98">
        <f>X37</f>
        <v>1</v>
      </c>
      <c r="X38" s="98">
        <f t="shared" si="0"/>
        <v>1</v>
      </c>
      <c r="Y38" s="77" t="s">
        <v>76</v>
      </c>
      <c r="Z38" s="77"/>
      <c r="AA38" s="76"/>
    </row>
    <row r="39" spans="1:27" ht="6.95" customHeight="1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1"/>
      <c r="X39" s="101"/>
      <c r="Y39" s="100"/>
      <c r="Z39" s="100"/>
      <c r="AA39" s="102"/>
    </row>
    <row r="54" spans="10:10">
      <c r="J54" s="103"/>
    </row>
  </sheetData>
  <mergeCells count="41">
    <mergeCell ref="W16:W17"/>
    <mergeCell ref="B2:AA2"/>
    <mergeCell ref="L5:M5"/>
    <mergeCell ref="U5:V5"/>
    <mergeCell ref="W11:W12"/>
    <mergeCell ref="X12:X13"/>
    <mergeCell ref="X23:X24"/>
    <mergeCell ref="Y23:Y24"/>
    <mergeCell ref="Z23:Z24"/>
    <mergeCell ref="C25:D25"/>
    <mergeCell ref="N18:O18"/>
    <mergeCell ref="S18:T18"/>
    <mergeCell ref="Q19:Q20"/>
    <mergeCell ref="B21:Z21"/>
    <mergeCell ref="C22:D22"/>
    <mergeCell ref="E22:W22"/>
    <mergeCell ref="P27:Q27"/>
    <mergeCell ref="C28:D28"/>
    <mergeCell ref="M28:N28"/>
    <mergeCell ref="P28:Q28"/>
    <mergeCell ref="L23:M23"/>
    <mergeCell ref="N23:O23"/>
    <mergeCell ref="C33:D33"/>
    <mergeCell ref="L33:M33"/>
    <mergeCell ref="C26:D26"/>
    <mergeCell ref="C27:D27"/>
    <mergeCell ref="M27:N27"/>
    <mergeCell ref="L29:M29"/>
    <mergeCell ref="C30:D30"/>
    <mergeCell ref="P30:Q30"/>
    <mergeCell ref="C31:D31"/>
    <mergeCell ref="C32:D32"/>
    <mergeCell ref="P37:Q37"/>
    <mergeCell ref="C38:D38"/>
    <mergeCell ref="C34:D34"/>
    <mergeCell ref="C35:D35"/>
    <mergeCell ref="L35:M35"/>
    <mergeCell ref="C36:D36"/>
    <mergeCell ref="H36:I36"/>
    <mergeCell ref="C37:D37"/>
    <mergeCell ref="M37:N37"/>
  </mergeCells>
  <phoneticPr fontId="3" type="noConversion"/>
  <printOptions horizontalCentered="1" verticalCentered="1"/>
  <pageMargins left="0.7" right="0.17" top="0.78740157480314965" bottom="0.51181102362204722" header="0" footer="0"/>
  <pageSetup paperSize="9" scale="94" orientation="landscape" verticalDpi="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showGridLines="0" view="pageBreakPreview" topLeftCell="A7" zoomScale="130" zoomScaleNormal="100" zoomScaleSheetLayoutView="130" workbookViewId="0">
      <selection activeCell="B4963" sqref="B4963"/>
    </sheetView>
  </sheetViews>
  <sheetFormatPr defaultColWidth="10" defaultRowHeight="12"/>
  <cols>
    <col min="1" max="1" width="1.375" style="56" customWidth="1"/>
    <col min="2" max="2" width="13.125" style="56" customWidth="1"/>
    <col min="3" max="3" width="6.5" style="56" customWidth="1"/>
    <col min="4" max="4" width="6.375" style="56" customWidth="1"/>
    <col min="5" max="5" width="9.125" style="56" customWidth="1"/>
    <col min="6" max="6" width="2.125" style="56" customWidth="1"/>
    <col min="7" max="7" width="5.25" style="56" customWidth="1"/>
    <col min="8" max="8" width="3.875" style="56" customWidth="1"/>
    <col min="9" max="9" width="5.375" style="56" customWidth="1"/>
    <col min="10" max="10" width="6" style="56" customWidth="1"/>
    <col min="11" max="11" width="5.625" style="56" customWidth="1"/>
    <col min="12" max="12" width="2" style="56" customWidth="1"/>
    <col min="13" max="14" width="2.625" style="56" customWidth="1"/>
    <col min="15" max="15" width="4.25" style="56" customWidth="1"/>
    <col min="16" max="16" width="3.125" style="56" customWidth="1"/>
    <col min="17" max="18" width="4.25" style="56" customWidth="1"/>
    <col min="19" max="19" width="4.5" style="56" customWidth="1"/>
    <col min="20" max="21" width="2.625" style="56" customWidth="1"/>
    <col min="22" max="22" width="2.125" style="56" customWidth="1"/>
    <col min="23" max="24" width="6.5" style="56" customWidth="1"/>
    <col min="25" max="25" width="4.625" style="56" customWidth="1"/>
    <col min="26" max="26" width="5.5" style="56" customWidth="1"/>
    <col min="27" max="27" width="1.75" style="56" customWidth="1"/>
    <col min="28" max="256" width="10" style="56"/>
    <col min="257" max="257" width="1.375" style="56" customWidth="1"/>
    <col min="258" max="258" width="13.125" style="56" customWidth="1"/>
    <col min="259" max="259" width="6.5" style="56" customWidth="1"/>
    <col min="260" max="260" width="6.375" style="56" customWidth="1"/>
    <col min="261" max="261" width="9.125" style="56" customWidth="1"/>
    <col min="262" max="262" width="2.125" style="56" customWidth="1"/>
    <col min="263" max="263" width="5.25" style="56" customWidth="1"/>
    <col min="264" max="264" width="3.875" style="56" customWidth="1"/>
    <col min="265" max="265" width="5.375" style="56" customWidth="1"/>
    <col min="266" max="266" width="6" style="56" customWidth="1"/>
    <col min="267" max="267" width="5.625" style="56" customWidth="1"/>
    <col min="268" max="268" width="2" style="56" customWidth="1"/>
    <col min="269" max="270" width="2.625" style="56" customWidth="1"/>
    <col min="271" max="271" width="4.25" style="56" customWidth="1"/>
    <col min="272" max="272" width="3.125" style="56" customWidth="1"/>
    <col min="273" max="274" width="4.25" style="56" customWidth="1"/>
    <col min="275" max="275" width="4.5" style="56" customWidth="1"/>
    <col min="276" max="277" width="2.625" style="56" customWidth="1"/>
    <col min="278" max="278" width="2.125" style="56" customWidth="1"/>
    <col min="279" max="280" width="6.5" style="56" customWidth="1"/>
    <col min="281" max="281" width="4.625" style="56" customWidth="1"/>
    <col min="282" max="282" width="5.5" style="56" customWidth="1"/>
    <col min="283" max="283" width="1.75" style="56" customWidth="1"/>
    <col min="284" max="512" width="10" style="56"/>
    <col min="513" max="513" width="1.375" style="56" customWidth="1"/>
    <col min="514" max="514" width="13.125" style="56" customWidth="1"/>
    <col min="515" max="515" width="6.5" style="56" customWidth="1"/>
    <col min="516" max="516" width="6.375" style="56" customWidth="1"/>
    <col min="517" max="517" width="9.125" style="56" customWidth="1"/>
    <col min="518" max="518" width="2.125" style="56" customWidth="1"/>
    <col min="519" max="519" width="5.25" style="56" customWidth="1"/>
    <col min="520" max="520" width="3.875" style="56" customWidth="1"/>
    <col min="521" max="521" width="5.375" style="56" customWidth="1"/>
    <col min="522" max="522" width="6" style="56" customWidth="1"/>
    <col min="523" max="523" width="5.625" style="56" customWidth="1"/>
    <col min="524" max="524" width="2" style="56" customWidth="1"/>
    <col min="525" max="526" width="2.625" style="56" customWidth="1"/>
    <col min="527" max="527" width="4.25" style="56" customWidth="1"/>
    <col min="528" max="528" width="3.125" style="56" customWidth="1"/>
    <col min="529" max="530" width="4.25" style="56" customWidth="1"/>
    <col min="531" max="531" width="4.5" style="56" customWidth="1"/>
    <col min="532" max="533" width="2.625" style="56" customWidth="1"/>
    <col min="534" max="534" width="2.125" style="56" customWidth="1"/>
    <col min="535" max="536" width="6.5" style="56" customWidth="1"/>
    <col min="537" max="537" width="4.625" style="56" customWidth="1"/>
    <col min="538" max="538" width="5.5" style="56" customWidth="1"/>
    <col min="539" max="539" width="1.75" style="56" customWidth="1"/>
    <col min="540" max="768" width="10" style="56"/>
    <col min="769" max="769" width="1.375" style="56" customWidth="1"/>
    <col min="770" max="770" width="13.125" style="56" customWidth="1"/>
    <col min="771" max="771" width="6.5" style="56" customWidth="1"/>
    <col min="772" max="772" width="6.375" style="56" customWidth="1"/>
    <col min="773" max="773" width="9.125" style="56" customWidth="1"/>
    <col min="774" max="774" width="2.125" style="56" customWidth="1"/>
    <col min="775" max="775" width="5.25" style="56" customWidth="1"/>
    <col min="776" max="776" width="3.875" style="56" customWidth="1"/>
    <col min="777" max="777" width="5.375" style="56" customWidth="1"/>
    <col min="778" max="778" width="6" style="56" customWidth="1"/>
    <col min="779" max="779" width="5.625" style="56" customWidth="1"/>
    <col min="780" max="780" width="2" style="56" customWidth="1"/>
    <col min="781" max="782" width="2.625" style="56" customWidth="1"/>
    <col min="783" max="783" width="4.25" style="56" customWidth="1"/>
    <col min="784" max="784" width="3.125" style="56" customWidth="1"/>
    <col min="785" max="786" width="4.25" style="56" customWidth="1"/>
    <col min="787" max="787" width="4.5" style="56" customWidth="1"/>
    <col min="788" max="789" width="2.625" style="56" customWidth="1"/>
    <col min="790" max="790" width="2.125" style="56" customWidth="1"/>
    <col min="791" max="792" width="6.5" style="56" customWidth="1"/>
    <col min="793" max="793" width="4.625" style="56" customWidth="1"/>
    <col min="794" max="794" width="5.5" style="56" customWidth="1"/>
    <col min="795" max="795" width="1.75" style="56" customWidth="1"/>
    <col min="796" max="1024" width="10" style="56"/>
    <col min="1025" max="1025" width="1.375" style="56" customWidth="1"/>
    <col min="1026" max="1026" width="13.125" style="56" customWidth="1"/>
    <col min="1027" max="1027" width="6.5" style="56" customWidth="1"/>
    <col min="1028" max="1028" width="6.375" style="56" customWidth="1"/>
    <col min="1029" max="1029" width="9.125" style="56" customWidth="1"/>
    <col min="1030" max="1030" width="2.125" style="56" customWidth="1"/>
    <col min="1031" max="1031" width="5.25" style="56" customWidth="1"/>
    <col min="1032" max="1032" width="3.875" style="56" customWidth="1"/>
    <col min="1033" max="1033" width="5.375" style="56" customWidth="1"/>
    <col min="1034" max="1034" width="6" style="56" customWidth="1"/>
    <col min="1035" max="1035" width="5.625" style="56" customWidth="1"/>
    <col min="1036" max="1036" width="2" style="56" customWidth="1"/>
    <col min="1037" max="1038" width="2.625" style="56" customWidth="1"/>
    <col min="1039" max="1039" width="4.25" style="56" customWidth="1"/>
    <col min="1040" max="1040" width="3.125" style="56" customWidth="1"/>
    <col min="1041" max="1042" width="4.25" style="56" customWidth="1"/>
    <col min="1043" max="1043" width="4.5" style="56" customWidth="1"/>
    <col min="1044" max="1045" width="2.625" style="56" customWidth="1"/>
    <col min="1046" max="1046" width="2.125" style="56" customWidth="1"/>
    <col min="1047" max="1048" width="6.5" style="56" customWidth="1"/>
    <col min="1049" max="1049" width="4.625" style="56" customWidth="1"/>
    <col min="1050" max="1050" width="5.5" style="56" customWidth="1"/>
    <col min="1051" max="1051" width="1.75" style="56" customWidth="1"/>
    <col min="1052" max="1280" width="10" style="56"/>
    <col min="1281" max="1281" width="1.375" style="56" customWidth="1"/>
    <col min="1282" max="1282" width="13.125" style="56" customWidth="1"/>
    <col min="1283" max="1283" width="6.5" style="56" customWidth="1"/>
    <col min="1284" max="1284" width="6.375" style="56" customWidth="1"/>
    <col min="1285" max="1285" width="9.125" style="56" customWidth="1"/>
    <col min="1286" max="1286" width="2.125" style="56" customWidth="1"/>
    <col min="1287" max="1287" width="5.25" style="56" customWidth="1"/>
    <col min="1288" max="1288" width="3.875" style="56" customWidth="1"/>
    <col min="1289" max="1289" width="5.375" style="56" customWidth="1"/>
    <col min="1290" max="1290" width="6" style="56" customWidth="1"/>
    <col min="1291" max="1291" width="5.625" style="56" customWidth="1"/>
    <col min="1292" max="1292" width="2" style="56" customWidth="1"/>
    <col min="1293" max="1294" width="2.625" style="56" customWidth="1"/>
    <col min="1295" max="1295" width="4.25" style="56" customWidth="1"/>
    <col min="1296" max="1296" width="3.125" style="56" customWidth="1"/>
    <col min="1297" max="1298" width="4.25" style="56" customWidth="1"/>
    <col min="1299" max="1299" width="4.5" style="56" customWidth="1"/>
    <col min="1300" max="1301" width="2.625" style="56" customWidth="1"/>
    <col min="1302" max="1302" width="2.125" style="56" customWidth="1"/>
    <col min="1303" max="1304" width="6.5" style="56" customWidth="1"/>
    <col min="1305" max="1305" width="4.625" style="56" customWidth="1"/>
    <col min="1306" max="1306" width="5.5" style="56" customWidth="1"/>
    <col min="1307" max="1307" width="1.75" style="56" customWidth="1"/>
    <col min="1308" max="1536" width="10" style="56"/>
    <col min="1537" max="1537" width="1.375" style="56" customWidth="1"/>
    <col min="1538" max="1538" width="13.125" style="56" customWidth="1"/>
    <col min="1539" max="1539" width="6.5" style="56" customWidth="1"/>
    <col min="1540" max="1540" width="6.375" style="56" customWidth="1"/>
    <col min="1541" max="1541" width="9.125" style="56" customWidth="1"/>
    <col min="1542" max="1542" width="2.125" style="56" customWidth="1"/>
    <col min="1543" max="1543" width="5.25" style="56" customWidth="1"/>
    <col min="1544" max="1544" width="3.875" style="56" customWidth="1"/>
    <col min="1545" max="1545" width="5.375" style="56" customWidth="1"/>
    <col min="1546" max="1546" width="6" style="56" customWidth="1"/>
    <col min="1547" max="1547" width="5.625" style="56" customWidth="1"/>
    <col min="1548" max="1548" width="2" style="56" customWidth="1"/>
    <col min="1549" max="1550" width="2.625" style="56" customWidth="1"/>
    <col min="1551" max="1551" width="4.25" style="56" customWidth="1"/>
    <col min="1552" max="1552" width="3.125" style="56" customWidth="1"/>
    <col min="1553" max="1554" width="4.25" style="56" customWidth="1"/>
    <col min="1555" max="1555" width="4.5" style="56" customWidth="1"/>
    <col min="1556" max="1557" width="2.625" style="56" customWidth="1"/>
    <col min="1558" max="1558" width="2.125" style="56" customWidth="1"/>
    <col min="1559" max="1560" width="6.5" style="56" customWidth="1"/>
    <col min="1561" max="1561" width="4.625" style="56" customWidth="1"/>
    <col min="1562" max="1562" width="5.5" style="56" customWidth="1"/>
    <col min="1563" max="1563" width="1.75" style="56" customWidth="1"/>
    <col min="1564" max="1792" width="10" style="56"/>
    <col min="1793" max="1793" width="1.375" style="56" customWidth="1"/>
    <col min="1794" max="1794" width="13.125" style="56" customWidth="1"/>
    <col min="1795" max="1795" width="6.5" style="56" customWidth="1"/>
    <col min="1796" max="1796" width="6.375" style="56" customWidth="1"/>
    <col min="1797" max="1797" width="9.125" style="56" customWidth="1"/>
    <col min="1798" max="1798" width="2.125" style="56" customWidth="1"/>
    <col min="1799" max="1799" width="5.25" style="56" customWidth="1"/>
    <col min="1800" max="1800" width="3.875" style="56" customWidth="1"/>
    <col min="1801" max="1801" width="5.375" style="56" customWidth="1"/>
    <col min="1802" max="1802" width="6" style="56" customWidth="1"/>
    <col min="1803" max="1803" width="5.625" style="56" customWidth="1"/>
    <col min="1804" max="1804" width="2" style="56" customWidth="1"/>
    <col min="1805" max="1806" width="2.625" style="56" customWidth="1"/>
    <col min="1807" max="1807" width="4.25" style="56" customWidth="1"/>
    <col min="1808" max="1808" width="3.125" style="56" customWidth="1"/>
    <col min="1809" max="1810" width="4.25" style="56" customWidth="1"/>
    <col min="1811" max="1811" width="4.5" style="56" customWidth="1"/>
    <col min="1812" max="1813" width="2.625" style="56" customWidth="1"/>
    <col min="1814" max="1814" width="2.125" style="56" customWidth="1"/>
    <col min="1815" max="1816" width="6.5" style="56" customWidth="1"/>
    <col min="1817" max="1817" width="4.625" style="56" customWidth="1"/>
    <col min="1818" max="1818" width="5.5" style="56" customWidth="1"/>
    <col min="1819" max="1819" width="1.75" style="56" customWidth="1"/>
    <col min="1820" max="2048" width="10" style="56"/>
    <col min="2049" max="2049" width="1.375" style="56" customWidth="1"/>
    <col min="2050" max="2050" width="13.125" style="56" customWidth="1"/>
    <col min="2051" max="2051" width="6.5" style="56" customWidth="1"/>
    <col min="2052" max="2052" width="6.375" style="56" customWidth="1"/>
    <col min="2053" max="2053" width="9.125" style="56" customWidth="1"/>
    <col min="2054" max="2054" width="2.125" style="56" customWidth="1"/>
    <col min="2055" max="2055" width="5.25" style="56" customWidth="1"/>
    <col min="2056" max="2056" width="3.875" style="56" customWidth="1"/>
    <col min="2057" max="2057" width="5.375" style="56" customWidth="1"/>
    <col min="2058" max="2058" width="6" style="56" customWidth="1"/>
    <col min="2059" max="2059" width="5.625" style="56" customWidth="1"/>
    <col min="2060" max="2060" width="2" style="56" customWidth="1"/>
    <col min="2061" max="2062" width="2.625" style="56" customWidth="1"/>
    <col min="2063" max="2063" width="4.25" style="56" customWidth="1"/>
    <col min="2064" max="2064" width="3.125" style="56" customWidth="1"/>
    <col min="2065" max="2066" width="4.25" style="56" customWidth="1"/>
    <col min="2067" max="2067" width="4.5" style="56" customWidth="1"/>
    <col min="2068" max="2069" width="2.625" style="56" customWidth="1"/>
    <col min="2070" max="2070" width="2.125" style="56" customWidth="1"/>
    <col min="2071" max="2072" width="6.5" style="56" customWidth="1"/>
    <col min="2073" max="2073" width="4.625" style="56" customWidth="1"/>
    <col min="2074" max="2074" width="5.5" style="56" customWidth="1"/>
    <col min="2075" max="2075" width="1.75" style="56" customWidth="1"/>
    <col min="2076" max="2304" width="10" style="56"/>
    <col min="2305" max="2305" width="1.375" style="56" customWidth="1"/>
    <col min="2306" max="2306" width="13.125" style="56" customWidth="1"/>
    <col min="2307" max="2307" width="6.5" style="56" customWidth="1"/>
    <col min="2308" max="2308" width="6.375" style="56" customWidth="1"/>
    <col min="2309" max="2309" width="9.125" style="56" customWidth="1"/>
    <col min="2310" max="2310" width="2.125" style="56" customWidth="1"/>
    <col min="2311" max="2311" width="5.25" style="56" customWidth="1"/>
    <col min="2312" max="2312" width="3.875" style="56" customWidth="1"/>
    <col min="2313" max="2313" width="5.375" style="56" customWidth="1"/>
    <col min="2314" max="2314" width="6" style="56" customWidth="1"/>
    <col min="2315" max="2315" width="5.625" style="56" customWidth="1"/>
    <col min="2316" max="2316" width="2" style="56" customWidth="1"/>
    <col min="2317" max="2318" width="2.625" style="56" customWidth="1"/>
    <col min="2319" max="2319" width="4.25" style="56" customWidth="1"/>
    <col min="2320" max="2320" width="3.125" style="56" customWidth="1"/>
    <col min="2321" max="2322" width="4.25" style="56" customWidth="1"/>
    <col min="2323" max="2323" width="4.5" style="56" customWidth="1"/>
    <col min="2324" max="2325" width="2.625" style="56" customWidth="1"/>
    <col min="2326" max="2326" width="2.125" style="56" customWidth="1"/>
    <col min="2327" max="2328" width="6.5" style="56" customWidth="1"/>
    <col min="2329" max="2329" width="4.625" style="56" customWidth="1"/>
    <col min="2330" max="2330" width="5.5" style="56" customWidth="1"/>
    <col min="2331" max="2331" width="1.75" style="56" customWidth="1"/>
    <col min="2332" max="2560" width="10" style="56"/>
    <col min="2561" max="2561" width="1.375" style="56" customWidth="1"/>
    <col min="2562" max="2562" width="13.125" style="56" customWidth="1"/>
    <col min="2563" max="2563" width="6.5" style="56" customWidth="1"/>
    <col min="2564" max="2564" width="6.375" style="56" customWidth="1"/>
    <col min="2565" max="2565" width="9.125" style="56" customWidth="1"/>
    <col min="2566" max="2566" width="2.125" style="56" customWidth="1"/>
    <col min="2567" max="2567" width="5.25" style="56" customWidth="1"/>
    <col min="2568" max="2568" width="3.875" style="56" customWidth="1"/>
    <col min="2569" max="2569" width="5.375" style="56" customWidth="1"/>
    <col min="2570" max="2570" width="6" style="56" customWidth="1"/>
    <col min="2571" max="2571" width="5.625" style="56" customWidth="1"/>
    <col min="2572" max="2572" width="2" style="56" customWidth="1"/>
    <col min="2573" max="2574" width="2.625" style="56" customWidth="1"/>
    <col min="2575" max="2575" width="4.25" style="56" customWidth="1"/>
    <col min="2576" max="2576" width="3.125" style="56" customWidth="1"/>
    <col min="2577" max="2578" width="4.25" style="56" customWidth="1"/>
    <col min="2579" max="2579" width="4.5" style="56" customWidth="1"/>
    <col min="2580" max="2581" width="2.625" style="56" customWidth="1"/>
    <col min="2582" max="2582" width="2.125" style="56" customWidth="1"/>
    <col min="2583" max="2584" width="6.5" style="56" customWidth="1"/>
    <col min="2585" max="2585" width="4.625" style="56" customWidth="1"/>
    <col min="2586" max="2586" width="5.5" style="56" customWidth="1"/>
    <col min="2587" max="2587" width="1.75" style="56" customWidth="1"/>
    <col min="2588" max="2816" width="10" style="56"/>
    <col min="2817" max="2817" width="1.375" style="56" customWidth="1"/>
    <col min="2818" max="2818" width="13.125" style="56" customWidth="1"/>
    <col min="2819" max="2819" width="6.5" style="56" customWidth="1"/>
    <col min="2820" max="2820" width="6.375" style="56" customWidth="1"/>
    <col min="2821" max="2821" width="9.125" style="56" customWidth="1"/>
    <col min="2822" max="2822" width="2.125" style="56" customWidth="1"/>
    <col min="2823" max="2823" width="5.25" style="56" customWidth="1"/>
    <col min="2824" max="2824" width="3.875" style="56" customWidth="1"/>
    <col min="2825" max="2825" width="5.375" style="56" customWidth="1"/>
    <col min="2826" max="2826" width="6" style="56" customWidth="1"/>
    <col min="2827" max="2827" width="5.625" style="56" customWidth="1"/>
    <col min="2828" max="2828" width="2" style="56" customWidth="1"/>
    <col min="2829" max="2830" width="2.625" style="56" customWidth="1"/>
    <col min="2831" max="2831" width="4.25" style="56" customWidth="1"/>
    <col min="2832" max="2832" width="3.125" style="56" customWidth="1"/>
    <col min="2833" max="2834" width="4.25" style="56" customWidth="1"/>
    <col min="2835" max="2835" width="4.5" style="56" customWidth="1"/>
    <col min="2836" max="2837" width="2.625" style="56" customWidth="1"/>
    <col min="2838" max="2838" width="2.125" style="56" customWidth="1"/>
    <col min="2839" max="2840" width="6.5" style="56" customWidth="1"/>
    <col min="2841" max="2841" width="4.625" style="56" customWidth="1"/>
    <col min="2842" max="2842" width="5.5" style="56" customWidth="1"/>
    <col min="2843" max="2843" width="1.75" style="56" customWidth="1"/>
    <col min="2844" max="3072" width="10" style="56"/>
    <col min="3073" max="3073" width="1.375" style="56" customWidth="1"/>
    <col min="3074" max="3074" width="13.125" style="56" customWidth="1"/>
    <col min="3075" max="3075" width="6.5" style="56" customWidth="1"/>
    <col min="3076" max="3076" width="6.375" style="56" customWidth="1"/>
    <col min="3077" max="3077" width="9.125" style="56" customWidth="1"/>
    <col min="3078" max="3078" width="2.125" style="56" customWidth="1"/>
    <col min="3079" max="3079" width="5.25" style="56" customWidth="1"/>
    <col min="3080" max="3080" width="3.875" style="56" customWidth="1"/>
    <col min="3081" max="3081" width="5.375" style="56" customWidth="1"/>
    <col min="3082" max="3082" width="6" style="56" customWidth="1"/>
    <col min="3083" max="3083" width="5.625" style="56" customWidth="1"/>
    <col min="3084" max="3084" width="2" style="56" customWidth="1"/>
    <col min="3085" max="3086" width="2.625" style="56" customWidth="1"/>
    <col min="3087" max="3087" width="4.25" style="56" customWidth="1"/>
    <col min="3088" max="3088" width="3.125" style="56" customWidth="1"/>
    <col min="3089" max="3090" width="4.25" style="56" customWidth="1"/>
    <col min="3091" max="3091" width="4.5" style="56" customWidth="1"/>
    <col min="3092" max="3093" width="2.625" style="56" customWidth="1"/>
    <col min="3094" max="3094" width="2.125" style="56" customWidth="1"/>
    <col min="3095" max="3096" width="6.5" style="56" customWidth="1"/>
    <col min="3097" max="3097" width="4.625" style="56" customWidth="1"/>
    <col min="3098" max="3098" width="5.5" style="56" customWidth="1"/>
    <col min="3099" max="3099" width="1.75" style="56" customWidth="1"/>
    <col min="3100" max="3328" width="10" style="56"/>
    <col min="3329" max="3329" width="1.375" style="56" customWidth="1"/>
    <col min="3330" max="3330" width="13.125" style="56" customWidth="1"/>
    <col min="3331" max="3331" width="6.5" style="56" customWidth="1"/>
    <col min="3332" max="3332" width="6.375" style="56" customWidth="1"/>
    <col min="3333" max="3333" width="9.125" style="56" customWidth="1"/>
    <col min="3334" max="3334" width="2.125" style="56" customWidth="1"/>
    <col min="3335" max="3335" width="5.25" style="56" customWidth="1"/>
    <col min="3336" max="3336" width="3.875" style="56" customWidth="1"/>
    <col min="3337" max="3337" width="5.375" style="56" customWidth="1"/>
    <col min="3338" max="3338" width="6" style="56" customWidth="1"/>
    <col min="3339" max="3339" width="5.625" style="56" customWidth="1"/>
    <col min="3340" max="3340" width="2" style="56" customWidth="1"/>
    <col min="3341" max="3342" width="2.625" style="56" customWidth="1"/>
    <col min="3343" max="3343" width="4.25" style="56" customWidth="1"/>
    <col min="3344" max="3344" width="3.125" style="56" customWidth="1"/>
    <col min="3345" max="3346" width="4.25" style="56" customWidth="1"/>
    <col min="3347" max="3347" width="4.5" style="56" customWidth="1"/>
    <col min="3348" max="3349" width="2.625" style="56" customWidth="1"/>
    <col min="3350" max="3350" width="2.125" style="56" customWidth="1"/>
    <col min="3351" max="3352" width="6.5" style="56" customWidth="1"/>
    <col min="3353" max="3353" width="4.625" style="56" customWidth="1"/>
    <col min="3354" max="3354" width="5.5" style="56" customWidth="1"/>
    <col min="3355" max="3355" width="1.75" style="56" customWidth="1"/>
    <col min="3356" max="3584" width="10" style="56"/>
    <col min="3585" max="3585" width="1.375" style="56" customWidth="1"/>
    <col min="3586" max="3586" width="13.125" style="56" customWidth="1"/>
    <col min="3587" max="3587" width="6.5" style="56" customWidth="1"/>
    <col min="3588" max="3588" width="6.375" style="56" customWidth="1"/>
    <col min="3589" max="3589" width="9.125" style="56" customWidth="1"/>
    <col min="3590" max="3590" width="2.125" style="56" customWidth="1"/>
    <col min="3591" max="3591" width="5.25" style="56" customWidth="1"/>
    <col min="3592" max="3592" width="3.875" style="56" customWidth="1"/>
    <col min="3593" max="3593" width="5.375" style="56" customWidth="1"/>
    <col min="3594" max="3594" width="6" style="56" customWidth="1"/>
    <col min="3595" max="3595" width="5.625" style="56" customWidth="1"/>
    <col min="3596" max="3596" width="2" style="56" customWidth="1"/>
    <col min="3597" max="3598" width="2.625" style="56" customWidth="1"/>
    <col min="3599" max="3599" width="4.25" style="56" customWidth="1"/>
    <col min="3600" max="3600" width="3.125" style="56" customWidth="1"/>
    <col min="3601" max="3602" width="4.25" style="56" customWidth="1"/>
    <col min="3603" max="3603" width="4.5" style="56" customWidth="1"/>
    <col min="3604" max="3605" width="2.625" style="56" customWidth="1"/>
    <col min="3606" max="3606" width="2.125" style="56" customWidth="1"/>
    <col min="3607" max="3608" width="6.5" style="56" customWidth="1"/>
    <col min="3609" max="3609" width="4.625" style="56" customWidth="1"/>
    <col min="3610" max="3610" width="5.5" style="56" customWidth="1"/>
    <col min="3611" max="3611" width="1.75" style="56" customWidth="1"/>
    <col min="3612" max="3840" width="10" style="56"/>
    <col min="3841" max="3841" width="1.375" style="56" customWidth="1"/>
    <col min="3842" max="3842" width="13.125" style="56" customWidth="1"/>
    <col min="3843" max="3843" width="6.5" style="56" customWidth="1"/>
    <col min="3844" max="3844" width="6.375" style="56" customWidth="1"/>
    <col min="3845" max="3845" width="9.125" style="56" customWidth="1"/>
    <col min="3846" max="3846" width="2.125" style="56" customWidth="1"/>
    <col min="3847" max="3847" width="5.25" style="56" customWidth="1"/>
    <col min="3848" max="3848" width="3.875" style="56" customWidth="1"/>
    <col min="3849" max="3849" width="5.375" style="56" customWidth="1"/>
    <col min="3850" max="3850" width="6" style="56" customWidth="1"/>
    <col min="3851" max="3851" width="5.625" style="56" customWidth="1"/>
    <col min="3852" max="3852" width="2" style="56" customWidth="1"/>
    <col min="3853" max="3854" width="2.625" style="56" customWidth="1"/>
    <col min="3855" max="3855" width="4.25" style="56" customWidth="1"/>
    <col min="3856" max="3856" width="3.125" style="56" customWidth="1"/>
    <col min="3857" max="3858" width="4.25" style="56" customWidth="1"/>
    <col min="3859" max="3859" width="4.5" style="56" customWidth="1"/>
    <col min="3860" max="3861" width="2.625" style="56" customWidth="1"/>
    <col min="3862" max="3862" width="2.125" style="56" customWidth="1"/>
    <col min="3863" max="3864" width="6.5" style="56" customWidth="1"/>
    <col min="3865" max="3865" width="4.625" style="56" customWidth="1"/>
    <col min="3866" max="3866" width="5.5" style="56" customWidth="1"/>
    <col min="3867" max="3867" width="1.75" style="56" customWidth="1"/>
    <col min="3868" max="4096" width="10" style="56"/>
    <col min="4097" max="4097" width="1.375" style="56" customWidth="1"/>
    <col min="4098" max="4098" width="13.125" style="56" customWidth="1"/>
    <col min="4099" max="4099" width="6.5" style="56" customWidth="1"/>
    <col min="4100" max="4100" width="6.375" style="56" customWidth="1"/>
    <col min="4101" max="4101" width="9.125" style="56" customWidth="1"/>
    <col min="4102" max="4102" width="2.125" style="56" customWidth="1"/>
    <col min="4103" max="4103" width="5.25" style="56" customWidth="1"/>
    <col min="4104" max="4104" width="3.875" style="56" customWidth="1"/>
    <col min="4105" max="4105" width="5.375" style="56" customWidth="1"/>
    <col min="4106" max="4106" width="6" style="56" customWidth="1"/>
    <col min="4107" max="4107" width="5.625" style="56" customWidth="1"/>
    <col min="4108" max="4108" width="2" style="56" customWidth="1"/>
    <col min="4109" max="4110" width="2.625" style="56" customWidth="1"/>
    <col min="4111" max="4111" width="4.25" style="56" customWidth="1"/>
    <col min="4112" max="4112" width="3.125" style="56" customWidth="1"/>
    <col min="4113" max="4114" width="4.25" style="56" customWidth="1"/>
    <col min="4115" max="4115" width="4.5" style="56" customWidth="1"/>
    <col min="4116" max="4117" width="2.625" style="56" customWidth="1"/>
    <col min="4118" max="4118" width="2.125" style="56" customWidth="1"/>
    <col min="4119" max="4120" width="6.5" style="56" customWidth="1"/>
    <col min="4121" max="4121" width="4.625" style="56" customWidth="1"/>
    <col min="4122" max="4122" width="5.5" style="56" customWidth="1"/>
    <col min="4123" max="4123" width="1.75" style="56" customWidth="1"/>
    <col min="4124" max="4352" width="10" style="56"/>
    <col min="4353" max="4353" width="1.375" style="56" customWidth="1"/>
    <col min="4354" max="4354" width="13.125" style="56" customWidth="1"/>
    <col min="4355" max="4355" width="6.5" style="56" customWidth="1"/>
    <col min="4356" max="4356" width="6.375" style="56" customWidth="1"/>
    <col min="4357" max="4357" width="9.125" style="56" customWidth="1"/>
    <col min="4358" max="4358" width="2.125" style="56" customWidth="1"/>
    <col min="4359" max="4359" width="5.25" style="56" customWidth="1"/>
    <col min="4360" max="4360" width="3.875" style="56" customWidth="1"/>
    <col min="4361" max="4361" width="5.375" style="56" customWidth="1"/>
    <col min="4362" max="4362" width="6" style="56" customWidth="1"/>
    <col min="4363" max="4363" width="5.625" style="56" customWidth="1"/>
    <col min="4364" max="4364" width="2" style="56" customWidth="1"/>
    <col min="4365" max="4366" width="2.625" style="56" customWidth="1"/>
    <col min="4367" max="4367" width="4.25" style="56" customWidth="1"/>
    <col min="4368" max="4368" width="3.125" style="56" customWidth="1"/>
    <col min="4369" max="4370" width="4.25" style="56" customWidth="1"/>
    <col min="4371" max="4371" width="4.5" style="56" customWidth="1"/>
    <col min="4372" max="4373" width="2.625" style="56" customWidth="1"/>
    <col min="4374" max="4374" width="2.125" style="56" customWidth="1"/>
    <col min="4375" max="4376" width="6.5" style="56" customWidth="1"/>
    <col min="4377" max="4377" width="4.625" style="56" customWidth="1"/>
    <col min="4378" max="4378" width="5.5" style="56" customWidth="1"/>
    <col min="4379" max="4379" width="1.75" style="56" customWidth="1"/>
    <col min="4380" max="4608" width="10" style="56"/>
    <col min="4609" max="4609" width="1.375" style="56" customWidth="1"/>
    <col min="4610" max="4610" width="13.125" style="56" customWidth="1"/>
    <col min="4611" max="4611" width="6.5" style="56" customWidth="1"/>
    <col min="4612" max="4612" width="6.375" style="56" customWidth="1"/>
    <col min="4613" max="4613" width="9.125" style="56" customWidth="1"/>
    <col min="4614" max="4614" width="2.125" style="56" customWidth="1"/>
    <col min="4615" max="4615" width="5.25" style="56" customWidth="1"/>
    <col min="4616" max="4616" width="3.875" style="56" customWidth="1"/>
    <col min="4617" max="4617" width="5.375" style="56" customWidth="1"/>
    <col min="4618" max="4618" width="6" style="56" customWidth="1"/>
    <col min="4619" max="4619" width="5.625" style="56" customWidth="1"/>
    <col min="4620" max="4620" width="2" style="56" customWidth="1"/>
    <col min="4621" max="4622" width="2.625" style="56" customWidth="1"/>
    <col min="4623" max="4623" width="4.25" style="56" customWidth="1"/>
    <col min="4624" max="4624" width="3.125" style="56" customWidth="1"/>
    <col min="4625" max="4626" width="4.25" style="56" customWidth="1"/>
    <col min="4627" max="4627" width="4.5" style="56" customWidth="1"/>
    <col min="4628" max="4629" width="2.625" style="56" customWidth="1"/>
    <col min="4630" max="4630" width="2.125" style="56" customWidth="1"/>
    <col min="4631" max="4632" width="6.5" style="56" customWidth="1"/>
    <col min="4633" max="4633" width="4.625" style="56" customWidth="1"/>
    <col min="4634" max="4634" width="5.5" style="56" customWidth="1"/>
    <col min="4635" max="4635" width="1.75" style="56" customWidth="1"/>
    <col min="4636" max="4864" width="10" style="56"/>
    <col min="4865" max="4865" width="1.375" style="56" customWidth="1"/>
    <col min="4866" max="4866" width="13.125" style="56" customWidth="1"/>
    <col min="4867" max="4867" width="6.5" style="56" customWidth="1"/>
    <col min="4868" max="4868" width="6.375" style="56" customWidth="1"/>
    <col min="4869" max="4869" width="9.125" style="56" customWidth="1"/>
    <col min="4870" max="4870" width="2.125" style="56" customWidth="1"/>
    <col min="4871" max="4871" width="5.25" style="56" customWidth="1"/>
    <col min="4872" max="4872" width="3.875" style="56" customWidth="1"/>
    <col min="4873" max="4873" width="5.375" style="56" customWidth="1"/>
    <col min="4874" max="4874" width="6" style="56" customWidth="1"/>
    <col min="4875" max="4875" width="5.625" style="56" customWidth="1"/>
    <col min="4876" max="4876" width="2" style="56" customWidth="1"/>
    <col min="4877" max="4878" width="2.625" style="56" customWidth="1"/>
    <col min="4879" max="4879" width="4.25" style="56" customWidth="1"/>
    <col min="4880" max="4880" width="3.125" style="56" customWidth="1"/>
    <col min="4881" max="4882" width="4.25" style="56" customWidth="1"/>
    <col min="4883" max="4883" width="4.5" style="56" customWidth="1"/>
    <col min="4884" max="4885" width="2.625" style="56" customWidth="1"/>
    <col min="4886" max="4886" width="2.125" style="56" customWidth="1"/>
    <col min="4887" max="4888" width="6.5" style="56" customWidth="1"/>
    <col min="4889" max="4889" width="4.625" style="56" customWidth="1"/>
    <col min="4890" max="4890" width="5.5" style="56" customWidth="1"/>
    <col min="4891" max="4891" width="1.75" style="56" customWidth="1"/>
    <col min="4892" max="5120" width="10" style="56"/>
    <col min="5121" max="5121" width="1.375" style="56" customWidth="1"/>
    <col min="5122" max="5122" width="13.125" style="56" customWidth="1"/>
    <col min="5123" max="5123" width="6.5" style="56" customWidth="1"/>
    <col min="5124" max="5124" width="6.375" style="56" customWidth="1"/>
    <col min="5125" max="5125" width="9.125" style="56" customWidth="1"/>
    <col min="5126" max="5126" width="2.125" style="56" customWidth="1"/>
    <col min="5127" max="5127" width="5.25" style="56" customWidth="1"/>
    <col min="5128" max="5128" width="3.875" style="56" customWidth="1"/>
    <col min="5129" max="5129" width="5.375" style="56" customWidth="1"/>
    <col min="5130" max="5130" width="6" style="56" customWidth="1"/>
    <col min="5131" max="5131" width="5.625" style="56" customWidth="1"/>
    <col min="5132" max="5132" width="2" style="56" customWidth="1"/>
    <col min="5133" max="5134" width="2.625" style="56" customWidth="1"/>
    <col min="5135" max="5135" width="4.25" style="56" customWidth="1"/>
    <col min="5136" max="5136" width="3.125" style="56" customWidth="1"/>
    <col min="5137" max="5138" width="4.25" style="56" customWidth="1"/>
    <col min="5139" max="5139" width="4.5" style="56" customWidth="1"/>
    <col min="5140" max="5141" width="2.625" style="56" customWidth="1"/>
    <col min="5142" max="5142" width="2.125" style="56" customWidth="1"/>
    <col min="5143" max="5144" width="6.5" style="56" customWidth="1"/>
    <col min="5145" max="5145" width="4.625" style="56" customWidth="1"/>
    <col min="5146" max="5146" width="5.5" style="56" customWidth="1"/>
    <col min="5147" max="5147" width="1.75" style="56" customWidth="1"/>
    <col min="5148" max="5376" width="10" style="56"/>
    <col min="5377" max="5377" width="1.375" style="56" customWidth="1"/>
    <col min="5378" max="5378" width="13.125" style="56" customWidth="1"/>
    <col min="5379" max="5379" width="6.5" style="56" customWidth="1"/>
    <col min="5380" max="5380" width="6.375" style="56" customWidth="1"/>
    <col min="5381" max="5381" width="9.125" style="56" customWidth="1"/>
    <col min="5382" max="5382" width="2.125" style="56" customWidth="1"/>
    <col min="5383" max="5383" width="5.25" style="56" customWidth="1"/>
    <col min="5384" max="5384" width="3.875" style="56" customWidth="1"/>
    <col min="5385" max="5385" width="5.375" style="56" customWidth="1"/>
    <col min="5386" max="5386" width="6" style="56" customWidth="1"/>
    <col min="5387" max="5387" width="5.625" style="56" customWidth="1"/>
    <col min="5388" max="5388" width="2" style="56" customWidth="1"/>
    <col min="5389" max="5390" width="2.625" style="56" customWidth="1"/>
    <col min="5391" max="5391" width="4.25" style="56" customWidth="1"/>
    <col min="5392" max="5392" width="3.125" style="56" customWidth="1"/>
    <col min="5393" max="5394" width="4.25" style="56" customWidth="1"/>
    <col min="5395" max="5395" width="4.5" style="56" customWidth="1"/>
    <col min="5396" max="5397" width="2.625" style="56" customWidth="1"/>
    <col min="5398" max="5398" width="2.125" style="56" customWidth="1"/>
    <col min="5399" max="5400" width="6.5" style="56" customWidth="1"/>
    <col min="5401" max="5401" width="4.625" style="56" customWidth="1"/>
    <col min="5402" max="5402" width="5.5" style="56" customWidth="1"/>
    <col min="5403" max="5403" width="1.75" style="56" customWidth="1"/>
    <col min="5404" max="5632" width="10" style="56"/>
    <col min="5633" max="5633" width="1.375" style="56" customWidth="1"/>
    <col min="5634" max="5634" width="13.125" style="56" customWidth="1"/>
    <col min="5635" max="5635" width="6.5" style="56" customWidth="1"/>
    <col min="5636" max="5636" width="6.375" style="56" customWidth="1"/>
    <col min="5637" max="5637" width="9.125" style="56" customWidth="1"/>
    <col min="5638" max="5638" width="2.125" style="56" customWidth="1"/>
    <col min="5639" max="5639" width="5.25" style="56" customWidth="1"/>
    <col min="5640" max="5640" width="3.875" style="56" customWidth="1"/>
    <col min="5641" max="5641" width="5.375" style="56" customWidth="1"/>
    <col min="5642" max="5642" width="6" style="56" customWidth="1"/>
    <col min="5643" max="5643" width="5.625" style="56" customWidth="1"/>
    <col min="5644" max="5644" width="2" style="56" customWidth="1"/>
    <col min="5645" max="5646" width="2.625" style="56" customWidth="1"/>
    <col min="5647" max="5647" width="4.25" style="56" customWidth="1"/>
    <col min="5648" max="5648" width="3.125" style="56" customWidth="1"/>
    <col min="5649" max="5650" width="4.25" style="56" customWidth="1"/>
    <col min="5651" max="5651" width="4.5" style="56" customWidth="1"/>
    <col min="5652" max="5653" width="2.625" style="56" customWidth="1"/>
    <col min="5654" max="5654" width="2.125" style="56" customWidth="1"/>
    <col min="5655" max="5656" width="6.5" style="56" customWidth="1"/>
    <col min="5657" max="5657" width="4.625" style="56" customWidth="1"/>
    <col min="5658" max="5658" width="5.5" style="56" customWidth="1"/>
    <col min="5659" max="5659" width="1.75" style="56" customWidth="1"/>
    <col min="5660" max="5888" width="10" style="56"/>
    <col min="5889" max="5889" width="1.375" style="56" customWidth="1"/>
    <col min="5890" max="5890" width="13.125" style="56" customWidth="1"/>
    <col min="5891" max="5891" width="6.5" style="56" customWidth="1"/>
    <col min="5892" max="5892" width="6.375" style="56" customWidth="1"/>
    <col min="5893" max="5893" width="9.125" style="56" customWidth="1"/>
    <col min="5894" max="5894" width="2.125" style="56" customWidth="1"/>
    <col min="5895" max="5895" width="5.25" style="56" customWidth="1"/>
    <col min="5896" max="5896" width="3.875" style="56" customWidth="1"/>
    <col min="5897" max="5897" width="5.375" style="56" customWidth="1"/>
    <col min="5898" max="5898" width="6" style="56" customWidth="1"/>
    <col min="5899" max="5899" width="5.625" style="56" customWidth="1"/>
    <col min="5900" max="5900" width="2" style="56" customWidth="1"/>
    <col min="5901" max="5902" width="2.625" style="56" customWidth="1"/>
    <col min="5903" max="5903" width="4.25" style="56" customWidth="1"/>
    <col min="5904" max="5904" width="3.125" style="56" customWidth="1"/>
    <col min="5905" max="5906" width="4.25" style="56" customWidth="1"/>
    <col min="5907" max="5907" width="4.5" style="56" customWidth="1"/>
    <col min="5908" max="5909" width="2.625" style="56" customWidth="1"/>
    <col min="5910" max="5910" width="2.125" style="56" customWidth="1"/>
    <col min="5911" max="5912" width="6.5" style="56" customWidth="1"/>
    <col min="5913" max="5913" width="4.625" style="56" customWidth="1"/>
    <col min="5914" max="5914" width="5.5" style="56" customWidth="1"/>
    <col min="5915" max="5915" width="1.75" style="56" customWidth="1"/>
    <col min="5916" max="6144" width="10" style="56"/>
    <col min="6145" max="6145" width="1.375" style="56" customWidth="1"/>
    <col min="6146" max="6146" width="13.125" style="56" customWidth="1"/>
    <col min="6147" max="6147" width="6.5" style="56" customWidth="1"/>
    <col min="6148" max="6148" width="6.375" style="56" customWidth="1"/>
    <col min="6149" max="6149" width="9.125" style="56" customWidth="1"/>
    <col min="6150" max="6150" width="2.125" style="56" customWidth="1"/>
    <col min="6151" max="6151" width="5.25" style="56" customWidth="1"/>
    <col min="6152" max="6152" width="3.875" style="56" customWidth="1"/>
    <col min="6153" max="6153" width="5.375" style="56" customWidth="1"/>
    <col min="6154" max="6154" width="6" style="56" customWidth="1"/>
    <col min="6155" max="6155" width="5.625" style="56" customWidth="1"/>
    <col min="6156" max="6156" width="2" style="56" customWidth="1"/>
    <col min="6157" max="6158" width="2.625" style="56" customWidth="1"/>
    <col min="6159" max="6159" width="4.25" style="56" customWidth="1"/>
    <col min="6160" max="6160" width="3.125" style="56" customWidth="1"/>
    <col min="6161" max="6162" width="4.25" style="56" customWidth="1"/>
    <col min="6163" max="6163" width="4.5" style="56" customWidth="1"/>
    <col min="6164" max="6165" width="2.625" style="56" customWidth="1"/>
    <col min="6166" max="6166" width="2.125" style="56" customWidth="1"/>
    <col min="6167" max="6168" width="6.5" style="56" customWidth="1"/>
    <col min="6169" max="6169" width="4.625" style="56" customWidth="1"/>
    <col min="6170" max="6170" width="5.5" style="56" customWidth="1"/>
    <col min="6171" max="6171" width="1.75" style="56" customWidth="1"/>
    <col min="6172" max="6400" width="10" style="56"/>
    <col min="6401" max="6401" width="1.375" style="56" customWidth="1"/>
    <col min="6402" max="6402" width="13.125" style="56" customWidth="1"/>
    <col min="6403" max="6403" width="6.5" style="56" customWidth="1"/>
    <col min="6404" max="6404" width="6.375" style="56" customWidth="1"/>
    <col min="6405" max="6405" width="9.125" style="56" customWidth="1"/>
    <col min="6406" max="6406" width="2.125" style="56" customWidth="1"/>
    <col min="6407" max="6407" width="5.25" style="56" customWidth="1"/>
    <col min="6408" max="6408" width="3.875" style="56" customWidth="1"/>
    <col min="6409" max="6409" width="5.375" style="56" customWidth="1"/>
    <col min="6410" max="6410" width="6" style="56" customWidth="1"/>
    <col min="6411" max="6411" width="5.625" style="56" customWidth="1"/>
    <col min="6412" max="6412" width="2" style="56" customWidth="1"/>
    <col min="6413" max="6414" width="2.625" style="56" customWidth="1"/>
    <col min="6415" max="6415" width="4.25" style="56" customWidth="1"/>
    <col min="6416" max="6416" width="3.125" style="56" customWidth="1"/>
    <col min="6417" max="6418" width="4.25" style="56" customWidth="1"/>
    <col min="6419" max="6419" width="4.5" style="56" customWidth="1"/>
    <col min="6420" max="6421" width="2.625" style="56" customWidth="1"/>
    <col min="6422" max="6422" width="2.125" style="56" customWidth="1"/>
    <col min="6423" max="6424" width="6.5" style="56" customWidth="1"/>
    <col min="6425" max="6425" width="4.625" style="56" customWidth="1"/>
    <col min="6426" max="6426" width="5.5" style="56" customWidth="1"/>
    <col min="6427" max="6427" width="1.75" style="56" customWidth="1"/>
    <col min="6428" max="6656" width="10" style="56"/>
    <col min="6657" max="6657" width="1.375" style="56" customWidth="1"/>
    <col min="6658" max="6658" width="13.125" style="56" customWidth="1"/>
    <col min="6659" max="6659" width="6.5" style="56" customWidth="1"/>
    <col min="6660" max="6660" width="6.375" style="56" customWidth="1"/>
    <col min="6661" max="6661" width="9.125" style="56" customWidth="1"/>
    <col min="6662" max="6662" width="2.125" style="56" customWidth="1"/>
    <col min="6663" max="6663" width="5.25" style="56" customWidth="1"/>
    <col min="6664" max="6664" width="3.875" style="56" customWidth="1"/>
    <col min="6665" max="6665" width="5.375" style="56" customWidth="1"/>
    <col min="6666" max="6666" width="6" style="56" customWidth="1"/>
    <col min="6667" max="6667" width="5.625" style="56" customWidth="1"/>
    <col min="6668" max="6668" width="2" style="56" customWidth="1"/>
    <col min="6669" max="6670" width="2.625" style="56" customWidth="1"/>
    <col min="6671" max="6671" width="4.25" style="56" customWidth="1"/>
    <col min="6672" max="6672" width="3.125" style="56" customWidth="1"/>
    <col min="6673" max="6674" width="4.25" style="56" customWidth="1"/>
    <col min="6675" max="6675" width="4.5" style="56" customWidth="1"/>
    <col min="6676" max="6677" width="2.625" style="56" customWidth="1"/>
    <col min="6678" max="6678" width="2.125" style="56" customWidth="1"/>
    <col min="6679" max="6680" width="6.5" style="56" customWidth="1"/>
    <col min="6681" max="6681" width="4.625" style="56" customWidth="1"/>
    <col min="6682" max="6682" width="5.5" style="56" customWidth="1"/>
    <col min="6683" max="6683" width="1.75" style="56" customWidth="1"/>
    <col min="6684" max="6912" width="10" style="56"/>
    <col min="6913" max="6913" width="1.375" style="56" customWidth="1"/>
    <col min="6914" max="6914" width="13.125" style="56" customWidth="1"/>
    <col min="6915" max="6915" width="6.5" style="56" customWidth="1"/>
    <col min="6916" max="6916" width="6.375" style="56" customWidth="1"/>
    <col min="6917" max="6917" width="9.125" style="56" customWidth="1"/>
    <col min="6918" max="6918" width="2.125" style="56" customWidth="1"/>
    <col min="6919" max="6919" width="5.25" style="56" customWidth="1"/>
    <col min="6920" max="6920" width="3.875" style="56" customWidth="1"/>
    <col min="6921" max="6921" width="5.375" style="56" customWidth="1"/>
    <col min="6922" max="6922" width="6" style="56" customWidth="1"/>
    <col min="6923" max="6923" width="5.625" style="56" customWidth="1"/>
    <col min="6924" max="6924" width="2" style="56" customWidth="1"/>
    <col min="6925" max="6926" width="2.625" style="56" customWidth="1"/>
    <col min="6927" max="6927" width="4.25" style="56" customWidth="1"/>
    <col min="6928" max="6928" width="3.125" style="56" customWidth="1"/>
    <col min="6929" max="6930" width="4.25" style="56" customWidth="1"/>
    <col min="6931" max="6931" width="4.5" style="56" customWidth="1"/>
    <col min="6932" max="6933" width="2.625" style="56" customWidth="1"/>
    <col min="6934" max="6934" width="2.125" style="56" customWidth="1"/>
    <col min="6935" max="6936" width="6.5" style="56" customWidth="1"/>
    <col min="6937" max="6937" width="4.625" style="56" customWidth="1"/>
    <col min="6938" max="6938" width="5.5" style="56" customWidth="1"/>
    <col min="6939" max="6939" width="1.75" style="56" customWidth="1"/>
    <col min="6940" max="7168" width="10" style="56"/>
    <col min="7169" max="7169" width="1.375" style="56" customWidth="1"/>
    <col min="7170" max="7170" width="13.125" style="56" customWidth="1"/>
    <col min="7171" max="7171" width="6.5" style="56" customWidth="1"/>
    <col min="7172" max="7172" width="6.375" style="56" customWidth="1"/>
    <col min="7173" max="7173" width="9.125" style="56" customWidth="1"/>
    <col min="7174" max="7174" width="2.125" style="56" customWidth="1"/>
    <col min="7175" max="7175" width="5.25" style="56" customWidth="1"/>
    <col min="7176" max="7176" width="3.875" style="56" customWidth="1"/>
    <col min="7177" max="7177" width="5.375" style="56" customWidth="1"/>
    <col min="7178" max="7178" width="6" style="56" customWidth="1"/>
    <col min="7179" max="7179" width="5.625" style="56" customWidth="1"/>
    <col min="7180" max="7180" width="2" style="56" customWidth="1"/>
    <col min="7181" max="7182" width="2.625" style="56" customWidth="1"/>
    <col min="7183" max="7183" width="4.25" style="56" customWidth="1"/>
    <col min="7184" max="7184" width="3.125" style="56" customWidth="1"/>
    <col min="7185" max="7186" width="4.25" style="56" customWidth="1"/>
    <col min="7187" max="7187" width="4.5" style="56" customWidth="1"/>
    <col min="7188" max="7189" width="2.625" style="56" customWidth="1"/>
    <col min="7190" max="7190" width="2.125" style="56" customWidth="1"/>
    <col min="7191" max="7192" width="6.5" style="56" customWidth="1"/>
    <col min="7193" max="7193" width="4.625" style="56" customWidth="1"/>
    <col min="7194" max="7194" width="5.5" style="56" customWidth="1"/>
    <col min="7195" max="7195" width="1.75" style="56" customWidth="1"/>
    <col min="7196" max="7424" width="10" style="56"/>
    <col min="7425" max="7425" width="1.375" style="56" customWidth="1"/>
    <col min="7426" max="7426" width="13.125" style="56" customWidth="1"/>
    <col min="7427" max="7427" width="6.5" style="56" customWidth="1"/>
    <col min="7428" max="7428" width="6.375" style="56" customWidth="1"/>
    <col min="7429" max="7429" width="9.125" style="56" customWidth="1"/>
    <col min="7430" max="7430" width="2.125" style="56" customWidth="1"/>
    <col min="7431" max="7431" width="5.25" style="56" customWidth="1"/>
    <col min="7432" max="7432" width="3.875" style="56" customWidth="1"/>
    <col min="7433" max="7433" width="5.375" style="56" customWidth="1"/>
    <col min="7434" max="7434" width="6" style="56" customWidth="1"/>
    <col min="7435" max="7435" width="5.625" style="56" customWidth="1"/>
    <col min="7436" max="7436" width="2" style="56" customWidth="1"/>
    <col min="7437" max="7438" width="2.625" style="56" customWidth="1"/>
    <col min="7439" max="7439" width="4.25" style="56" customWidth="1"/>
    <col min="7440" max="7440" width="3.125" style="56" customWidth="1"/>
    <col min="7441" max="7442" width="4.25" style="56" customWidth="1"/>
    <col min="7443" max="7443" width="4.5" style="56" customWidth="1"/>
    <col min="7444" max="7445" width="2.625" style="56" customWidth="1"/>
    <col min="7446" max="7446" width="2.125" style="56" customWidth="1"/>
    <col min="7447" max="7448" width="6.5" style="56" customWidth="1"/>
    <col min="7449" max="7449" width="4.625" style="56" customWidth="1"/>
    <col min="7450" max="7450" width="5.5" style="56" customWidth="1"/>
    <col min="7451" max="7451" width="1.75" style="56" customWidth="1"/>
    <col min="7452" max="7680" width="10" style="56"/>
    <col min="7681" max="7681" width="1.375" style="56" customWidth="1"/>
    <col min="7682" max="7682" width="13.125" style="56" customWidth="1"/>
    <col min="7683" max="7683" width="6.5" style="56" customWidth="1"/>
    <col min="7684" max="7684" width="6.375" style="56" customWidth="1"/>
    <col min="7685" max="7685" width="9.125" style="56" customWidth="1"/>
    <col min="7686" max="7686" width="2.125" style="56" customWidth="1"/>
    <col min="7687" max="7687" width="5.25" style="56" customWidth="1"/>
    <col min="7688" max="7688" width="3.875" style="56" customWidth="1"/>
    <col min="7689" max="7689" width="5.375" style="56" customWidth="1"/>
    <col min="7690" max="7690" width="6" style="56" customWidth="1"/>
    <col min="7691" max="7691" width="5.625" style="56" customWidth="1"/>
    <col min="7692" max="7692" width="2" style="56" customWidth="1"/>
    <col min="7693" max="7694" width="2.625" style="56" customWidth="1"/>
    <col min="7695" max="7695" width="4.25" style="56" customWidth="1"/>
    <col min="7696" max="7696" width="3.125" style="56" customWidth="1"/>
    <col min="7697" max="7698" width="4.25" style="56" customWidth="1"/>
    <col min="7699" max="7699" width="4.5" style="56" customWidth="1"/>
    <col min="7700" max="7701" width="2.625" style="56" customWidth="1"/>
    <col min="7702" max="7702" width="2.125" style="56" customWidth="1"/>
    <col min="7703" max="7704" width="6.5" style="56" customWidth="1"/>
    <col min="7705" max="7705" width="4.625" style="56" customWidth="1"/>
    <col min="7706" max="7706" width="5.5" style="56" customWidth="1"/>
    <col min="7707" max="7707" width="1.75" style="56" customWidth="1"/>
    <col min="7708" max="7936" width="10" style="56"/>
    <col min="7937" max="7937" width="1.375" style="56" customWidth="1"/>
    <col min="7938" max="7938" width="13.125" style="56" customWidth="1"/>
    <col min="7939" max="7939" width="6.5" style="56" customWidth="1"/>
    <col min="7940" max="7940" width="6.375" style="56" customWidth="1"/>
    <col min="7941" max="7941" width="9.125" style="56" customWidth="1"/>
    <col min="7942" max="7942" width="2.125" style="56" customWidth="1"/>
    <col min="7943" max="7943" width="5.25" style="56" customWidth="1"/>
    <col min="7944" max="7944" width="3.875" style="56" customWidth="1"/>
    <col min="7945" max="7945" width="5.375" style="56" customWidth="1"/>
    <col min="7946" max="7946" width="6" style="56" customWidth="1"/>
    <col min="7947" max="7947" width="5.625" style="56" customWidth="1"/>
    <col min="7948" max="7948" width="2" style="56" customWidth="1"/>
    <col min="7949" max="7950" width="2.625" style="56" customWidth="1"/>
    <col min="7951" max="7951" width="4.25" style="56" customWidth="1"/>
    <col min="7952" max="7952" width="3.125" style="56" customWidth="1"/>
    <col min="7953" max="7954" width="4.25" style="56" customWidth="1"/>
    <col min="7955" max="7955" width="4.5" style="56" customWidth="1"/>
    <col min="7956" max="7957" width="2.625" style="56" customWidth="1"/>
    <col min="7958" max="7958" width="2.125" style="56" customWidth="1"/>
    <col min="7959" max="7960" width="6.5" style="56" customWidth="1"/>
    <col min="7961" max="7961" width="4.625" style="56" customWidth="1"/>
    <col min="7962" max="7962" width="5.5" style="56" customWidth="1"/>
    <col min="7963" max="7963" width="1.75" style="56" customWidth="1"/>
    <col min="7964" max="8192" width="10" style="56"/>
    <col min="8193" max="8193" width="1.375" style="56" customWidth="1"/>
    <col min="8194" max="8194" width="13.125" style="56" customWidth="1"/>
    <col min="8195" max="8195" width="6.5" style="56" customWidth="1"/>
    <col min="8196" max="8196" width="6.375" style="56" customWidth="1"/>
    <col min="8197" max="8197" width="9.125" style="56" customWidth="1"/>
    <col min="8198" max="8198" width="2.125" style="56" customWidth="1"/>
    <col min="8199" max="8199" width="5.25" style="56" customWidth="1"/>
    <col min="8200" max="8200" width="3.875" style="56" customWidth="1"/>
    <col min="8201" max="8201" width="5.375" style="56" customWidth="1"/>
    <col min="8202" max="8202" width="6" style="56" customWidth="1"/>
    <col min="8203" max="8203" width="5.625" style="56" customWidth="1"/>
    <col min="8204" max="8204" width="2" style="56" customWidth="1"/>
    <col min="8205" max="8206" width="2.625" style="56" customWidth="1"/>
    <col min="8207" max="8207" width="4.25" style="56" customWidth="1"/>
    <col min="8208" max="8208" width="3.125" style="56" customWidth="1"/>
    <col min="8209" max="8210" width="4.25" style="56" customWidth="1"/>
    <col min="8211" max="8211" width="4.5" style="56" customWidth="1"/>
    <col min="8212" max="8213" width="2.625" style="56" customWidth="1"/>
    <col min="8214" max="8214" width="2.125" style="56" customWidth="1"/>
    <col min="8215" max="8216" width="6.5" style="56" customWidth="1"/>
    <col min="8217" max="8217" width="4.625" style="56" customWidth="1"/>
    <col min="8218" max="8218" width="5.5" style="56" customWidth="1"/>
    <col min="8219" max="8219" width="1.75" style="56" customWidth="1"/>
    <col min="8220" max="8448" width="10" style="56"/>
    <col min="8449" max="8449" width="1.375" style="56" customWidth="1"/>
    <col min="8450" max="8450" width="13.125" style="56" customWidth="1"/>
    <col min="8451" max="8451" width="6.5" style="56" customWidth="1"/>
    <col min="8452" max="8452" width="6.375" style="56" customWidth="1"/>
    <col min="8453" max="8453" width="9.125" style="56" customWidth="1"/>
    <col min="8454" max="8454" width="2.125" style="56" customWidth="1"/>
    <col min="8455" max="8455" width="5.25" style="56" customWidth="1"/>
    <col min="8456" max="8456" width="3.875" style="56" customWidth="1"/>
    <col min="8457" max="8457" width="5.375" style="56" customWidth="1"/>
    <col min="8458" max="8458" width="6" style="56" customWidth="1"/>
    <col min="8459" max="8459" width="5.625" style="56" customWidth="1"/>
    <col min="8460" max="8460" width="2" style="56" customWidth="1"/>
    <col min="8461" max="8462" width="2.625" style="56" customWidth="1"/>
    <col min="8463" max="8463" width="4.25" style="56" customWidth="1"/>
    <col min="8464" max="8464" width="3.125" style="56" customWidth="1"/>
    <col min="8465" max="8466" width="4.25" style="56" customWidth="1"/>
    <col min="8467" max="8467" width="4.5" style="56" customWidth="1"/>
    <col min="8468" max="8469" width="2.625" style="56" customWidth="1"/>
    <col min="8470" max="8470" width="2.125" style="56" customWidth="1"/>
    <col min="8471" max="8472" width="6.5" style="56" customWidth="1"/>
    <col min="8473" max="8473" width="4.625" style="56" customWidth="1"/>
    <col min="8474" max="8474" width="5.5" style="56" customWidth="1"/>
    <col min="8475" max="8475" width="1.75" style="56" customWidth="1"/>
    <col min="8476" max="8704" width="10" style="56"/>
    <col min="8705" max="8705" width="1.375" style="56" customWidth="1"/>
    <col min="8706" max="8706" width="13.125" style="56" customWidth="1"/>
    <col min="8707" max="8707" width="6.5" style="56" customWidth="1"/>
    <col min="8708" max="8708" width="6.375" style="56" customWidth="1"/>
    <col min="8709" max="8709" width="9.125" style="56" customWidth="1"/>
    <col min="8710" max="8710" width="2.125" style="56" customWidth="1"/>
    <col min="8711" max="8711" width="5.25" style="56" customWidth="1"/>
    <col min="8712" max="8712" width="3.875" style="56" customWidth="1"/>
    <col min="8713" max="8713" width="5.375" style="56" customWidth="1"/>
    <col min="8714" max="8714" width="6" style="56" customWidth="1"/>
    <col min="8715" max="8715" width="5.625" style="56" customWidth="1"/>
    <col min="8716" max="8716" width="2" style="56" customWidth="1"/>
    <col min="8717" max="8718" width="2.625" style="56" customWidth="1"/>
    <col min="8719" max="8719" width="4.25" style="56" customWidth="1"/>
    <col min="8720" max="8720" width="3.125" style="56" customWidth="1"/>
    <col min="8721" max="8722" width="4.25" style="56" customWidth="1"/>
    <col min="8723" max="8723" width="4.5" style="56" customWidth="1"/>
    <col min="8724" max="8725" width="2.625" style="56" customWidth="1"/>
    <col min="8726" max="8726" width="2.125" style="56" customWidth="1"/>
    <col min="8727" max="8728" width="6.5" style="56" customWidth="1"/>
    <col min="8729" max="8729" width="4.625" style="56" customWidth="1"/>
    <col min="8730" max="8730" width="5.5" style="56" customWidth="1"/>
    <col min="8731" max="8731" width="1.75" style="56" customWidth="1"/>
    <col min="8732" max="8960" width="10" style="56"/>
    <col min="8961" max="8961" width="1.375" style="56" customWidth="1"/>
    <col min="8962" max="8962" width="13.125" style="56" customWidth="1"/>
    <col min="8963" max="8963" width="6.5" style="56" customWidth="1"/>
    <col min="8964" max="8964" width="6.375" style="56" customWidth="1"/>
    <col min="8965" max="8965" width="9.125" style="56" customWidth="1"/>
    <col min="8966" max="8966" width="2.125" style="56" customWidth="1"/>
    <col min="8967" max="8967" width="5.25" style="56" customWidth="1"/>
    <col min="8968" max="8968" width="3.875" style="56" customWidth="1"/>
    <col min="8969" max="8969" width="5.375" style="56" customWidth="1"/>
    <col min="8970" max="8970" width="6" style="56" customWidth="1"/>
    <col min="8971" max="8971" width="5.625" style="56" customWidth="1"/>
    <col min="8972" max="8972" width="2" style="56" customWidth="1"/>
    <col min="8973" max="8974" width="2.625" style="56" customWidth="1"/>
    <col min="8975" max="8975" width="4.25" style="56" customWidth="1"/>
    <col min="8976" max="8976" width="3.125" style="56" customWidth="1"/>
    <col min="8977" max="8978" width="4.25" style="56" customWidth="1"/>
    <col min="8979" max="8979" width="4.5" style="56" customWidth="1"/>
    <col min="8980" max="8981" width="2.625" style="56" customWidth="1"/>
    <col min="8982" max="8982" width="2.125" style="56" customWidth="1"/>
    <col min="8983" max="8984" width="6.5" style="56" customWidth="1"/>
    <col min="8985" max="8985" width="4.625" style="56" customWidth="1"/>
    <col min="8986" max="8986" width="5.5" style="56" customWidth="1"/>
    <col min="8987" max="8987" width="1.75" style="56" customWidth="1"/>
    <col min="8988" max="9216" width="10" style="56"/>
    <col min="9217" max="9217" width="1.375" style="56" customWidth="1"/>
    <col min="9218" max="9218" width="13.125" style="56" customWidth="1"/>
    <col min="9219" max="9219" width="6.5" style="56" customWidth="1"/>
    <col min="9220" max="9220" width="6.375" style="56" customWidth="1"/>
    <col min="9221" max="9221" width="9.125" style="56" customWidth="1"/>
    <col min="9222" max="9222" width="2.125" style="56" customWidth="1"/>
    <col min="9223" max="9223" width="5.25" style="56" customWidth="1"/>
    <col min="9224" max="9224" width="3.875" style="56" customWidth="1"/>
    <col min="9225" max="9225" width="5.375" style="56" customWidth="1"/>
    <col min="9226" max="9226" width="6" style="56" customWidth="1"/>
    <col min="9227" max="9227" width="5.625" style="56" customWidth="1"/>
    <col min="9228" max="9228" width="2" style="56" customWidth="1"/>
    <col min="9229" max="9230" width="2.625" style="56" customWidth="1"/>
    <col min="9231" max="9231" width="4.25" style="56" customWidth="1"/>
    <col min="9232" max="9232" width="3.125" style="56" customWidth="1"/>
    <col min="9233" max="9234" width="4.25" style="56" customWidth="1"/>
    <col min="9235" max="9235" width="4.5" style="56" customWidth="1"/>
    <col min="9236" max="9237" width="2.625" style="56" customWidth="1"/>
    <col min="9238" max="9238" width="2.125" style="56" customWidth="1"/>
    <col min="9239" max="9240" width="6.5" style="56" customWidth="1"/>
    <col min="9241" max="9241" width="4.625" style="56" customWidth="1"/>
    <col min="9242" max="9242" width="5.5" style="56" customWidth="1"/>
    <col min="9243" max="9243" width="1.75" style="56" customWidth="1"/>
    <col min="9244" max="9472" width="10" style="56"/>
    <col min="9473" max="9473" width="1.375" style="56" customWidth="1"/>
    <col min="9474" max="9474" width="13.125" style="56" customWidth="1"/>
    <col min="9475" max="9475" width="6.5" style="56" customWidth="1"/>
    <col min="9476" max="9476" width="6.375" style="56" customWidth="1"/>
    <col min="9477" max="9477" width="9.125" style="56" customWidth="1"/>
    <col min="9478" max="9478" width="2.125" style="56" customWidth="1"/>
    <col min="9479" max="9479" width="5.25" style="56" customWidth="1"/>
    <col min="9480" max="9480" width="3.875" style="56" customWidth="1"/>
    <col min="9481" max="9481" width="5.375" style="56" customWidth="1"/>
    <col min="9482" max="9482" width="6" style="56" customWidth="1"/>
    <col min="9483" max="9483" width="5.625" style="56" customWidth="1"/>
    <col min="9484" max="9484" width="2" style="56" customWidth="1"/>
    <col min="9485" max="9486" width="2.625" style="56" customWidth="1"/>
    <col min="9487" max="9487" width="4.25" style="56" customWidth="1"/>
    <col min="9488" max="9488" width="3.125" style="56" customWidth="1"/>
    <col min="9489" max="9490" width="4.25" style="56" customWidth="1"/>
    <col min="9491" max="9491" width="4.5" style="56" customWidth="1"/>
    <col min="9492" max="9493" width="2.625" style="56" customWidth="1"/>
    <col min="9494" max="9494" width="2.125" style="56" customWidth="1"/>
    <col min="9495" max="9496" width="6.5" style="56" customWidth="1"/>
    <col min="9497" max="9497" width="4.625" style="56" customWidth="1"/>
    <col min="9498" max="9498" width="5.5" style="56" customWidth="1"/>
    <col min="9499" max="9499" width="1.75" style="56" customWidth="1"/>
    <col min="9500" max="9728" width="10" style="56"/>
    <col min="9729" max="9729" width="1.375" style="56" customWidth="1"/>
    <col min="9730" max="9730" width="13.125" style="56" customWidth="1"/>
    <col min="9731" max="9731" width="6.5" style="56" customWidth="1"/>
    <col min="9732" max="9732" width="6.375" style="56" customWidth="1"/>
    <col min="9733" max="9733" width="9.125" style="56" customWidth="1"/>
    <col min="9734" max="9734" width="2.125" style="56" customWidth="1"/>
    <col min="9735" max="9735" width="5.25" style="56" customWidth="1"/>
    <col min="9736" max="9736" width="3.875" style="56" customWidth="1"/>
    <col min="9737" max="9737" width="5.375" style="56" customWidth="1"/>
    <col min="9738" max="9738" width="6" style="56" customWidth="1"/>
    <col min="9739" max="9739" width="5.625" style="56" customWidth="1"/>
    <col min="9740" max="9740" width="2" style="56" customWidth="1"/>
    <col min="9741" max="9742" width="2.625" style="56" customWidth="1"/>
    <col min="9743" max="9743" width="4.25" style="56" customWidth="1"/>
    <col min="9744" max="9744" width="3.125" style="56" customWidth="1"/>
    <col min="9745" max="9746" width="4.25" style="56" customWidth="1"/>
    <col min="9747" max="9747" width="4.5" style="56" customWidth="1"/>
    <col min="9748" max="9749" width="2.625" style="56" customWidth="1"/>
    <col min="9750" max="9750" width="2.125" style="56" customWidth="1"/>
    <col min="9751" max="9752" width="6.5" style="56" customWidth="1"/>
    <col min="9753" max="9753" width="4.625" style="56" customWidth="1"/>
    <col min="9754" max="9754" width="5.5" style="56" customWidth="1"/>
    <col min="9755" max="9755" width="1.75" style="56" customWidth="1"/>
    <col min="9756" max="9984" width="10" style="56"/>
    <col min="9985" max="9985" width="1.375" style="56" customWidth="1"/>
    <col min="9986" max="9986" width="13.125" style="56" customWidth="1"/>
    <col min="9987" max="9987" width="6.5" style="56" customWidth="1"/>
    <col min="9988" max="9988" width="6.375" style="56" customWidth="1"/>
    <col min="9989" max="9989" width="9.125" style="56" customWidth="1"/>
    <col min="9990" max="9990" width="2.125" style="56" customWidth="1"/>
    <col min="9991" max="9991" width="5.25" style="56" customWidth="1"/>
    <col min="9992" max="9992" width="3.875" style="56" customWidth="1"/>
    <col min="9993" max="9993" width="5.375" style="56" customWidth="1"/>
    <col min="9994" max="9994" width="6" style="56" customWidth="1"/>
    <col min="9995" max="9995" width="5.625" style="56" customWidth="1"/>
    <col min="9996" max="9996" width="2" style="56" customWidth="1"/>
    <col min="9997" max="9998" width="2.625" style="56" customWidth="1"/>
    <col min="9999" max="9999" width="4.25" style="56" customWidth="1"/>
    <col min="10000" max="10000" width="3.125" style="56" customWidth="1"/>
    <col min="10001" max="10002" width="4.25" style="56" customWidth="1"/>
    <col min="10003" max="10003" width="4.5" style="56" customWidth="1"/>
    <col min="10004" max="10005" width="2.625" style="56" customWidth="1"/>
    <col min="10006" max="10006" width="2.125" style="56" customWidth="1"/>
    <col min="10007" max="10008" width="6.5" style="56" customWidth="1"/>
    <col min="10009" max="10009" width="4.625" style="56" customWidth="1"/>
    <col min="10010" max="10010" width="5.5" style="56" customWidth="1"/>
    <col min="10011" max="10011" width="1.75" style="56" customWidth="1"/>
    <col min="10012" max="10240" width="10" style="56"/>
    <col min="10241" max="10241" width="1.375" style="56" customWidth="1"/>
    <col min="10242" max="10242" width="13.125" style="56" customWidth="1"/>
    <col min="10243" max="10243" width="6.5" style="56" customWidth="1"/>
    <col min="10244" max="10244" width="6.375" style="56" customWidth="1"/>
    <col min="10245" max="10245" width="9.125" style="56" customWidth="1"/>
    <col min="10246" max="10246" width="2.125" style="56" customWidth="1"/>
    <col min="10247" max="10247" width="5.25" style="56" customWidth="1"/>
    <col min="10248" max="10248" width="3.875" style="56" customWidth="1"/>
    <col min="10249" max="10249" width="5.375" style="56" customWidth="1"/>
    <col min="10250" max="10250" width="6" style="56" customWidth="1"/>
    <col min="10251" max="10251" width="5.625" style="56" customWidth="1"/>
    <col min="10252" max="10252" width="2" style="56" customWidth="1"/>
    <col min="10253" max="10254" width="2.625" style="56" customWidth="1"/>
    <col min="10255" max="10255" width="4.25" style="56" customWidth="1"/>
    <col min="10256" max="10256" width="3.125" style="56" customWidth="1"/>
    <col min="10257" max="10258" width="4.25" style="56" customWidth="1"/>
    <col min="10259" max="10259" width="4.5" style="56" customWidth="1"/>
    <col min="10260" max="10261" width="2.625" style="56" customWidth="1"/>
    <col min="10262" max="10262" width="2.125" style="56" customWidth="1"/>
    <col min="10263" max="10264" width="6.5" style="56" customWidth="1"/>
    <col min="10265" max="10265" width="4.625" style="56" customWidth="1"/>
    <col min="10266" max="10266" width="5.5" style="56" customWidth="1"/>
    <col min="10267" max="10267" width="1.75" style="56" customWidth="1"/>
    <col min="10268" max="10496" width="10" style="56"/>
    <col min="10497" max="10497" width="1.375" style="56" customWidth="1"/>
    <col min="10498" max="10498" width="13.125" style="56" customWidth="1"/>
    <col min="10499" max="10499" width="6.5" style="56" customWidth="1"/>
    <col min="10500" max="10500" width="6.375" style="56" customWidth="1"/>
    <col min="10501" max="10501" width="9.125" style="56" customWidth="1"/>
    <col min="10502" max="10502" width="2.125" style="56" customWidth="1"/>
    <col min="10503" max="10503" width="5.25" style="56" customWidth="1"/>
    <col min="10504" max="10504" width="3.875" style="56" customWidth="1"/>
    <col min="10505" max="10505" width="5.375" style="56" customWidth="1"/>
    <col min="10506" max="10506" width="6" style="56" customWidth="1"/>
    <col min="10507" max="10507" width="5.625" style="56" customWidth="1"/>
    <col min="10508" max="10508" width="2" style="56" customWidth="1"/>
    <col min="10509" max="10510" width="2.625" style="56" customWidth="1"/>
    <col min="10511" max="10511" width="4.25" style="56" customWidth="1"/>
    <col min="10512" max="10512" width="3.125" style="56" customWidth="1"/>
    <col min="10513" max="10514" width="4.25" style="56" customWidth="1"/>
    <col min="10515" max="10515" width="4.5" style="56" customWidth="1"/>
    <col min="10516" max="10517" width="2.625" style="56" customWidth="1"/>
    <col min="10518" max="10518" width="2.125" style="56" customWidth="1"/>
    <col min="10519" max="10520" width="6.5" style="56" customWidth="1"/>
    <col min="10521" max="10521" width="4.625" style="56" customWidth="1"/>
    <col min="10522" max="10522" width="5.5" style="56" customWidth="1"/>
    <col min="10523" max="10523" width="1.75" style="56" customWidth="1"/>
    <col min="10524" max="10752" width="10" style="56"/>
    <col min="10753" max="10753" width="1.375" style="56" customWidth="1"/>
    <col min="10754" max="10754" width="13.125" style="56" customWidth="1"/>
    <col min="10755" max="10755" width="6.5" style="56" customWidth="1"/>
    <col min="10756" max="10756" width="6.375" style="56" customWidth="1"/>
    <col min="10757" max="10757" width="9.125" style="56" customWidth="1"/>
    <col min="10758" max="10758" width="2.125" style="56" customWidth="1"/>
    <col min="10759" max="10759" width="5.25" style="56" customWidth="1"/>
    <col min="10760" max="10760" width="3.875" style="56" customWidth="1"/>
    <col min="10761" max="10761" width="5.375" style="56" customWidth="1"/>
    <col min="10762" max="10762" width="6" style="56" customWidth="1"/>
    <col min="10763" max="10763" width="5.625" style="56" customWidth="1"/>
    <col min="10764" max="10764" width="2" style="56" customWidth="1"/>
    <col min="10765" max="10766" width="2.625" style="56" customWidth="1"/>
    <col min="10767" max="10767" width="4.25" style="56" customWidth="1"/>
    <col min="10768" max="10768" width="3.125" style="56" customWidth="1"/>
    <col min="10769" max="10770" width="4.25" style="56" customWidth="1"/>
    <col min="10771" max="10771" width="4.5" style="56" customWidth="1"/>
    <col min="10772" max="10773" width="2.625" style="56" customWidth="1"/>
    <col min="10774" max="10774" width="2.125" style="56" customWidth="1"/>
    <col min="10775" max="10776" width="6.5" style="56" customWidth="1"/>
    <col min="10777" max="10777" width="4.625" style="56" customWidth="1"/>
    <col min="10778" max="10778" width="5.5" style="56" customWidth="1"/>
    <col min="10779" max="10779" width="1.75" style="56" customWidth="1"/>
    <col min="10780" max="11008" width="10" style="56"/>
    <col min="11009" max="11009" width="1.375" style="56" customWidth="1"/>
    <col min="11010" max="11010" width="13.125" style="56" customWidth="1"/>
    <col min="11011" max="11011" width="6.5" style="56" customWidth="1"/>
    <col min="11012" max="11012" width="6.375" style="56" customWidth="1"/>
    <col min="11013" max="11013" width="9.125" style="56" customWidth="1"/>
    <col min="11014" max="11014" width="2.125" style="56" customWidth="1"/>
    <col min="11015" max="11015" width="5.25" style="56" customWidth="1"/>
    <col min="11016" max="11016" width="3.875" style="56" customWidth="1"/>
    <col min="11017" max="11017" width="5.375" style="56" customWidth="1"/>
    <col min="11018" max="11018" width="6" style="56" customWidth="1"/>
    <col min="11019" max="11019" width="5.625" style="56" customWidth="1"/>
    <col min="11020" max="11020" width="2" style="56" customWidth="1"/>
    <col min="11021" max="11022" width="2.625" style="56" customWidth="1"/>
    <col min="11023" max="11023" width="4.25" style="56" customWidth="1"/>
    <col min="11024" max="11024" width="3.125" style="56" customWidth="1"/>
    <col min="11025" max="11026" width="4.25" style="56" customWidth="1"/>
    <col min="11027" max="11027" width="4.5" style="56" customWidth="1"/>
    <col min="11028" max="11029" width="2.625" style="56" customWidth="1"/>
    <col min="11030" max="11030" width="2.125" style="56" customWidth="1"/>
    <col min="11031" max="11032" width="6.5" style="56" customWidth="1"/>
    <col min="11033" max="11033" width="4.625" style="56" customWidth="1"/>
    <col min="11034" max="11034" width="5.5" style="56" customWidth="1"/>
    <col min="11035" max="11035" width="1.75" style="56" customWidth="1"/>
    <col min="11036" max="11264" width="10" style="56"/>
    <col min="11265" max="11265" width="1.375" style="56" customWidth="1"/>
    <col min="11266" max="11266" width="13.125" style="56" customWidth="1"/>
    <col min="11267" max="11267" width="6.5" style="56" customWidth="1"/>
    <col min="11268" max="11268" width="6.375" style="56" customWidth="1"/>
    <col min="11269" max="11269" width="9.125" style="56" customWidth="1"/>
    <col min="11270" max="11270" width="2.125" style="56" customWidth="1"/>
    <col min="11271" max="11271" width="5.25" style="56" customWidth="1"/>
    <col min="11272" max="11272" width="3.875" style="56" customWidth="1"/>
    <col min="11273" max="11273" width="5.375" style="56" customWidth="1"/>
    <col min="11274" max="11274" width="6" style="56" customWidth="1"/>
    <col min="11275" max="11275" width="5.625" style="56" customWidth="1"/>
    <col min="11276" max="11276" width="2" style="56" customWidth="1"/>
    <col min="11277" max="11278" width="2.625" style="56" customWidth="1"/>
    <col min="11279" max="11279" width="4.25" style="56" customWidth="1"/>
    <col min="11280" max="11280" width="3.125" style="56" customWidth="1"/>
    <col min="11281" max="11282" width="4.25" style="56" customWidth="1"/>
    <col min="11283" max="11283" width="4.5" style="56" customWidth="1"/>
    <col min="11284" max="11285" width="2.625" style="56" customWidth="1"/>
    <col min="11286" max="11286" width="2.125" style="56" customWidth="1"/>
    <col min="11287" max="11288" width="6.5" style="56" customWidth="1"/>
    <col min="11289" max="11289" width="4.625" style="56" customWidth="1"/>
    <col min="11290" max="11290" width="5.5" style="56" customWidth="1"/>
    <col min="11291" max="11291" width="1.75" style="56" customWidth="1"/>
    <col min="11292" max="11520" width="10" style="56"/>
    <col min="11521" max="11521" width="1.375" style="56" customWidth="1"/>
    <col min="11522" max="11522" width="13.125" style="56" customWidth="1"/>
    <col min="11523" max="11523" width="6.5" style="56" customWidth="1"/>
    <col min="11524" max="11524" width="6.375" style="56" customWidth="1"/>
    <col min="11525" max="11525" width="9.125" style="56" customWidth="1"/>
    <col min="11526" max="11526" width="2.125" style="56" customWidth="1"/>
    <col min="11527" max="11527" width="5.25" style="56" customWidth="1"/>
    <col min="11528" max="11528" width="3.875" style="56" customWidth="1"/>
    <col min="11529" max="11529" width="5.375" style="56" customWidth="1"/>
    <col min="11530" max="11530" width="6" style="56" customWidth="1"/>
    <col min="11531" max="11531" width="5.625" style="56" customWidth="1"/>
    <col min="11532" max="11532" width="2" style="56" customWidth="1"/>
    <col min="11533" max="11534" width="2.625" style="56" customWidth="1"/>
    <col min="11535" max="11535" width="4.25" style="56" customWidth="1"/>
    <col min="11536" max="11536" width="3.125" style="56" customWidth="1"/>
    <col min="11537" max="11538" width="4.25" style="56" customWidth="1"/>
    <col min="11539" max="11539" width="4.5" style="56" customWidth="1"/>
    <col min="11540" max="11541" width="2.625" style="56" customWidth="1"/>
    <col min="11542" max="11542" width="2.125" style="56" customWidth="1"/>
    <col min="11543" max="11544" width="6.5" style="56" customWidth="1"/>
    <col min="11545" max="11545" width="4.625" style="56" customWidth="1"/>
    <col min="11546" max="11546" width="5.5" style="56" customWidth="1"/>
    <col min="11547" max="11547" width="1.75" style="56" customWidth="1"/>
    <col min="11548" max="11776" width="10" style="56"/>
    <col min="11777" max="11777" width="1.375" style="56" customWidth="1"/>
    <col min="11778" max="11778" width="13.125" style="56" customWidth="1"/>
    <col min="11779" max="11779" width="6.5" style="56" customWidth="1"/>
    <col min="11780" max="11780" width="6.375" style="56" customWidth="1"/>
    <col min="11781" max="11781" width="9.125" style="56" customWidth="1"/>
    <col min="11782" max="11782" width="2.125" style="56" customWidth="1"/>
    <col min="11783" max="11783" width="5.25" style="56" customWidth="1"/>
    <col min="11784" max="11784" width="3.875" style="56" customWidth="1"/>
    <col min="11785" max="11785" width="5.375" style="56" customWidth="1"/>
    <col min="11786" max="11786" width="6" style="56" customWidth="1"/>
    <col min="11787" max="11787" width="5.625" style="56" customWidth="1"/>
    <col min="11788" max="11788" width="2" style="56" customWidth="1"/>
    <col min="11789" max="11790" width="2.625" style="56" customWidth="1"/>
    <col min="11791" max="11791" width="4.25" style="56" customWidth="1"/>
    <col min="11792" max="11792" width="3.125" style="56" customWidth="1"/>
    <col min="11793" max="11794" width="4.25" style="56" customWidth="1"/>
    <col min="11795" max="11795" width="4.5" style="56" customWidth="1"/>
    <col min="11796" max="11797" width="2.625" style="56" customWidth="1"/>
    <col min="11798" max="11798" width="2.125" style="56" customWidth="1"/>
    <col min="11799" max="11800" width="6.5" style="56" customWidth="1"/>
    <col min="11801" max="11801" width="4.625" style="56" customWidth="1"/>
    <col min="11802" max="11802" width="5.5" style="56" customWidth="1"/>
    <col min="11803" max="11803" width="1.75" style="56" customWidth="1"/>
    <col min="11804" max="12032" width="10" style="56"/>
    <col min="12033" max="12033" width="1.375" style="56" customWidth="1"/>
    <col min="12034" max="12034" width="13.125" style="56" customWidth="1"/>
    <col min="12035" max="12035" width="6.5" style="56" customWidth="1"/>
    <col min="12036" max="12036" width="6.375" style="56" customWidth="1"/>
    <col min="12037" max="12037" width="9.125" style="56" customWidth="1"/>
    <col min="12038" max="12038" width="2.125" style="56" customWidth="1"/>
    <col min="12039" max="12039" width="5.25" style="56" customWidth="1"/>
    <col min="12040" max="12040" width="3.875" style="56" customWidth="1"/>
    <col min="12041" max="12041" width="5.375" style="56" customWidth="1"/>
    <col min="12042" max="12042" width="6" style="56" customWidth="1"/>
    <col min="12043" max="12043" width="5.625" style="56" customWidth="1"/>
    <col min="12044" max="12044" width="2" style="56" customWidth="1"/>
    <col min="12045" max="12046" width="2.625" style="56" customWidth="1"/>
    <col min="12047" max="12047" width="4.25" style="56" customWidth="1"/>
    <col min="12048" max="12048" width="3.125" style="56" customWidth="1"/>
    <col min="12049" max="12050" width="4.25" style="56" customWidth="1"/>
    <col min="12051" max="12051" width="4.5" style="56" customWidth="1"/>
    <col min="12052" max="12053" width="2.625" style="56" customWidth="1"/>
    <col min="12054" max="12054" width="2.125" style="56" customWidth="1"/>
    <col min="12055" max="12056" width="6.5" style="56" customWidth="1"/>
    <col min="12057" max="12057" width="4.625" style="56" customWidth="1"/>
    <col min="12058" max="12058" width="5.5" style="56" customWidth="1"/>
    <col min="12059" max="12059" width="1.75" style="56" customWidth="1"/>
    <col min="12060" max="12288" width="10" style="56"/>
    <col min="12289" max="12289" width="1.375" style="56" customWidth="1"/>
    <col min="12290" max="12290" width="13.125" style="56" customWidth="1"/>
    <col min="12291" max="12291" width="6.5" style="56" customWidth="1"/>
    <col min="12292" max="12292" width="6.375" style="56" customWidth="1"/>
    <col min="12293" max="12293" width="9.125" style="56" customWidth="1"/>
    <col min="12294" max="12294" width="2.125" style="56" customWidth="1"/>
    <col min="12295" max="12295" width="5.25" style="56" customWidth="1"/>
    <col min="12296" max="12296" width="3.875" style="56" customWidth="1"/>
    <col min="12297" max="12297" width="5.375" style="56" customWidth="1"/>
    <col min="12298" max="12298" width="6" style="56" customWidth="1"/>
    <col min="12299" max="12299" width="5.625" style="56" customWidth="1"/>
    <col min="12300" max="12300" width="2" style="56" customWidth="1"/>
    <col min="12301" max="12302" width="2.625" style="56" customWidth="1"/>
    <col min="12303" max="12303" width="4.25" style="56" customWidth="1"/>
    <col min="12304" max="12304" width="3.125" style="56" customWidth="1"/>
    <col min="12305" max="12306" width="4.25" style="56" customWidth="1"/>
    <col min="12307" max="12307" width="4.5" style="56" customWidth="1"/>
    <col min="12308" max="12309" width="2.625" style="56" customWidth="1"/>
    <col min="12310" max="12310" width="2.125" style="56" customWidth="1"/>
    <col min="12311" max="12312" width="6.5" style="56" customWidth="1"/>
    <col min="12313" max="12313" width="4.625" style="56" customWidth="1"/>
    <col min="12314" max="12314" width="5.5" style="56" customWidth="1"/>
    <col min="12315" max="12315" width="1.75" style="56" customWidth="1"/>
    <col min="12316" max="12544" width="10" style="56"/>
    <col min="12545" max="12545" width="1.375" style="56" customWidth="1"/>
    <col min="12546" max="12546" width="13.125" style="56" customWidth="1"/>
    <col min="12547" max="12547" width="6.5" style="56" customWidth="1"/>
    <col min="12548" max="12548" width="6.375" style="56" customWidth="1"/>
    <col min="12549" max="12549" width="9.125" style="56" customWidth="1"/>
    <col min="12550" max="12550" width="2.125" style="56" customWidth="1"/>
    <col min="12551" max="12551" width="5.25" style="56" customWidth="1"/>
    <col min="12552" max="12552" width="3.875" style="56" customWidth="1"/>
    <col min="12553" max="12553" width="5.375" style="56" customWidth="1"/>
    <col min="12554" max="12554" width="6" style="56" customWidth="1"/>
    <col min="12555" max="12555" width="5.625" style="56" customWidth="1"/>
    <col min="12556" max="12556" width="2" style="56" customWidth="1"/>
    <col min="12557" max="12558" width="2.625" style="56" customWidth="1"/>
    <col min="12559" max="12559" width="4.25" style="56" customWidth="1"/>
    <col min="12560" max="12560" width="3.125" style="56" customWidth="1"/>
    <col min="12561" max="12562" width="4.25" style="56" customWidth="1"/>
    <col min="12563" max="12563" width="4.5" style="56" customWidth="1"/>
    <col min="12564" max="12565" width="2.625" style="56" customWidth="1"/>
    <col min="12566" max="12566" width="2.125" style="56" customWidth="1"/>
    <col min="12567" max="12568" width="6.5" style="56" customWidth="1"/>
    <col min="12569" max="12569" width="4.625" style="56" customWidth="1"/>
    <col min="12570" max="12570" width="5.5" style="56" customWidth="1"/>
    <col min="12571" max="12571" width="1.75" style="56" customWidth="1"/>
    <col min="12572" max="12800" width="10" style="56"/>
    <col min="12801" max="12801" width="1.375" style="56" customWidth="1"/>
    <col min="12802" max="12802" width="13.125" style="56" customWidth="1"/>
    <col min="12803" max="12803" width="6.5" style="56" customWidth="1"/>
    <col min="12804" max="12804" width="6.375" style="56" customWidth="1"/>
    <col min="12805" max="12805" width="9.125" style="56" customWidth="1"/>
    <col min="12806" max="12806" width="2.125" style="56" customWidth="1"/>
    <col min="12807" max="12807" width="5.25" style="56" customWidth="1"/>
    <col min="12808" max="12808" width="3.875" style="56" customWidth="1"/>
    <col min="12809" max="12809" width="5.375" style="56" customWidth="1"/>
    <col min="12810" max="12810" width="6" style="56" customWidth="1"/>
    <col min="12811" max="12811" width="5.625" style="56" customWidth="1"/>
    <col min="12812" max="12812" width="2" style="56" customWidth="1"/>
    <col min="12813" max="12814" width="2.625" style="56" customWidth="1"/>
    <col min="12815" max="12815" width="4.25" style="56" customWidth="1"/>
    <col min="12816" max="12816" width="3.125" style="56" customWidth="1"/>
    <col min="12817" max="12818" width="4.25" style="56" customWidth="1"/>
    <col min="12819" max="12819" width="4.5" style="56" customWidth="1"/>
    <col min="12820" max="12821" width="2.625" style="56" customWidth="1"/>
    <col min="12822" max="12822" width="2.125" style="56" customWidth="1"/>
    <col min="12823" max="12824" width="6.5" style="56" customWidth="1"/>
    <col min="12825" max="12825" width="4.625" style="56" customWidth="1"/>
    <col min="12826" max="12826" width="5.5" style="56" customWidth="1"/>
    <col min="12827" max="12827" width="1.75" style="56" customWidth="1"/>
    <col min="12828" max="13056" width="10" style="56"/>
    <col min="13057" max="13057" width="1.375" style="56" customWidth="1"/>
    <col min="13058" max="13058" width="13.125" style="56" customWidth="1"/>
    <col min="13059" max="13059" width="6.5" style="56" customWidth="1"/>
    <col min="13060" max="13060" width="6.375" style="56" customWidth="1"/>
    <col min="13061" max="13061" width="9.125" style="56" customWidth="1"/>
    <col min="13062" max="13062" width="2.125" style="56" customWidth="1"/>
    <col min="13063" max="13063" width="5.25" style="56" customWidth="1"/>
    <col min="13064" max="13064" width="3.875" style="56" customWidth="1"/>
    <col min="13065" max="13065" width="5.375" style="56" customWidth="1"/>
    <col min="13066" max="13066" width="6" style="56" customWidth="1"/>
    <col min="13067" max="13067" width="5.625" style="56" customWidth="1"/>
    <col min="13068" max="13068" width="2" style="56" customWidth="1"/>
    <col min="13069" max="13070" width="2.625" style="56" customWidth="1"/>
    <col min="13071" max="13071" width="4.25" style="56" customWidth="1"/>
    <col min="13072" max="13072" width="3.125" style="56" customWidth="1"/>
    <col min="13073" max="13074" width="4.25" style="56" customWidth="1"/>
    <col min="13075" max="13075" width="4.5" style="56" customWidth="1"/>
    <col min="13076" max="13077" width="2.625" style="56" customWidth="1"/>
    <col min="13078" max="13078" width="2.125" style="56" customWidth="1"/>
    <col min="13079" max="13080" width="6.5" style="56" customWidth="1"/>
    <col min="13081" max="13081" width="4.625" style="56" customWidth="1"/>
    <col min="13082" max="13082" width="5.5" style="56" customWidth="1"/>
    <col min="13083" max="13083" width="1.75" style="56" customWidth="1"/>
    <col min="13084" max="13312" width="10" style="56"/>
    <col min="13313" max="13313" width="1.375" style="56" customWidth="1"/>
    <col min="13314" max="13314" width="13.125" style="56" customWidth="1"/>
    <col min="13315" max="13315" width="6.5" style="56" customWidth="1"/>
    <col min="13316" max="13316" width="6.375" style="56" customWidth="1"/>
    <col min="13317" max="13317" width="9.125" style="56" customWidth="1"/>
    <col min="13318" max="13318" width="2.125" style="56" customWidth="1"/>
    <col min="13319" max="13319" width="5.25" style="56" customWidth="1"/>
    <col min="13320" max="13320" width="3.875" style="56" customWidth="1"/>
    <col min="13321" max="13321" width="5.375" style="56" customWidth="1"/>
    <col min="13322" max="13322" width="6" style="56" customWidth="1"/>
    <col min="13323" max="13323" width="5.625" style="56" customWidth="1"/>
    <col min="13324" max="13324" width="2" style="56" customWidth="1"/>
    <col min="13325" max="13326" width="2.625" style="56" customWidth="1"/>
    <col min="13327" max="13327" width="4.25" style="56" customWidth="1"/>
    <col min="13328" max="13328" width="3.125" style="56" customWidth="1"/>
    <col min="13329" max="13330" width="4.25" style="56" customWidth="1"/>
    <col min="13331" max="13331" width="4.5" style="56" customWidth="1"/>
    <col min="13332" max="13333" width="2.625" style="56" customWidth="1"/>
    <col min="13334" max="13334" width="2.125" style="56" customWidth="1"/>
    <col min="13335" max="13336" width="6.5" style="56" customWidth="1"/>
    <col min="13337" max="13337" width="4.625" style="56" customWidth="1"/>
    <col min="13338" max="13338" width="5.5" style="56" customWidth="1"/>
    <col min="13339" max="13339" width="1.75" style="56" customWidth="1"/>
    <col min="13340" max="13568" width="10" style="56"/>
    <col min="13569" max="13569" width="1.375" style="56" customWidth="1"/>
    <col min="13570" max="13570" width="13.125" style="56" customWidth="1"/>
    <col min="13571" max="13571" width="6.5" style="56" customWidth="1"/>
    <col min="13572" max="13572" width="6.375" style="56" customWidth="1"/>
    <col min="13573" max="13573" width="9.125" style="56" customWidth="1"/>
    <col min="13574" max="13574" width="2.125" style="56" customWidth="1"/>
    <col min="13575" max="13575" width="5.25" style="56" customWidth="1"/>
    <col min="13576" max="13576" width="3.875" style="56" customWidth="1"/>
    <col min="13577" max="13577" width="5.375" style="56" customWidth="1"/>
    <col min="13578" max="13578" width="6" style="56" customWidth="1"/>
    <col min="13579" max="13579" width="5.625" style="56" customWidth="1"/>
    <col min="13580" max="13580" width="2" style="56" customWidth="1"/>
    <col min="13581" max="13582" width="2.625" style="56" customWidth="1"/>
    <col min="13583" max="13583" width="4.25" style="56" customWidth="1"/>
    <col min="13584" max="13584" width="3.125" style="56" customWidth="1"/>
    <col min="13585" max="13586" width="4.25" style="56" customWidth="1"/>
    <col min="13587" max="13587" width="4.5" style="56" customWidth="1"/>
    <col min="13588" max="13589" width="2.625" style="56" customWidth="1"/>
    <col min="13590" max="13590" width="2.125" style="56" customWidth="1"/>
    <col min="13591" max="13592" width="6.5" style="56" customWidth="1"/>
    <col min="13593" max="13593" width="4.625" style="56" customWidth="1"/>
    <col min="13594" max="13594" width="5.5" style="56" customWidth="1"/>
    <col min="13595" max="13595" width="1.75" style="56" customWidth="1"/>
    <col min="13596" max="13824" width="10" style="56"/>
    <col min="13825" max="13825" width="1.375" style="56" customWidth="1"/>
    <col min="13826" max="13826" width="13.125" style="56" customWidth="1"/>
    <col min="13827" max="13827" width="6.5" style="56" customWidth="1"/>
    <col min="13828" max="13828" width="6.375" style="56" customWidth="1"/>
    <col min="13829" max="13829" width="9.125" style="56" customWidth="1"/>
    <col min="13830" max="13830" width="2.125" style="56" customWidth="1"/>
    <col min="13831" max="13831" width="5.25" style="56" customWidth="1"/>
    <col min="13832" max="13832" width="3.875" style="56" customWidth="1"/>
    <col min="13833" max="13833" width="5.375" style="56" customWidth="1"/>
    <col min="13834" max="13834" width="6" style="56" customWidth="1"/>
    <col min="13835" max="13835" width="5.625" style="56" customWidth="1"/>
    <col min="13836" max="13836" width="2" style="56" customWidth="1"/>
    <col min="13837" max="13838" width="2.625" style="56" customWidth="1"/>
    <col min="13839" max="13839" width="4.25" style="56" customWidth="1"/>
    <col min="13840" max="13840" width="3.125" style="56" customWidth="1"/>
    <col min="13841" max="13842" width="4.25" style="56" customWidth="1"/>
    <col min="13843" max="13843" width="4.5" style="56" customWidth="1"/>
    <col min="13844" max="13845" width="2.625" style="56" customWidth="1"/>
    <col min="13846" max="13846" width="2.125" style="56" customWidth="1"/>
    <col min="13847" max="13848" width="6.5" style="56" customWidth="1"/>
    <col min="13849" max="13849" width="4.625" style="56" customWidth="1"/>
    <col min="13850" max="13850" width="5.5" style="56" customWidth="1"/>
    <col min="13851" max="13851" width="1.75" style="56" customWidth="1"/>
    <col min="13852" max="14080" width="10" style="56"/>
    <col min="14081" max="14081" width="1.375" style="56" customWidth="1"/>
    <col min="14082" max="14082" width="13.125" style="56" customWidth="1"/>
    <col min="14083" max="14083" width="6.5" style="56" customWidth="1"/>
    <col min="14084" max="14084" width="6.375" style="56" customWidth="1"/>
    <col min="14085" max="14085" width="9.125" style="56" customWidth="1"/>
    <col min="14086" max="14086" width="2.125" style="56" customWidth="1"/>
    <col min="14087" max="14087" width="5.25" style="56" customWidth="1"/>
    <col min="14088" max="14088" width="3.875" style="56" customWidth="1"/>
    <col min="14089" max="14089" width="5.375" style="56" customWidth="1"/>
    <col min="14090" max="14090" width="6" style="56" customWidth="1"/>
    <col min="14091" max="14091" width="5.625" style="56" customWidth="1"/>
    <col min="14092" max="14092" width="2" style="56" customWidth="1"/>
    <col min="14093" max="14094" width="2.625" style="56" customWidth="1"/>
    <col min="14095" max="14095" width="4.25" style="56" customWidth="1"/>
    <col min="14096" max="14096" width="3.125" style="56" customWidth="1"/>
    <col min="14097" max="14098" width="4.25" style="56" customWidth="1"/>
    <col min="14099" max="14099" width="4.5" style="56" customWidth="1"/>
    <col min="14100" max="14101" width="2.625" style="56" customWidth="1"/>
    <col min="14102" max="14102" width="2.125" style="56" customWidth="1"/>
    <col min="14103" max="14104" width="6.5" style="56" customWidth="1"/>
    <col min="14105" max="14105" width="4.625" style="56" customWidth="1"/>
    <col min="14106" max="14106" width="5.5" style="56" customWidth="1"/>
    <col min="14107" max="14107" width="1.75" style="56" customWidth="1"/>
    <col min="14108" max="14336" width="10" style="56"/>
    <col min="14337" max="14337" width="1.375" style="56" customWidth="1"/>
    <col min="14338" max="14338" width="13.125" style="56" customWidth="1"/>
    <col min="14339" max="14339" width="6.5" style="56" customWidth="1"/>
    <col min="14340" max="14340" width="6.375" style="56" customWidth="1"/>
    <col min="14341" max="14341" width="9.125" style="56" customWidth="1"/>
    <col min="14342" max="14342" width="2.125" style="56" customWidth="1"/>
    <col min="14343" max="14343" width="5.25" style="56" customWidth="1"/>
    <col min="14344" max="14344" width="3.875" style="56" customWidth="1"/>
    <col min="14345" max="14345" width="5.375" style="56" customWidth="1"/>
    <col min="14346" max="14346" width="6" style="56" customWidth="1"/>
    <col min="14347" max="14347" width="5.625" style="56" customWidth="1"/>
    <col min="14348" max="14348" width="2" style="56" customWidth="1"/>
    <col min="14349" max="14350" width="2.625" style="56" customWidth="1"/>
    <col min="14351" max="14351" width="4.25" style="56" customWidth="1"/>
    <col min="14352" max="14352" width="3.125" style="56" customWidth="1"/>
    <col min="14353" max="14354" width="4.25" style="56" customWidth="1"/>
    <col min="14355" max="14355" width="4.5" style="56" customWidth="1"/>
    <col min="14356" max="14357" width="2.625" style="56" customWidth="1"/>
    <col min="14358" max="14358" width="2.125" style="56" customWidth="1"/>
    <col min="14359" max="14360" width="6.5" style="56" customWidth="1"/>
    <col min="14361" max="14361" width="4.625" style="56" customWidth="1"/>
    <col min="14362" max="14362" width="5.5" style="56" customWidth="1"/>
    <col min="14363" max="14363" width="1.75" style="56" customWidth="1"/>
    <col min="14364" max="14592" width="10" style="56"/>
    <col min="14593" max="14593" width="1.375" style="56" customWidth="1"/>
    <col min="14594" max="14594" width="13.125" style="56" customWidth="1"/>
    <col min="14595" max="14595" width="6.5" style="56" customWidth="1"/>
    <col min="14596" max="14596" width="6.375" style="56" customWidth="1"/>
    <col min="14597" max="14597" width="9.125" style="56" customWidth="1"/>
    <col min="14598" max="14598" width="2.125" style="56" customWidth="1"/>
    <col min="14599" max="14599" width="5.25" style="56" customWidth="1"/>
    <col min="14600" max="14600" width="3.875" style="56" customWidth="1"/>
    <col min="14601" max="14601" width="5.375" style="56" customWidth="1"/>
    <col min="14602" max="14602" width="6" style="56" customWidth="1"/>
    <col min="14603" max="14603" width="5.625" style="56" customWidth="1"/>
    <col min="14604" max="14604" width="2" style="56" customWidth="1"/>
    <col min="14605" max="14606" width="2.625" style="56" customWidth="1"/>
    <col min="14607" max="14607" width="4.25" style="56" customWidth="1"/>
    <col min="14608" max="14608" width="3.125" style="56" customWidth="1"/>
    <col min="14609" max="14610" width="4.25" style="56" customWidth="1"/>
    <col min="14611" max="14611" width="4.5" style="56" customWidth="1"/>
    <col min="14612" max="14613" width="2.625" style="56" customWidth="1"/>
    <col min="14614" max="14614" width="2.125" style="56" customWidth="1"/>
    <col min="14615" max="14616" width="6.5" style="56" customWidth="1"/>
    <col min="14617" max="14617" width="4.625" style="56" customWidth="1"/>
    <col min="14618" max="14618" width="5.5" style="56" customWidth="1"/>
    <col min="14619" max="14619" width="1.75" style="56" customWidth="1"/>
    <col min="14620" max="14848" width="10" style="56"/>
    <col min="14849" max="14849" width="1.375" style="56" customWidth="1"/>
    <col min="14850" max="14850" width="13.125" style="56" customWidth="1"/>
    <col min="14851" max="14851" width="6.5" style="56" customWidth="1"/>
    <col min="14852" max="14852" width="6.375" style="56" customWidth="1"/>
    <col min="14853" max="14853" width="9.125" style="56" customWidth="1"/>
    <col min="14854" max="14854" width="2.125" style="56" customWidth="1"/>
    <col min="14855" max="14855" width="5.25" style="56" customWidth="1"/>
    <col min="14856" max="14856" width="3.875" style="56" customWidth="1"/>
    <col min="14857" max="14857" width="5.375" style="56" customWidth="1"/>
    <col min="14858" max="14858" width="6" style="56" customWidth="1"/>
    <col min="14859" max="14859" width="5.625" style="56" customWidth="1"/>
    <col min="14860" max="14860" width="2" style="56" customWidth="1"/>
    <col min="14861" max="14862" width="2.625" style="56" customWidth="1"/>
    <col min="14863" max="14863" width="4.25" style="56" customWidth="1"/>
    <col min="14864" max="14864" width="3.125" style="56" customWidth="1"/>
    <col min="14865" max="14866" width="4.25" style="56" customWidth="1"/>
    <col min="14867" max="14867" width="4.5" style="56" customWidth="1"/>
    <col min="14868" max="14869" width="2.625" style="56" customWidth="1"/>
    <col min="14870" max="14870" width="2.125" style="56" customWidth="1"/>
    <col min="14871" max="14872" width="6.5" style="56" customWidth="1"/>
    <col min="14873" max="14873" width="4.625" style="56" customWidth="1"/>
    <col min="14874" max="14874" width="5.5" style="56" customWidth="1"/>
    <col min="14875" max="14875" width="1.75" style="56" customWidth="1"/>
    <col min="14876" max="15104" width="10" style="56"/>
    <col min="15105" max="15105" width="1.375" style="56" customWidth="1"/>
    <col min="15106" max="15106" width="13.125" style="56" customWidth="1"/>
    <col min="15107" max="15107" width="6.5" style="56" customWidth="1"/>
    <col min="15108" max="15108" width="6.375" style="56" customWidth="1"/>
    <col min="15109" max="15109" width="9.125" style="56" customWidth="1"/>
    <col min="15110" max="15110" width="2.125" style="56" customWidth="1"/>
    <col min="15111" max="15111" width="5.25" style="56" customWidth="1"/>
    <col min="15112" max="15112" width="3.875" style="56" customWidth="1"/>
    <col min="15113" max="15113" width="5.375" style="56" customWidth="1"/>
    <col min="15114" max="15114" width="6" style="56" customWidth="1"/>
    <col min="15115" max="15115" width="5.625" style="56" customWidth="1"/>
    <col min="15116" max="15116" width="2" style="56" customWidth="1"/>
    <col min="15117" max="15118" width="2.625" style="56" customWidth="1"/>
    <col min="15119" max="15119" width="4.25" style="56" customWidth="1"/>
    <col min="15120" max="15120" width="3.125" style="56" customWidth="1"/>
    <col min="15121" max="15122" width="4.25" style="56" customWidth="1"/>
    <col min="15123" max="15123" width="4.5" style="56" customWidth="1"/>
    <col min="15124" max="15125" width="2.625" style="56" customWidth="1"/>
    <col min="15126" max="15126" width="2.125" style="56" customWidth="1"/>
    <col min="15127" max="15128" width="6.5" style="56" customWidth="1"/>
    <col min="15129" max="15129" width="4.625" style="56" customWidth="1"/>
    <col min="15130" max="15130" width="5.5" style="56" customWidth="1"/>
    <col min="15131" max="15131" width="1.75" style="56" customWidth="1"/>
    <col min="15132" max="15360" width="10" style="56"/>
    <col min="15361" max="15361" width="1.375" style="56" customWidth="1"/>
    <col min="15362" max="15362" width="13.125" style="56" customWidth="1"/>
    <col min="15363" max="15363" width="6.5" style="56" customWidth="1"/>
    <col min="15364" max="15364" width="6.375" style="56" customWidth="1"/>
    <col min="15365" max="15365" width="9.125" style="56" customWidth="1"/>
    <col min="15366" max="15366" width="2.125" style="56" customWidth="1"/>
    <col min="15367" max="15367" width="5.25" style="56" customWidth="1"/>
    <col min="15368" max="15368" width="3.875" style="56" customWidth="1"/>
    <col min="15369" max="15369" width="5.375" style="56" customWidth="1"/>
    <col min="15370" max="15370" width="6" style="56" customWidth="1"/>
    <col min="15371" max="15371" width="5.625" style="56" customWidth="1"/>
    <col min="15372" max="15372" width="2" style="56" customWidth="1"/>
    <col min="15373" max="15374" width="2.625" style="56" customWidth="1"/>
    <col min="15375" max="15375" width="4.25" style="56" customWidth="1"/>
    <col min="15376" max="15376" width="3.125" style="56" customWidth="1"/>
    <col min="15377" max="15378" width="4.25" style="56" customWidth="1"/>
    <col min="15379" max="15379" width="4.5" style="56" customWidth="1"/>
    <col min="15380" max="15381" width="2.625" style="56" customWidth="1"/>
    <col min="15382" max="15382" width="2.125" style="56" customWidth="1"/>
    <col min="15383" max="15384" width="6.5" style="56" customWidth="1"/>
    <col min="15385" max="15385" width="4.625" style="56" customWidth="1"/>
    <col min="15386" max="15386" width="5.5" style="56" customWidth="1"/>
    <col min="15387" max="15387" width="1.75" style="56" customWidth="1"/>
    <col min="15388" max="15616" width="10" style="56"/>
    <col min="15617" max="15617" width="1.375" style="56" customWidth="1"/>
    <col min="15618" max="15618" width="13.125" style="56" customWidth="1"/>
    <col min="15619" max="15619" width="6.5" style="56" customWidth="1"/>
    <col min="15620" max="15620" width="6.375" style="56" customWidth="1"/>
    <col min="15621" max="15621" width="9.125" style="56" customWidth="1"/>
    <col min="15622" max="15622" width="2.125" style="56" customWidth="1"/>
    <col min="15623" max="15623" width="5.25" style="56" customWidth="1"/>
    <col min="15624" max="15624" width="3.875" style="56" customWidth="1"/>
    <col min="15625" max="15625" width="5.375" style="56" customWidth="1"/>
    <col min="15626" max="15626" width="6" style="56" customWidth="1"/>
    <col min="15627" max="15627" width="5.625" style="56" customWidth="1"/>
    <col min="15628" max="15628" width="2" style="56" customWidth="1"/>
    <col min="15629" max="15630" width="2.625" style="56" customWidth="1"/>
    <col min="15631" max="15631" width="4.25" style="56" customWidth="1"/>
    <col min="15632" max="15632" width="3.125" style="56" customWidth="1"/>
    <col min="15633" max="15634" width="4.25" style="56" customWidth="1"/>
    <col min="15635" max="15635" width="4.5" style="56" customWidth="1"/>
    <col min="15636" max="15637" width="2.625" style="56" customWidth="1"/>
    <col min="15638" max="15638" width="2.125" style="56" customWidth="1"/>
    <col min="15639" max="15640" width="6.5" style="56" customWidth="1"/>
    <col min="15641" max="15641" width="4.625" style="56" customWidth="1"/>
    <col min="15642" max="15642" width="5.5" style="56" customWidth="1"/>
    <col min="15643" max="15643" width="1.75" style="56" customWidth="1"/>
    <col min="15644" max="15872" width="10" style="56"/>
    <col min="15873" max="15873" width="1.375" style="56" customWidth="1"/>
    <col min="15874" max="15874" width="13.125" style="56" customWidth="1"/>
    <col min="15875" max="15875" width="6.5" style="56" customWidth="1"/>
    <col min="15876" max="15876" width="6.375" style="56" customWidth="1"/>
    <col min="15877" max="15877" width="9.125" style="56" customWidth="1"/>
    <col min="15878" max="15878" width="2.125" style="56" customWidth="1"/>
    <col min="15879" max="15879" width="5.25" style="56" customWidth="1"/>
    <col min="15880" max="15880" width="3.875" style="56" customWidth="1"/>
    <col min="15881" max="15881" width="5.375" style="56" customWidth="1"/>
    <col min="15882" max="15882" width="6" style="56" customWidth="1"/>
    <col min="15883" max="15883" width="5.625" style="56" customWidth="1"/>
    <col min="15884" max="15884" width="2" style="56" customWidth="1"/>
    <col min="15885" max="15886" width="2.625" style="56" customWidth="1"/>
    <col min="15887" max="15887" width="4.25" style="56" customWidth="1"/>
    <col min="15888" max="15888" width="3.125" style="56" customWidth="1"/>
    <col min="15889" max="15890" width="4.25" style="56" customWidth="1"/>
    <col min="15891" max="15891" width="4.5" style="56" customWidth="1"/>
    <col min="15892" max="15893" width="2.625" style="56" customWidth="1"/>
    <col min="15894" max="15894" width="2.125" style="56" customWidth="1"/>
    <col min="15895" max="15896" width="6.5" style="56" customWidth="1"/>
    <col min="15897" max="15897" width="4.625" style="56" customWidth="1"/>
    <col min="15898" max="15898" width="5.5" style="56" customWidth="1"/>
    <col min="15899" max="15899" width="1.75" style="56" customWidth="1"/>
    <col min="15900" max="16128" width="10" style="56"/>
    <col min="16129" max="16129" width="1.375" style="56" customWidth="1"/>
    <col min="16130" max="16130" width="13.125" style="56" customWidth="1"/>
    <col min="16131" max="16131" width="6.5" style="56" customWidth="1"/>
    <col min="16132" max="16132" width="6.375" style="56" customWidth="1"/>
    <col min="16133" max="16133" width="9.125" style="56" customWidth="1"/>
    <col min="16134" max="16134" width="2.125" style="56" customWidth="1"/>
    <col min="16135" max="16135" width="5.25" style="56" customWidth="1"/>
    <col min="16136" max="16136" width="3.875" style="56" customWidth="1"/>
    <col min="16137" max="16137" width="5.375" style="56" customWidth="1"/>
    <col min="16138" max="16138" width="6" style="56" customWidth="1"/>
    <col min="16139" max="16139" width="5.625" style="56" customWidth="1"/>
    <col min="16140" max="16140" width="2" style="56" customWidth="1"/>
    <col min="16141" max="16142" width="2.625" style="56" customWidth="1"/>
    <col min="16143" max="16143" width="4.25" style="56" customWidth="1"/>
    <col min="16144" max="16144" width="3.125" style="56" customWidth="1"/>
    <col min="16145" max="16146" width="4.25" style="56" customWidth="1"/>
    <col min="16147" max="16147" width="4.5" style="56" customWidth="1"/>
    <col min="16148" max="16149" width="2.625" style="56" customWidth="1"/>
    <col min="16150" max="16150" width="2.125" style="56" customWidth="1"/>
    <col min="16151" max="16152" width="6.5" style="56" customWidth="1"/>
    <col min="16153" max="16153" width="4.625" style="56" customWidth="1"/>
    <col min="16154" max="16154" width="5.5" style="56" customWidth="1"/>
    <col min="16155" max="16155" width="1.75" style="56" customWidth="1"/>
    <col min="16156" max="16384" width="10" style="56"/>
  </cols>
  <sheetData>
    <row r="1" spans="1:27" ht="12" customHeight="1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5"/>
    </row>
    <row r="2" spans="1:27" ht="22.5">
      <c r="A2" s="57"/>
      <c r="B2" s="368" t="s">
        <v>121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9"/>
    </row>
    <row r="3" spans="1:27" s="59" customFormat="1" ht="12" customHeight="1">
      <c r="A3" s="58"/>
      <c r="AA3" s="60"/>
    </row>
    <row r="4" spans="1:27" s="59" customFormat="1" ht="12" customHeight="1">
      <c r="A4" s="58"/>
      <c r="E4" s="61">
        <f>Q4</f>
        <v>2.96</v>
      </c>
      <c r="Q4" s="62">
        <f>L5+Q5+U5</f>
        <v>2.96</v>
      </c>
      <c r="AA4" s="60"/>
    </row>
    <row r="5" spans="1:27" s="59" customFormat="1" ht="12" customHeight="1">
      <c r="A5" s="58"/>
      <c r="E5" s="63">
        <f>E6+U6*2</f>
        <v>2.6599999999999997</v>
      </c>
      <c r="L5" s="370">
        <f>L6+M6</f>
        <v>0.6</v>
      </c>
      <c r="M5" s="370"/>
      <c r="Q5" s="62">
        <f>Q6+T6+N6</f>
        <v>1.7599999999999998</v>
      </c>
      <c r="U5" s="370">
        <f>+V6+U6</f>
        <v>0.6</v>
      </c>
      <c r="V5" s="370"/>
      <c r="AA5" s="60"/>
    </row>
    <row r="6" spans="1:27" s="59" customFormat="1" ht="12" customHeight="1">
      <c r="A6" s="58"/>
      <c r="E6" s="61">
        <f>Q5</f>
        <v>1.7599999999999998</v>
      </c>
      <c r="L6" s="59">
        <f>V6</f>
        <v>0.15</v>
      </c>
      <c r="M6" s="59">
        <f>U6</f>
        <v>0.45</v>
      </c>
      <c r="N6" s="59">
        <f>T6</f>
        <v>0.18</v>
      </c>
      <c r="Q6" s="64">
        <f>Q18</f>
        <v>1.4</v>
      </c>
      <c r="T6" s="59">
        <f>W11*S10</f>
        <v>0.18</v>
      </c>
      <c r="U6" s="65">
        <v>0.45</v>
      </c>
      <c r="V6" s="65">
        <v>0.15</v>
      </c>
      <c r="AA6" s="60"/>
    </row>
    <row r="7" spans="1:27" s="67" customFormat="1" ht="12" customHeight="1">
      <c r="A7" s="66"/>
      <c r="E7" s="68">
        <f>Q6</f>
        <v>1.4</v>
      </c>
      <c r="AA7" s="69"/>
    </row>
    <row r="8" spans="1:27" s="67" customFormat="1" ht="12" customHeight="1">
      <c r="A8" s="66"/>
      <c r="AA8" s="69"/>
    </row>
    <row r="9" spans="1:27" s="67" customFormat="1" ht="12" customHeight="1">
      <c r="A9" s="66"/>
      <c r="AA9" s="69"/>
    </row>
    <row r="10" spans="1:27" s="67" customFormat="1" ht="12" customHeight="1">
      <c r="A10" s="66"/>
      <c r="R10" s="70" t="s">
        <v>46</v>
      </c>
      <c r="S10" s="71">
        <v>0.3</v>
      </c>
      <c r="AA10" s="69"/>
    </row>
    <row r="11" spans="1:27" s="67" customFormat="1" ht="12" customHeight="1">
      <c r="A11" s="66"/>
      <c r="W11" s="371">
        <v>0.6</v>
      </c>
      <c r="AA11" s="69"/>
    </row>
    <row r="12" spans="1:27" s="67" customFormat="1" ht="12" customHeight="1">
      <c r="A12" s="66"/>
      <c r="W12" s="371"/>
      <c r="X12" s="364">
        <f>W11+W16</f>
        <v>0.95</v>
      </c>
      <c r="AA12" s="69"/>
    </row>
    <row r="13" spans="1:27" s="67" customFormat="1" ht="12" customHeight="1">
      <c r="A13" s="66"/>
      <c r="W13" s="72"/>
      <c r="X13" s="364"/>
      <c r="AA13" s="69"/>
    </row>
    <row r="14" spans="1:27" s="67" customFormat="1" ht="12" customHeight="1">
      <c r="A14" s="66"/>
      <c r="W14" s="72"/>
      <c r="AA14" s="69"/>
    </row>
    <row r="15" spans="1:27" s="67" customFormat="1" ht="12" customHeight="1">
      <c r="A15" s="66"/>
      <c r="Q15" s="68"/>
      <c r="W15" s="72"/>
      <c r="AA15" s="69"/>
    </row>
    <row r="16" spans="1:27" s="67" customFormat="1" ht="12" customHeight="1">
      <c r="A16" s="66"/>
      <c r="W16" s="371">
        <v>0.35</v>
      </c>
      <c r="AA16" s="69"/>
    </row>
    <row r="17" spans="1:27" s="67" customFormat="1" ht="12" customHeight="1">
      <c r="A17" s="66"/>
      <c r="W17" s="371"/>
      <c r="AA17" s="69"/>
    </row>
    <row r="18" spans="1:27" s="67" customFormat="1" ht="12" customHeight="1">
      <c r="A18" s="66"/>
      <c r="M18" s="73">
        <f>L6</f>
        <v>0.15</v>
      </c>
      <c r="N18" s="362">
        <f>M6</f>
        <v>0.45</v>
      </c>
      <c r="O18" s="362"/>
      <c r="Q18" s="74">
        <v>1.4</v>
      </c>
      <c r="S18" s="363">
        <f>U6</f>
        <v>0.45</v>
      </c>
      <c r="T18" s="363"/>
      <c r="U18" s="75">
        <f>V6</f>
        <v>0.15</v>
      </c>
      <c r="W18" s="72"/>
      <c r="AA18" s="69"/>
    </row>
    <row r="19" spans="1:27" s="67" customFormat="1" ht="12" customHeight="1">
      <c r="A19" s="66"/>
      <c r="Q19" s="364">
        <f>M18+N18+Q18+S18+U18</f>
        <v>2.6</v>
      </c>
      <c r="AA19" s="69"/>
    </row>
    <row r="20" spans="1:27" s="67" customFormat="1" ht="12" customHeight="1">
      <c r="A20" s="66"/>
      <c r="Q20" s="364"/>
      <c r="AA20" s="69"/>
    </row>
    <row r="21" spans="1:27" ht="18" customHeight="1">
      <c r="A21" s="57"/>
      <c r="B21" s="365" t="s">
        <v>47</v>
      </c>
      <c r="C21" s="365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  <c r="X21" s="366"/>
      <c r="Y21" s="366"/>
      <c r="Z21" s="367"/>
      <c r="AA21" s="76"/>
    </row>
    <row r="22" spans="1:27" ht="14.1" customHeight="1">
      <c r="A22" s="57"/>
      <c r="B22" s="77" t="s">
        <v>48</v>
      </c>
      <c r="C22" s="359" t="s">
        <v>49</v>
      </c>
      <c r="D22" s="359"/>
      <c r="E22" s="346" t="s">
        <v>50</v>
      </c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47"/>
      <c r="X22" s="77" t="s">
        <v>51</v>
      </c>
      <c r="Y22" s="77" t="s">
        <v>7</v>
      </c>
      <c r="Z22" s="77" t="s">
        <v>52</v>
      </c>
      <c r="AA22" s="76"/>
    </row>
    <row r="23" spans="1:27" ht="14.1" customHeight="1">
      <c r="A23" s="57"/>
      <c r="B23" s="78" t="s">
        <v>53</v>
      </c>
      <c r="C23" s="79" t="s">
        <v>54</v>
      </c>
      <c r="D23" s="80">
        <f>S10</f>
        <v>0.3</v>
      </c>
      <c r="E23" s="81" t="s">
        <v>55</v>
      </c>
      <c r="F23" s="82" t="s">
        <v>1</v>
      </c>
      <c r="G23" s="83">
        <f>X12</f>
        <v>0.95</v>
      </c>
      <c r="H23" s="82" t="s">
        <v>0</v>
      </c>
      <c r="I23" s="82">
        <v>1.044</v>
      </c>
      <c r="J23" s="82" t="s">
        <v>56</v>
      </c>
      <c r="K23" s="83">
        <v>1</v>
      </c>
      <c r="L23" s="356" t="s">
        <v>0</v>
      </c>
      <c r="M23" s="356"/>
      <c r="N23" s="356">
        <v>2</v>
      </c>
      <c r="O23" s="356"/>
      <c r="P23" s="82"/>
      <c r="Q23" s="82"/>
      <c r="R23" s="82"/>
      <c r="S23" s="82"/>
      <c r="T23" s="82"/>
      <c r="U23" s="82"/>
      <c r="V23" s="84" t="s">
        <v>57</v>
      </c>
      <c r="W23" s="85">
        <f>ROUND((G23*I23)*K23*N23,2)</f>
        <v>1.98</v>
      </c>
      <c r="X23" s="358">
        <f>+W23+W24</f>
        <v>3.38</v>
      </c>
      <c r="Y23" s="359" t="s">
        <v>3</v>
      </c>
      <c r="Z23" s="360"/>
      <c r="AA23" s="76"/>
    </row>
    <row r="24" spans="1:27" ht="14.1" customHeight="1">
      <c r="A24" s="57"/>
      <c r="B24" s="77" t="s">
        <v>122</v>
      </c>
      <c r="C24" s="86"/>
      <c r="D24" s="87"/>
      <c r="E24" s="81" t="s">
        <v>59</v>
      </c>
      <c r="F24" s="82"/>
      <c r="G24" s="83">
        <f>Q6</f>
        <v>1.4</v>
      </c>
      <c r="H24" s="82" t="s">
        <v>0</v>
      </c>
      <c r="I24" s="83">
        <v>1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4" t="s">
        <v>57</v>
      </c>
      <c r="W24" s="85">
        <f>ROUND(G24*I24,2)</f>
        <v>1.4</v>
      </c>
      <c r="X24" s="358"/>
      <c r="Y24" s="359"/>
      <c r="Z24" s="361"/>
      <c r="AA24" s="76"/>
    </row>
    <row r="25" spans="1:27" ht="14.1" customHeight="1">
      <c r="A25" s="57"/>
      <c r="B25" s="77" t="s">
        <v>60</v>
      </c>
      <c r="C25" s="346"/>
      <c r="D25" s="347"/>
      <c r="E25" s="88"/>
      <c r="F25" s="82"/>
      <c r="G25" s="83">
        <f>N18</f>
        <v>0.45</v>
      </c>
      <c r="H25" s="82" t="s">
        <v>61</v>
      </c>
      <c r="I25" s="83">
        <f>M18</f>
        <v>0.15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4" t="s">
        <v>57</v>
      </c>
      <c r="W25" s="85">
        <f>G25+I25</f>
        <v>0.6</v>
      </c>
      <c r="X25" s="85">
        <f>+W25</f>
        <v>0.6</v>
      </c>
      <c r="Y25" s="77" t="s">
        <v>11</v>
      </c>
      <c r="Z25" s="77"/>
      <c r="AA25" s="76"/>
    </row>
    <row r="26" spans="1:27" ht="14.1" customHeight="1">
      <c r="A26" s="57"/>
      <c r="B26" s="77" t="s">
        <v>62</v>
      </c>
      <c r="C26" s="346"/>
      <c r="D26" s="347"/>
      <c r="E26" s="89" t="s">
        <v>63</v>
      </c>
      <c r="F26" s="82"/>
      <c r="G26" s="83">
        <f>W23</f>
        <v>1.98</v>
      </c>
      <c r="H26" s="82" t="s">
        <v>0</v>
      </c>
      <c r="I26" s="90">
        <f>+X25</f>
        <v>0.6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4" t="s">
        <v>57</v>
      </c>
      <c r="W26" s="85">
        <f>ROUND(G26*I26,2)</f>
        <v>1.19</v>
      </c>
      <c r="X26" s="85">
        <f>+W26</f>
        <v>1.19</v>
      </c>
      <c r="Y26" s="77" t="s">
        <v>2</v>
      </c>
      <c r="Z26" s="77"/>
      <c r="AA26" s="76"/>
    </row>
    <row r="27" spans="1:27" ht="14.1" customHeight="1">
      <c r="A27" s="57"/>
      <c r="B27" s="77" t="s">
        <v>123</v>
      </c>
      <c r="C27" s="354" t="s">
        <v>124</v>
      </c>
      <c r="D27" s="355"/>
      <c r="E27" s="88"/>
      <c r="F27" s="82"/>
      <c r="G27" s="90">
        <f>W23</f>
        <v>1.98</v>
      </c>
      <c r="H27" s="82" t="s">
        <v>0</v>
      </c>
      <c r="I27" s="82">
        <v>0.45</v>
      </c>
      <c r="J27" s="91" t="s">
        <v>125</v>
      </c>
      <c r="K27" s="92">
        <v>0.77</v>
      </c>
      <c r="L27" s="91" t="s">
        <v>126</v>
      </c>
      <c r="M27" s="356">
        <v>2.65</v>
      </c>
      <c r="N27" s="356"/>
      <c r="O27" s="91"/>
      <c r="P27" s="357" t="s">
        <v>127</v>
      </c>
      <c r="Q27" s="356"/>
      <c r="R27" s="82"/>
      <c r="S27" s="82"/>
      <c r="T27" s="82"/>
      <c r="U27" s="82"/>
      <c r="V27" s="84" t="s">
        <v>57</v>
      </c>
      <c r="W27" s="85">
        <f>G27*I27*K27*M27</f>
        <v>1.8180855</v>
      </c>
      <c r="X27" s="85">
        <f>+W27</f>
        <v>1.8180855</v>
      </c>
      <c r="Y27" s="77" t="s">
        <v>128</v>
      </c>
      <c r="Z27" s="77"/>
      <c r="AA27" s="76"/>
    </row>
    <row r="28" spans="1:27" ht="14.1" customHeight="1">
      <c r="A28" s="57"/>
      <c r="B28" s="77" t="s">
        <v>129</v>
      </c>
      <c r="C28" s="354" t="s">
        <v>130</v>
      </c>
      <c r="D28" s="355"/>
      <c r="E28" s="88"/>
      <c r="F28" s="82"/>
      <c r="G28" s="90">
        <f>W24</f>
        <v>1.4</v>
      </c>
      <c r="H28" s="82" t="s">
        <v>0</v>
      </c>
      <c r="I28" s="82">
        <v>0.35</v>
      </c>
      <c r="J28" s="91" t="s">
        <v>125</v>
      </c>
      <c r="K28" s="92">
        <v>0.77</v>
      </c>
      <c r="L28" s="91" t="s">
        <v>131</v>
      </c>
      <c r="M28" s="356">
        <v>2.65</v>
      </c>
      <c r="N28" s="356"/>
      <c r="O28" s="91"/>
      <c r="P28" s="357" t="s">
        <v>132</v>
      </c>
      <c r="Q28" s="356"/>
      <c r="R28" s="82"/>
      <c r="S28" s="82"/>
      <c r="T28" s="82"/>
      <c r="U28" s="82"/>
      <c r="V28" s="84" t="s">
        <v>57</v>
      </c>
      <c r="W28" s="85">
        <f>G28*I28*K28*M28</f>
        <v>0.99984499999999987</v>
      </c>
      <c r="X28" s="85">
        <f>+W28</f>
        <v>0.99984499999999987</v>
      </c>
      <c r="Y28" s="77" t="s">
        <v>133</v>
      </c>
      <c r="Z28" s="77"/>
      <c r="AA28" s="76"/>
    </row>
    <row r="29" spans="1:27" ht="14.1" customHeight="1">
      <c r="A29" s="57"/>
      <c r="B29" s="77" t="s">
        <v>69</v>
      </c>
      <c r="C29" s="88"/>
      <c r="D29" s="84"/>
      <c r="E29" s="88"/>
      <c r="F29" s="82"/>
      <c r="G29" s="83">
        <f>W23</f>
        <v>1.98</v>
      </c>
      <c r="H29" s="82" t="s">
        <v>0</v>
      </c>
      <c r="I29" s="82">
        <v>0.15</v>
      </c>
      <c r="J29" s="92" t="s">
        <v>17</v>
      </c>
      <c r="K29" s="82" t="s">
        <v>61</v>
      </c>
      <c r="L29" s="349">
        <f>W24</f>
        <v>1.4</v>
      </c>
      <c r="M29" s="349"/>
      <c r="N29" s="82" t="s">
        <v>0</v>
      </c>
      <c r="O29" s="82">
        <v>0.12</v>
      </c>
      <c r="P29" s="92" t="s">
        <v>17</v>
      </c>
      <c r="Q29" s="82"/>
      <c r="R29" s="82"/>
      <c r="S29" s="82"/>
      <c r="T29" s="82"/>
      <c r="U29" s="82"/>
      <c r="V29" s="84" t="s">
        <v>57</v>
      </c>
      <c r="W29" s="85">
        <f>ROUND(G29*I29+L29*O29,2)</f>
        <v>0.47</v>
      </c>
      <c r="X29" s="85">
        <f>W29</f>
        <v>0.47</v>
      </c>
      <c r="Y29" s="77" t="s">
        <v>2</v>
      </c>
      <c r="Z29" s="78"/>
      <c r="AA29" s="76"/>
    </row>
    <row r="30" spans="1:27" ht="14.1" customHeight="1">
      <c r="A30" s="57"/>
      <c r="B30" s="77" t="s">
        <v>70</v>
      </c>
      <c r="C30" s="346"/>
      <c r="D30" s="347"/>
      <c r="E30" s="88"/>
      <c r="F30" s="82" t="s">
        <v>71</v>
      </c>
      <c r="G30" s="83">
        <f>+X26</f>
        <v>1.19</v>
      </c>
      <c r="H30" s="82" t="s">
        <v>72</v>
      </c>
      <c r="I30" s="93">
        <f>W23</f>
        <v>1.98</v>
      </c>
      <c r="J30" s="82" t="s">
        <v>0</v>
      </c>
      <c r="K30" s="82">
        <f>+G25</f>
        <v>0.45</v>
      </c>
      <c r="L30" s="94" t="s">
        <v>0</v>
      </c>
      <c r="M30" s="95" t="s">
        <v>134</v>
      </c>
      <c r="N30" s="96"/>
      <c r="O30" s="56" t="s">
        <v>135</v>
      </c>
      <c r="P30" s="349">
        <f>ROUND(W23*0.2,2)</f>
        <v>0.4</v>
      </c>
      <c r="Q30" s="349"/>
      <c r="R30" s="82" t="s">
        <v>136</v>
      </c>
      <c r="S30" s="83"/>
      <c r="T30" s="92"/>
      <c r="U30" s="82"/>
      <c r="V30" s="84" t="s">
        <v>57</v>
      </c>
      <c r="W30" s="85">
        <f>ROUND((G30-(I30*K30*2/3+P30)),2)</f>
        <v>0.2</v>
      </c>
      <c r="X30" s="85">
        <f t="shared" ref="X30:X38" si="0">+W30</f>
        <v>0.2</v>
      </c>
      <c r="Y30" s="77" t="s">
        <v>76</v>
      </c>
      <c r="Z30" s="77"/>
      <c r="AA30" s="76"/>
    </row>
    <row r="31" spans="1:27" ht="14.1" hidden="1" customHeight="1">
      <c r="A31" s="57"/>
      <c r="B31" s="97" t="s">
        <v>77</v>
      </c>
      <c r="C31" s="351"/>
      <c r="D31" s="347"/>
      <c r="E31" s="88"/>
      <c r="F31" s="82"/>
      <c r="G31" s="90">
        <f>G27</f>
        <v>1.98</v>
      </c>
      <c r="H31" s="82" t="s">
        <v>0</v>
      </c>
      <c r="I31" s="82">
        <v>0.2</v>
      </c>
      <c r="J31" s="92" t="s">
        <v>17</v>
      </c>
      <c r="K31" s="9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4" t="s">
        <v>57</v>
      </c>
      <c r="W31" s="85">
        <f>ROUND(G31*I31,2)*0</f>
        <v>0</v>
      </c>
      <c r="X31" s="85">
        <f t="shared" si="0"/>
        <v>0</v>
      </c>
      <c r="Y31" s="77" t="s">
        <v>76</v>
      </c>
      <c r="Z31" s="77"/>
      <c r="AA31" s="76"/>
    </row>
    <row r="32" spans="1:27" ht="13.5" hidden="1" customHeight="1">
      <c r="A32" s="57"/>
      <c r="B32" s="97" t="s">
        <v>137</v>
      </c>
      <c r="C32" s="351" t="s">
        <v>138</v>
      </c>
      <c r="D32" s="347"/>
      <c r="E32" s="88"/>
      <c r="F32" s="82"/>
      <c r="G32" s="90">
        <f>G27</f>
        <v>1.98</v>
      </c>
      <c r="H32" s="82" t="s">
        <v>0</v>
      </c>
      <c r="I32" s="82">
        <v>8.9999999999999993E-3</v>
      </c>
      <c r="J32" s="92" t="s">
        <v>17</v>
      </c>
      <c r="K32" s="9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4" t="s">
        <v>57</v>
      </c>
      <c r="W32" s="85">
        <f>ROUND(G32*I32,2)*0</f>
        <v>0</v>
      </c>
      <c r="X32" s="85">
        <f t="shared" si="0"/>
        <v>0</v>
      </c>
      <c r="Y32" s="77" t="s">
        <v>76</v>
      </c>
      <c r="Z32" s="77"/>
      <c r="AA32" s="76"/>
    </row>
    <row r="33" spans="1:27" ht="14.1" hidden="1" customHeight="1">
      <c r="A33" s="57"/>
      <c r="B33" s="77" t="s">
        <v>80</v>
      </c>
      <c r="C33" s="346"/>
      <c r="D33" s="347"/>
      <c r="E33" s="88"/>
      <c r="F33" s="82" t="s">
        <v>139</v>
      </c>
      <c r="G33" s="83">
        <f>+X31</f>
        <v>0</v>
      </c>
      <c r="H33" s="82" t="s">
        <v>0</v>
      </c>
      <c r="I33" s="82">
        <v>220</v>
      </c>
      <c r="J33" s="92" t="s">
        <v>82</v>
      </c>
      <c r="K33" s="82" t="s">
        <v>61</v>
      </c>
      <c r="L33" s="352">
        <f>X32</f>
        <v>0</v>
      </c>
      <c r="M33" s="352"/>
      <c r="N33" s="82" t="s">
        <v>0</v>
      </c>
      <c r="O33" s="82">
        <v>510</v>
      </c>
      <c r="P33" s="92" t="s">
        <v>140</v>
      </c>
      <c r="Q33" s="82"/>
      <c r="R33" s="82">
        <v>40</v>
      </c>
      <c r="S33" s="92" t="s">
        <v>141</v>
      </c>
      <c r="T33" s="82"/>
      <c r="U33" s="82"/>
      <c r="V33" s="84" t="s">
        <v>57</v>
      </c>
      <c r="W33" s="85">
        <f>ROUND((G33*I33+L33*O33)/R33,2)</f>
        <v>0</v>
      </c>
      <c r="X33" s="85">
        <f t="shared" si="0"/>
        <v>0</v>
      </c>
      <c r="Y33" s="77" t="s">
        <v>142</v>
      </c>
      <c r="Z33" s="77"/>
      <c r="AA33" s="76"/>
    </row>
    <row r="34" spans="1:27" ht="14.1" hidden="1" customHeight="1">
      <c r="A34" s="57"/>
      <c r="B34" s="77" t="s">
        <v>86</v>
      </c>
      <c r="C34" s="346"/>
      <c r="D34" s="347"/>
      <c r="E34" s="88"/>
      <c r="F34" s="82"/>
      <c r="G34" s="83">
        <f>+X31</f>
        <v>0</v>
      </c>
      <c r="H34" s="82" t="s">
        <v>0</v>
      </c>
      <c r="I34" s="82">
        <v>0.94</v>
      </c>
      <c r="J34" s="92" t="s">
        <v>17</v>
      </c>
      <c r="K34" s="9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4" t="s">
        <v>57</v>
      </c>
      <c r="W34" s="85">
        <f>ROUND(G34*I34,2)</f>
        <v>0</v>
      </c>
      <c r="X34" s="85">
        <f t="shared" si="0"/>
        <v>0</v>
      </c>
      <c r="Y34" s="77" t="s">
        <v>2</v>
      </c>
      <c r="Z34" s="77"/>
      <c r="AA34" s="76"/>
    </row>
    <row r="35" spans="1:27" ht="14.1" hidden="1" customHeight="1">
      <c r="A35" s="57"/>
      <c r="B35" s="77" t="s">
        <v>87</v>
      </c>
      <c r="C35" s="346"/>
      <c r="D35" s="347"/>
      <c r="E35" s="88"/>
      <c r="F35" s="82"/>
      <c r="G35" s="83">
        <f>+X31</f>
        <v>0</v>
      </c>
      <c r="H35" s="82" t="s">
        <v>0</v>
      </c>
      <c r="I35" s="82">
        <v>0.47</v>
      </c>
      <c r="J35" s="92" t="s">
        <v>17</v>
      </c>
      <c r="K35" s="82" t="s">
        <v>61</v>
      </c>
      <c r="L35" s="352">
        <f>X32</f>
        <v>0</v>
      </c>
      <c r="M35" s="353"/>
      <c r="N35" s="82" t="s">
        <v>0</v>
      </c>
      <c r="O35" s="83">
        <v>1.1000000000000001</v>
      </c>
      <c r="P35" s="92" t="s">
        <v>17</v>
      </c>
      <c r="Q35" s="82"/>
      <c r="R35" s="82"/>
      <c r="S35" s="82"/>
      <c r="T35" s="82"/>
      <c r="U35" s="82"/>
      <c r="V35" s="84" t="s">
        <v>57</v>
      </c>
      <c r="W35" s="85">
        <f>ROUND(G35*I35+L35*O35,2)</f>
        <v>0</v>
      </c>
      <c r="X35" s="85">
        <f t="shared" si="0"/>
        <v>0</v>
      </c>
      <c r="Y35" s="77" t="s">
        <v>76</v>
      </c>
      <c r="Z35" s="77"/>
      <c r="AA35" s="76"/>
    </row>
    <row r="36" spans="1:27" ht="14.1" hidden="1" customHeight="1">
      <c r="A36" s="57"/>
      <c r="B36" s="77" t="s">
        <v>88</v>
      </c>
      <c r="C36" s="346" t="s">
        <v>143</v>
      </c>
      <c r="D36" s="347"/>
      <c r="E36" s="88"/>
      <c r="F36" s="82"/>
      <c r="G36" s="83">
        <f>M18+N18</f>
        <v>0.6</v>
      </c>
      <c r="H36" s="348" t="s">
        <v>90</v>
      </c>
      <c r="I36" s="348"/>
      <c r="J36" s="82">
        <v>2</v>
      </c>
      <c r="K36" s="92" t="s">
        <v>144</v>
      </c>
      <c r="L36" s="82"/>
      <c r="M36" s="82"/>
      <c r="N36" s="82"/>
      <c r="O36" s="92"/>
      <c r="P36" s="82"/>
      <c r="Q36" s="82"/>
      <c r="R36" s="82"/>
      <c r="S36" s="82"/>
      <c r="T36" s="82"/>
      <c r="U36" s="82"/>
      <c r="V36" s="84" t="s">
        <v>57</v>
      </c>
      <c r="W36" s="85">
        <f>ROUND(G36*J36,2)*0</f>
        <v>0</v>
      </c>
      <c r="X36" s="85">
        <f t="shared" si="0"/>
        <v>0</v>
      </c>
      <c r="Y36" s="77" t="s">
        <v>145</v>
      </c>
      <c r="Z36" s="77"/>
      <c r="AA36" s="76"/>
    </row>
    <row r="37" spans="1:27" ht="14.1" customHeight="1">
      <c r="A37" s="57"/>
      <c r="B37" s="77" t="s">
        <v>93</v>
      </c>
      <c r="C37" s="346"/>
      <c r="D37" s="347"/>
      <c r="E37" s="88"/>
      <c r="F37" s="82" t="s">
        <v>94</v>
      </c>
      <c r="G37" s="90">
        <f>Q4</f>
        <v>2.96</v>
      </c>
      <c r="H37" s="82" t="s">
        <v>61</v>
      </c>
      <c r="I37" s="82">
        <f>Q19</f>
        <v>2.6</v>
      </c>
      <c r="J37" s="82" t="s">
        <v>95</v>
      </c>
      <c r="K37" s="82">
        <v>2</v>
      </c>
      <c r="L37" s="94" t="s">
        <v>0</v>
      </c>
      <c r="M37" s="349">
        <f>W11</f>
        <v>0.6</v>
      </c>
      <c r="N37" s="349"/>
      <c r="O37" s="94" t="s">
        <v>0</v>
      </c>
      <c r="P37" s="350">
        <v>0.6</v>
      </c>
      <c r="Q37" s="350"/>
      <c r="R37" s="82"/>
      <c r="S37" s="82"/>
      <c r="T37" s="82"/>
      <c r="U37" s="82"/>
      <c r="V37" s="84" t="s">
        <v>57</v>
      </c>
      <c r="W37" s="98">
        <f>ROUND((G37+I37)/K37*M37*P37,2)</f>
        <v>1</v>
      </c>
      <c r="X37" s="85">
        <f t="shared" si="0"/>
        <v>1</v>
      </c>
      <c r="Y37" s="77" t="s">
        <v>2</v>
      </c>
      <c r="Z37" s="77"/>
      <c r="AA37" s="76"/>
    </row>
    <row r="38" spans="1:27" ht="14.1" customHeight="1">
      <c r="A38" s="57"/>
      <c r="B38" s="77" t="s">
        <v>96</v>
      </c>
      <c r="C38" s="346"/>
      <c r="D38" s="347"/>
      <c r="E38" s="88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4" t="s">
        <v>57</v>
      </c>
      <c r="W38" s="98">
        <f>X37</f>
        <v>1</v>
      </c>
      <c r="X38" s="98">
        <f t="shared" si="0"/>
        <v>1</v>
      </c>
      <c r="Y38" s="77" t="s">
        <v>76</v>
      </c>
      <c r="Z38" s="77"/>
      <c r="AA38" s="76"/>
    </row>
    <row r="39" spans="1:27" ht="6.95" customHeight="1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1"/>
      <c r="X39" s="101"/>
      <c r="Y39" s="100"/>
      <c r="Z39" s="100"/>
      <c r="AA39" s="102"/>
    </row>
    <row r="54" spans="10:10">
      <c r="J54" s="103"/>
    </row>
  </sheetData>
  <mergeCells count="41">
    <mergeCell ref="W16:W17"/>
    <mergeCell ref="B2:AA2"/>
    <mergeCell ref="L5:M5"/>
    <mergeCell ref="U5:V5"/>
    <mergeCell ref="W11:W12"/>
    <mergeCell ref="X12:X13"/>
    <mergeCell ref="X23:X24"/>
    <mergeCell ref="Y23:Y24"/>
    <mergeCell ref="Z23:Z24"/>
    <mergeCell ref="C25:D25"/>
    <mergeCell ref="N18:O18"/>
    <mergeCell ref="S18:T18"/>
    <mergeCell ref="Q19:Q20"/>
    <mergeCell ref="B21:Z21"/>
    <mergeCell ref="C22:D22"/>
    <mergeCell ref="E22:W22"/>
    <mergeCell ref="P27:Q27"/>
    <mergeCell ref="C28:D28"/>
    <mergeCell ref="M28:N28"/>
    <mergeCell ref="P28:Q28"/>
    <mergeCell ref="L23:M23"/>
    <mergeCell ref="N23:O23"/>
    <mergeCell ref="C33:D33"/>
    <mergeCell ref="L33:M33"/>
    <mergeCell ref="C26:D26"/>
    <mergeCell ref="C27:D27"/>
    <mergeCell ref="M27:N27"/>
    <mergeCell ref="L29:M29"/>
    <mergeCell ref="C30:D30"/>
    <mergeCell ref="P30:Q30"/>
    <mergeCell ref="C31:D31"/>
    <mergeCell ref="C32:D32"/>
    <mergeCell ref="P37:Q37"/>
    <mergeCell ref="C38:D38"/>
    <mergeCell ref="C34:D34"/>
    <mergeCell ref="C35:D35"/>
    <mergeCell ref="L35:M35"/>
    <mergeCell ref="C36:D36"/>
    <mergeCell ref="H36:I36"/>
    <mergeCell ref="C37:D37"/>
    <mergeCell ref="M37:N37"/>
  </mergeCells>
  <phoneticPr fontId="3" type="noConversion"/>
  <printOptions horizontalCentered="1" verticalCentered="1"/>
  <pageMargins left="0.7" right="0.17" top="0.78740157480314965" bottom="0.51181102362204722" header="0" footer="0"/>
  <pageSetup paperSize="9" scale="94" orientation="landscape" verticalDpi="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7"/>
  <sheetViews>
    <sheetView showGridLines="0" view="pageBreakPreview" zoomScaleNormal="100" zoomScaleSheetLayoutView="100" workbookViewId="0">
      <selection activeCell="B4963" sqref="B4963"/>
    </sheetView>
  </sheetViews>
  <sheetFormatPr defaultRowHeight="12"/>
  <cols>
    <col min="1" max="1" width="1" style="107" customWidth="1"/>
    <col min="2" max="2" width="8.5" style="107" customWidth="1"/>
    <col min="3" max="3" width="2.5" style="107" customWidth="1"/>
    <col min="4" max="4" width="4.875" style="107" customWidth="1"/>
    <col min="5" max="5" width="4.5" style="107" customWidth="1"/>
    <col min="6" max="6" width="2.25" style="107" customWidth="1"/>
    <col min="7" max="7" width="5" style="107" customWidth="1"/>
    <col min="8" max="8" width="2" style="107" customWidth="1"/>
    <col min="9" max="9" width="5" style="107" customWidth="1"/>
    <col min="10" max="10" width="2.25" style="107" customWidth="1"/>
    <col min="11" max="11" width="3.75" style="107" customWidth="1"/>
    <col min="12" max="12" width="1.625" style="107" customWidth="1"/>
    <col min="13" max="13" width="4.25" style="107" customWidth="1"/>
    <col min="14" max="14" width="2.25" style="107" customWidth="1"/>
    <col min="15" max="15" width="6.5" style="107" customWidth="1"/>
    <col min="16" max="17" width="4.375" style="107" customWidth="1"/>
    <col min="18" max="18" width="7.125" style="107" customWidth="1"/>
    <col min="19" max="19" width="7.375" style="107" customWidth="1"/>
    <col min="20" max="20" width="1.75" style="107" customWidth="1"/>
    <col min="21" max="21" width="5" style="107" customWidth="1"/>
    <col min="22" max="22" width="2.25" style="107" customWidth="1"/>
    <col min="23" max="23" width="4.875" style="107" customWidth="1"/>
    <col min="24" max="24" width="2.375" style="107" customWidth="1"/>
    <col min="25" max="25" width="4.875" style="107" customWidth="1"/>
    <col min="26" max="26" width="2.375" style="107" customWidth="1"/>
    <col min="27" max="27" width="4.625" style="107" customWidth="1"/>
    <col min="28" max="28" width="3" style="107" customWidth="1"/>
    <col min="29" max="29" width="4.375" style="107" customWidth="1"/>
    <col min="30" max="30" width="4.125" style="107" customWidth="1"/>
    <col min="31" max="31" width="6" style="107" customWidth="1"/>
    <col min="32" max="32" width="4" style="107" customWidth="1"/>
    <col min="33" max="33" width="1" style="107" customWidth="1"/>
    <col min="34" max="256" width="9" style="107"/>
    <col min="257" max="257" width="1" style="107" customWidth="1"/>
    <col min="258" max="258" width="8.5" style="107" customWidth="1"/>
    <col min="259" max="259" width="2.5" style="107" customWidth="1"/>
    <col min="260" max="260" width="4.875" style="107" customWidth="1"/>
    <col min="261" max="261" width="4.5" style="107" customWidth="1"/>
    <col min="262" max="262" width="2.25" style="107" customWidth="1"/>
    <col min="263" max="263" width="5" style="107" customWidth="1"/>
    <col min="264" max="264" width="2" style="107" customWidth="1"/>
    <col min="265" max="265" width="5" style="107" customWidth="1"/>
    <col min="266" max="266" width="2.25" style="107" customWidth="1"/>
    <col min="267" max="267" width="3.75" style="107" customWidth="1"/>
    <col min="268" max="268" width="1.625" style="107" customWidth="1"/>
    <col min="269" max="269" width="4.25" style="107" customWidth="1"/>
    <col min="270" max="270" width="2.25" style="107" customWidth="1"/>
    <col min="271" max="271" width="6.5" style="107" customWidth="1"/>
    <col min="272" max="273" width="4.375" style="107" customWidth="1"/>
    <col min="274" max="274" width="7.125" style="107" customWidth="1"/>
    <col min="275" max="275" width="7.375" style="107" customWidth="1"/>
    <col min="276" max="276" width="1.75" style="107" customWidth="1"/>
    <col min="277" max="277" width="5" style="107" customWidth="1"/>
    <col min="278" max="278" width="2.25" style="107" customWidth="1"/>
    <col min="279" max="279" width="4.875" style="107" customWidth="1"/>
    <col min="280" max="280" width="2.375" style="107" customWidth="1"/>
    <col min="281" max="281" width="4.875" style="107" customWidth="1"/>
    <col min="282" max="282" width="2.375" style="107" customWidth="1"/>
    <col min="283" max="283" width="4.625" style="107" customWidth="1"/>
    <col min="284" max="284" width="3" style="107" customWidth="1"/>
    <col min="285" max="285" width="4.375" style="107" customWidth="1"/>
    <col min="286" max="286" width="4.125" style="107" customWidth="1"/>
    <col min="287" max="287" width="6" style="107" customWidth="1"/>
    <col min="288" max="288" width="4" style="107" customWidth="1"/>
    <col min="289" max="289" width="1" style="107" customWidth="1"/>
    <col min="290" max="512" width="9" style="107"/>
    <col min="513" max="513" width="1" style="107" customWidth="1"/>
    <col min="514" max="514" width="8.5" style="107" customWidth="1"/>
    <col min="515" max="515" width="2.5" style="107" customWidth="1"/>
    <col min="516" max="516" width="4.875" style="107" customWidth="1"/>
    <col min="517" max="517" width="4.5" style="107" customWidth="1"/>
    <col min="518" max="518" width="2.25" style="107" customWidth="1"/>
    <col min="519" max="519" width="5" style="107" customWidth="1"/>
    <col min="520" max="520" width="2" style="107" customWidth="1"/>
    <col min="521" max="521" width="5" style="107" customWidth="1"/>
    <col min="522" max="522" width="2.25" style="107" customWidth="1"/>
    <col min="523" max="523" width="3.75" style="107" customWidth="1"/>
    <col min="524" max="524" width="1.625" style="107" customWidth="1"/>
    <col min="525" max="525" width="4.25" style="107" customWidth="1"/>
    <col min="526" max="526" width="2.25" style="107" customWidth="1"/>
    <col min="527" max="527" width="6.5" style="107" customWidth="1"/>
    <col min="528" max="529" width="4.375" style="107" customWidth="1"/>
    <col min="530" max="530" width="7.125" style="107" customWidth="1"/>
    <col min="531" max="531" width="7.375" style="107" customWidth="1"/>
    <col min="532" max="532" width="1.75" style="107" customWidth="1"/>
    <col min="533" max="533" width="5" style="107" customWidth="1"/>
    <col min="534" max="534" width="2.25" style="107" customWidth="1"/>
    <col min="535" max="535" width="4.875" style="107" customWidth="1"/>
    <col min="536" max="536" width="2.375" style="107" customWidth="1"/>
    <col min="537" max="537" width="4.875" style="107" customWidth="1"/>
    <col min="538" max="538" width="2.375" style="107" customWidth="1"/>
    <col min="539" max="539" width="4.625" style="107" customWidth="1"/>
    <col min="540" max="540" width="3" style="107" customWidth="1"/>
    <col min="541" max="541" width="4.375" style="107" customWidth="1"/>
    <col min="542" max="542" width="4.125" style="107" customWidth="1"/>
    <col min="543" max="543" width="6" style="107" customWidth="1"/>
    <col min="544" max="544" width="4" style="107" customWidth="1"/>
    <col min="545" max="545" width="1" style="107" customWidth="1"/>
    <col min="546" max="768" width="9" style="107"/>
    <col min="769" max="769" width="1" style="107" customWidth="1"/>
    <col min="770" max="770" width="8.5" style="107" customWidth="1"/>
    <col min="771" max="771" width="2.5" style="107" customWidth="1"/>
    <col min="772" max="772" width="4.875" style="107" customWidth="1"/>
    <col min="773" max="773" width="4.5" style="107" customWidth="1"/>
    <col min="774" max="774" width="2.25" style="107" customWidth="1"/>
    <col min="775" max="775" width="5" style="107" customWidth="1"/>
    <col min="776" max="776" width="2" style="107" customWidth="1"/>
    <col min="777" max="777" width="5" style="107" customWidth="1"/>
    <col min="778" max="778" width="2.25" style="107" customWidth="1"/>
    <col min="779" max="779" width="3.75" style="107" customWidth="1"/>
    <col min="780" max="780" width="1.625" style="107" customWidth="1"/>
    <col min="781" max="781" width="4.25" style="107" customWidth="1"/>
    <col min="782" max="782" width="2.25" style="107" customWidth="1"/>
    <col min="783" max="783" width="6.5" style="107" customWidth="1"/>
    <col min="784" max="785" width="4.375" style="107" customWidth="1"/>
    <col min="786" max="786" width="7.125" style="107" customWidth="1"/>
    <col min="787" max="787" width="7.375" style="107" customWidth="1"/>
    <col min="788" max="788" width="1.75" style="107" customWidth="1"/>
    <col min="789" max="789" width="5" style="107" customWidth="1"/>
    <col min="790" max="790" width="2.25" style="107" customWidth="1"/>
    <col min="791" max="791" width="4.875" style="107" customWidth="1"/>
    <col min="792" max="792" width="2.375" style="107" customWidth="1"/>
    <col min="793" max="793" width="4.875" style="107" customWidth="1"/>
    <col min="794" max="794" width="2.375" style="107" customWidth="1"/>
    <col min="795" max="795" width="4.625" style="107" customWidth="1"/>
    <col min="796" max="796" width="3" style="107" customWidth="1"/>
    <col min="797" max="797" width="4.375" style="107" customWidth="1"/>
    <col min="798" max="798" width="4.125" style="107" customWidth="1"/>
    <col min="799" max="799" width="6" style="107" customWidth="1"/>
    <col min="800" max="800" width="4" style="107" customWidth="1"/>
    <col min="801" max="801" width="1" style="107" customWidth="1"/>
    <col min="802" max="1024" width="9" style="107"/>
    <col min="1025" max="1025" width="1" style="107" customWidth="1"/>
    <col min="1026" max="1026" width="8.5" style="107" customWidth="1"/>
    <col min="1027" max="1027" width="2.5" style="107" customWidth="1"/>
    <col min="1028" max="1028" width="4.875" style="107" customWidth="1"/>
    <col min="1029" max="1029" width="4.5" style="107" customWidth="1"/>
    <col min="1030" max="1030" width="2.25" style="107" customWidth="1"/>
    <col min="1031" max="1031" width="5" style="107" customWidth="1"/>
    <col min="1032" max="1032" width="2" style="107" customWidth="1"/>
    <col min="1033" max="1033" width="5" style="107" customWidth="1"/>
    <col min="1034" max="1034" width="2.25" style="107" customWidth="1"/>
    <col min="1035" max="1035" width="3.75" style="107" customWidth="1"/>
    <col min="1036" max="1036" width="1.625" style="107" customWidth="1"/>
    <col min="1037" max="1037" width="4.25" style="107" customWidth="1"/>
    <col min="1038" max="1038" width="2.25" style="107" customWidth="1"/>
    <col min="1039" max="1039" width="6.5" style="107" customWidth="1"/>
    <col min="1040" max="1041" width="4.375" style="107" customWidth="1"/>
    <col min="1042" max="1042" width="7.125" style="107" customWidth="1"/>
    <col min="1043" max="1043" width="7.375" style="107" customWidth="1"/>
    <col min="1044" max="1044" width="1.75" style="107" customWidth="1"/>
    <col min="1045" max="1045" width="5" style="107" customWidth="1"/>
    <col min="1046" max="1046" width="2.25" style="107" customWidth="1"/>
    <col min="1047" max="1047" width="4.875" style="107" customWidth="1"/>
    <col min="1048" max="1048" width="2.375" style="107" customWidth="1"/>
    <col min="1049" max="1049" width="4.875" style="107" customWidth="1"/>
    <col min="1050" max="1050" width="2.375" style="107" customWidth="1"/>
    <col min="1051" max="1051" width="4.625" style="107" customWidth="1"/>
    <col min="1052" max="1052" width="3" style="107" customWidth="1"/>
    <col min="1053" max="1053" width="4.375" style="107" customWidth="1"/>
    <col min="1054" max="1054" width="4.125" style="107" customWidth="1"/>
    <col min="1055" max="1055" width="6" style="107" customWidth="1"/>
    <col min="1056" max="1056" width="4" style="107" customWidth="1"/>
    <col min="1057" max="1057" width="1" style="107" customWidth="1"/>
    <col min="1058" max="1280" width="9" style="107"/>
    <col min="1281" max="1281" width="1" style="107" customWidth="1"/>
    <col min="1282" max="1282" width="8.5" style="107" customWidth="1"/>
    <col min="1283" max="1283" width="2.5" style="107" customWidth="1"/>
    <col min="1284" max="1284" width="4.875" style="107" customWidth="1"/>
    <col min="1285" max="1285" width="4.5" style="107" customWidth="1"/>
    <col min="1286" max="1286" width="2.25" style="107" customWidth="1"/>
    <col min="1287" max="1287" width="5" style="107" customWidth="1"/>
    <col min="1288" max="1288" width="2" style="107" customWidth="1"/>
    <col min="1289" max="1289" width="5" style="107" customWidth="1"/>
    <col min="1290" max="1290" width="2.25" style="107" customWidth="1"/>
    <col min="1291" max="1291" width="3.75" style="107" customWidth="1"/>
    <col min="1292" max="1292" width="1.625" style="107" customWidth="1"/>
    <col min="1293" max="1293" width="4.25" style="107" customWidth="1"/>
    <col min="1294" max="1294" width="2.25" style="107" customWidth="1"/>
    <col min="1295" max="1295" width="6.5" style="107" customWidth="1"/>
    <col min="1296" max="1297" width="4.375" style="107" customWidth="1"/>
    <col min="1298" max="1298" width="7.125" style="107" customWidth="1"/>
    <col min="1299" max="1299" width="7.375" style="107" customWidth="1"/>
    <col min="1300" max="1300" width="1.75" style="107" customWidth="1"/>
    <col min="1301" max="1301" width="5" style="107" customWidth="1"/>
    <col min="1302" max="1302" width="2.25" style="107" customWidth="1"/>
    <col min="1303" max="1303" width="4.875" style="107" customWidth="1"/>
    <col min="1304" max="1304" width="2.375" style="107" customWidth="1"/>
    <col min="1305" max="1305" width="4.875" style="107" customWidth="1"/>
    <col min="1306" max="1306" width="2.375" style="107" customWidth="1"/>
    <col min="1307" max="1307" width="4.625" style="107" customWidth="1"/>
    <col min="1308" max="1308" width="3" style="107" customWidth="1"/>
    <col min="1309" max="1309" width="4.375" style="107" customWidth="1"/>
    <col min="1310" max="1310" width="4.125" style="107" customWidth="1"/>
    <col min="1311" max="1311" width="6" style="107" customWidth="1"/>
    <col min="1312" max="1312" width="4" style="107" customWidth="1"/>
    <col min="1313" max="1313" width="1" style="107" customWidth="1"/>
    <col min="1314" max="1536" width="9" style="107"/>
    <col min="1537" max="1537" width="1" style="107" customWidth="1"/>
    <col min="1538" max="1538" width="8.5" style="107" customWidth="1"/>
    <col min="1539" max="1539" width="2.5" style="107" customWidth="1"/>
    <col min="1540" max="1540" width="4.875" style="107" customWidth="1"/>
    <col min="1541" max="1541" width="4.5" style="107" customWidth="1"/>
    <col min="1542" max="1542" width="2.25" style="107" customWidth="1"/>
    <col min="1543" max="1543" width="5" style="107" customWidth="1"/>
    <col min="1544" max="1544" width="2" style="107" customWidth="1"/>
    <col min="1545" max="1545" width="5" style="107" customWidth="1"/>
    <col min="1546" max="1546" width="2.25" style="107" customWidth="1"/>
    <col min="1547" max="1547" width="3.75" style="107" customWidth="1"/>
    <col min="1548" max="1548" width="1.625" style="107" customWidth="1"/>
    <col min="1549" max="1549" width="4.25" style="107" customWidth="1"/>
    <col min="1550" max="1550" width="2.25" style="107" customWidth="1"/>
    <col min="1551" max="1551" width="6.5" style="107" customWidth="1"/>
    <col min="1552" max="1553" width="4.375" style="107" customWidth="1"/>
    <col min="1554" max="1554" width="7.125" style="107" customWidth="1"/>
    <col min="1555" max="1555" width="7.375" style="107" customWidth="1"/>
    <col min="1556" max="1556" width="1.75" style="107" customWidth="1"/>
    <col min="1557" max="1557" width="5" style="107" customWidth="1"/>
    <col min="1558" max="1558" width="2.25" style="107" customWidth="1"/>
    <col min="1559" max="1559" width="4.875" style="107" customWidth="1"/>
    <col min="1560" max="1560" width="2.375" style="107" customWidth="1"/>
    <col min="1561" max="1561" width="4.875" style="107" customWidth="1"/>
    <col min="1562" max="1562" width="2.375" style="107" customWidth="1"/>
    <col min="1563" max="1563" width="4.625" style="107" customWidth="1"/>
    <col min="1564" max="1564" width="3" style="107" customWidth="1"/>
    <col min="1565" max="1565" width="4.375" style="107" customWidth="1"/>
    <col min="1566" max="1566" width="4.125" style="107" customWidth="1"/>
    <col min="1567" max="1567" width="6" style="107" customWidth="1"/>
    <col min="1568" max="1568" width="4" style="107" customWidth="1"/>
    <col min="1569" max="1569" width="1" style="107" customWidth="1"/>
    <col min="1570" max="1792" width="9" style="107"/>
    <col min="1793" max="1793" width="1" style="107" customWidth="1"/>
    <col min="1794" max="1794" width="8.5" style="107" customWidth="1"/>
    <col min="1795" max="1795" width="2.5" style="107" customWidth="1"/>
    <col min="1796" max="1796" width="4.875" style="107" customWidth="1"/>
    <col min="1797" max="1797" width="4.5" style="107" customWidth="1"/>
    <col min="1798" max="1798" width="2.25" style="107" customWidth="1"/>
    <col min="1799" max="1799" width="5" style="107" customWidth="1"/>
    <col min="1800" max="1800" width="2" style="107" customWidth="1"/>
    <col min="1801" max="1801" width="5" style="107" customWidth="1"/>
    <col min="1802" max="1802" width="2.25" style="107" customWidth="1"/>
    <col min="1803" max="1803" width="3.75" style="107" customWidth="1"/>
    <col min="1804" max="1804" width="1.625" style="107" customWidth="1"/>
    <col min="1805" max="1805" width="4.25" style="107" customWidth="1"/>
    <col min="1806" max="1806" width="2.25" style="107" customWidth="1"/>
    <col min="1807" max="1807" width="6.5" style="107" customWidth="1"/>
    <col min="1808" max="1809" width="4.375" style="107" customWidth="1"/>
    <col min="1810" max="1810" width="7.125" style="107" customWidth="1"/>
    <col min="1811" max="1811" width="7.375" style="107" customWidth="1"/>
    <col min="1812" max="1812" width="1.75" style="107" customWidth="1"/>
    <col min="1813" max="1813" width="5" style="107" customWidth="1"/>
    <col min="1814" max="1814" width="2.25" style="107" customWidth="1"/>
    <col min="1815" max="1815" width="4.875" style="107" customWidth="1"/>
    <col min="1816" max="1816" width="2.375" style="107" customWidth="1"/>
    <col min="1817" max="1817" width="4.875" style="107" customWidth="1"/>
    <col min="1818" max="1818" width="2.375" style="107" customWidth="1"/>
    <col min="1819" max="1819" width="4.625" style="107" customWidth="1"/>
    <col min="1820" max="1820" width="3" style="107" customWidth="1"/>
    <col min="1821" max="1821" width="4.375" style="107" customWidth="1"/>
    <col min="1822" max="1822" width="4.125" style="107" customWidth="1"/>
    <col min="1823" max="1823" width="6" style="107" customWidth="1"/>
    <col min="1824" max="1824" width="4" style="107" customWidth="1"/>
    <col min="1825" max="1825" width="1" style="107" customWidth="1"/>
    <col min="1826" max="2048" width="9" style="107"/>
    <col min="2049" max="2049" width="1" style="107" customWidth="1"/>
    <col min="2050" max="2050" width="8.5" style="107" customWidth="1"/>
    <col min="2051" max="2051" width="2.5" style="107" customWidth="1"/>
    <col min="2052" max="2052" width="4.875" style="107" customWidth="1"/>
    <col min="2053" max="2053" width="4.5" style="107" customWidth="1"/>
    <col min="2054" max="2054" width="2.25" style="107" customWidth="1"/>
    <col min="2055" max="2055" width="5" style="107" customWidth="1"/>
    <col min="2056" max="2056" width="2" style="107" customWidth="1"/>
    <col min="2057" max="2057" width="5" style="107" customWidth="1"/>
    <col min="2058" max="2058" width="2.25" style="107" customWidth="1"/>
    <col min="2059" max="2059" width="3.75" style="107" customWidth="1"/>
    <col min="2060" max="2060" width="1.625" style="107" customWidth="1"/>
    <col min="2061" max="2061" width="4.25" style="107" customWidth="1"/>
    <col min="2062" max="2062" width="2.25" style="107" customWidth="1"/>
    <col min="2063" max="2063" width="6.5" style="107" customWidth="1"/>
    <col min="2064" max="2065" width="4.375" style="107" customWidth="1"/>
    <col min="2066" max="2066" width="7.125" style="107" customWidth="1"/>
    <col min="2067" max="2067" width="7.375" style="107" customWidth="1"/>
    <col min="2068" max="2068" width="1.75" style="107" customWidth="1"/>
    <col min="2069" max="2069" width="5" style="107" customWidth="1"/>
    <col min="2070" max="2070" width="2.25" style="107" customWidth="1"/>
    <col min="2071" max="2071" width="4.875" style="107" customWidth="1"/>
    <col min="2072" max="2072" width="2.375" style="107" customWidth="1"/>
    <col min="2073" max="2073" width="4.875" style="107" customWidth="1"/>
    <col min="2074" max="2074" width="2.375" style="107" customWidth="1"/>
    <col min="2075" max="2075" width="4.625" style="107" customWidth="1"/>
    <col min="2076" max="2076" width="3" style="107" customWidth="1"/>
    <col min="2077" max="2077" width="4.375" style="107" customWidth="1"/>
    <col min="2078" max="2078" width="4.125" style="107" customWidth="1"/>
    <col min="2079" max="2079" width="6" style="107" customWidth="1"/>
    <col min="2080" max="2080" width="4" style="107" customWidth="1"/>
    <col min="2081" max="2081" width="1" style="107" customWidth="1"/>
    <col min="2082" max="2304" width="9" style="107"/>
    <col min="2305" max="2305" width="1" style="107" customWidth="1"/>
    <col min="2306" max="2306" width="8.5" style="107" customWidth="1"/>
    <col min="2307" max="2307" width="2.5" style="107" customWidth="1"/>
    <col min="2308" max="2308" width="4.875" style="107" customWidth="1"/>
    <col min="2309" max="2309" width="4.5" style="107" customWidth="1"/>
    <col min="2310" max="2310" width="2.25" style="107" customWidth="1"/>
    <col min="2311" max="2311" width="5" style="107" customWidth="1"/>
    <col min="2312" max="2312" width="2" style="107" customWidth="1"/>
    <col min="2313" max="2313" width="5" style="107" customWidth="1"/>
    <col min="2314" max="2314" width="2.25" style="107" customWidth="1"/>
    <col min="2315" max="2315" width="3.75" style="107" customWidth="1"/>
    <col min="2316" max="2316" width="1.625" style="107" customWidth="1"/>
    <col min="2317" max="2317" width="4.25" style="107" customWidth="1"/>
    <col min="2318" max="2318" width="2.25" style="107" customWidth="1"/>
    <col min="2319" max="2319" width="6.5" style="107" customWidth="1"/>
    <col min="2320" max="2321" width="4.375" style="107" customWidth="1"/>
    <col min="2322" max="2322" width="7.125" style="107" customWidth="1"/>
    <col min="2323" max="2323" width="7.375" style="107" customWidth="1"/>
    <col min="2324" max="2324" width="1.75" style="107" customWidth="1"/>
    <col min="2325" max="2325" width="5" style="107" customWidth="1"/>
    <col min="2326" max="2326" width="2.25" style="107" customWidth="1"/>
    <col min="2327" max="2327" width="4.875" style="107" customWidth="1"/>
    <col min="2328" max="2328" width="2.375" style="107" customWidth="1"/>
    <col min="2329" max="2329" width="4.875" style="107" customWidth="1"/>
    <col min="2330" max="2330" width="2.375" style="107" customWidth="1"/>
    <col min="2331" max="2331" width="4.625" style="107" customWidth="1"/>
    <col min="2332" max="2332" width="3" style="107" customWidth="1"/>
    <col min="2333" max="2333" width="4.375" style="107" customWidth="1"/>
    <col min="2334" max="2334" width="4.125" style="107" customWidth="1"/>
    <col min="2335" max="2335" width="6" style="107" customWidth="1"/>
    <col min="2336" max="2336" width="4" style="107" customWidth="1"/>
    <col min="2337" max="2337" width="1" style="107" customWidth="1"/>
    <col min="2338" max="2560" width="9" style="107"/>
    <col min="2561" max="2561" width="1" style="107" customWidth="1"/>
    <col min="2562" max="2562" width="8.5" style="107" customWidth="1"/>
    <col min="2563" max="2563" width="2.5" style="107" customWidth="1"/>
    <col min="2564" max="2564" width="4.875" style="107" customWidth="1"/>
    <col min="2565" max="2565" width="4.5" style="107" customWidth="1"/>
    <col min="2566" max="2566" width="2.25" style="107" customWidth="1"/>
    <col min="2567" max="2567" width="5" style="107" customWidth="1"/>
    <col min="2568" max="2568" width="2" style="107" customWidth="1"/>
    <col min="2569" max="2569" width="5" style="107" customWidth="1"/>
    <col min="2570" max="2570" width="2.25" style="107" customWidth="1"/>
    <col min="2571" max="2571" width="3.75" style="107" customWidth="1"/>
    <col min="2572" max="2572" width="1.625" style="107" customWidth="1"/>
    <col min="2573" max="2573" width="4.25" style="107" customWidth="1"/>
    <col min="2574" max="2574" width="2.25" style="107" customWidth="1"/>
    <col min="2575" max="2575" width="6.5" style="107" customWidth="1"/>
    <col min="2576" max="2577" width="4.375" style="107" customWidth="1"/>
    <col min="2578" max="2578" width="7.125" style="107" customWidth="1"/>
    <col min="2579" max="2579" width="7.375" style="107" customWidth="1"/>
    <col min="2580" max="2580" width="1.75" style="107" customWidth="1"/>
    <col min="2581" max="2581" width="5" style="107" customWidth="1"/>
    <col min="2582" max="2582" width="2.25" style="107" customWidth="1"/>
    <col min="2583" max="2583" width="4.875" style="107" customWidth="1"/>
    <col min="2584" max="2584" width="2.375" style="107" customWidth="1"/>
    <col min="2585" max="2585" width="4.875" style="107" customWidth="1"/>
    <col min="2586" max="2586" width="2.375" style="107" customWidth="1"/>
    <col min="2587" max="2587" width="4.625" style="107" customWidth="1"/>
    <col min="2588" max="2588" width="3" style="107" customWidth="1"/>
    <col min="2589" max="2589" width="4.375" style="107" customWidth="1"/>
    <col min="2590" max="2590" width="4.125" style="107" customWidth="1"/>
    <col min="2591" max="2591" width="6" style="107" customWidth="1"/>
    <col min="2592" max="2592" width="4" style="107" customWidth="1"/>
    <col min="2593" max="2593" width="1" style="107" customWidth="1"/>
    <col min="2594" max="2816" width="9" style="107"/>
    <col min="2817" max="2817" width="1" style="107" customWidth="1"/>
    <col min="2818" max="2818" width="8.5" style="107" customWidth="1"/>
    <col min="2819" max="2819" width="2.5" style="107" customWidth="1"/>
    <col min="2820" max="2820" width="4.875" style="107" customWidth="1"/>
    <col min="2821" max="2821" width="4.5" style="107" customWidth="1"/>
    <col min="2822" max="2822" width="2.25" style="107" customWidth="1"/>
    <col min="2823" max="2823" width="5" style="107" customWidth="1"/>
    <col min="2824" max="2824" width="2" style="107" customWidth="1"/>
    <col min="2825" max="2825" width="5" style="107" customWidth="1"/>
    <col min="2826" max="2826" width="2.25" style="107" customWidth="1"/>
    <col min="2827" max="2827" width="3.75" style="107" customWidth="1"/>
    <col min="2828" max="2828" width="1.625" style="107" customWidth="1"/>
    <col min="2829" max="2829" width="4.25" style="107" customWidth="1"/>
    <col min="2830" max="2830" width="2.25" style="107" customWidth="1"/>
    <col min="2831" max="2831" width="6.5" style="107" customWidth="1"/>
    <col min="2832" max="2833" width="4.375" style="107" customWidth="1"/>
    <col min="2834" max="2834" width="7.125" style="107" customWidth="1"/>
    <col min="2835" max="2835" width="7.375" style="107" customWidth="1"/>
    <col min="2836" max="2836" width="1.75" style="107" customWidth="1"/>
    <col min="2837" max="2837" width="5" style="107" customWidth="1"/>
    <col min="2838" max="2838" width="2.25" style="107" customWidth="1"/>
    <col min="2839" max="2839" width="4.875" style="107" customWidth="1"/>
    <col min="2840" max="2840" width="2.375" style="107" customWidth="1"/>
    <col min="2841" max="2841" width="4.875" style="107" customWidth="1"/>
    <col min="2842" max="2842" width="2.375" style="107" customWidth="1"/>
    <col min="2843" max="2843" width="4.625" style="107" customWidth="1"/>
    <col min="2844" max="2844" width="3" style="107" customWidth="1"/>
    <col min="2845" max="2845" width="4.375" style="107" customWidth="1"/>
    <col min="2846" max="2846" width="4.125" style="107" customWidth="1"/>
    <col min="2847" max="2847" width="6" style="107" customWidth="1"/>
    <col min="2848" max="2848" width="4" style="107" customWidth="1"/>
    <col min="2849" max="2849" width="1" style="107" customWidth="1"/>
    <col min="2850" max="3072" width="9" style="107"/>
    <col min="3073" max="3073" width="1" style="107" customWidth="1"/>
    <col min="3074" max="3074" width="8.5" style="107" customWidth="1"/>
    <col min="3075" max="3075" width="2.5" style="107" customWidth="1"/>
    <col min="3076" max="3076" width="4.875" style="107" customWidth="1"/>
    <col min="3077" max="3077" width="4.5" style="107" customWidth="1"/>
    <col min="3078" max="3078" width="2.25" style="107" customWidth="1"/>
    <col min="3079" max="3079" width="5" style="107" customWidth="1"/>
    <col min="3080" max="3080" width="2" style="107" customWidth="1"/>
    <col min="3081" max="3081" width="5" style="107" customWidth="1"/>
    <col min="3082" max="3082" width="2.25" style="107" customWidth="1"/>
    <col min="3083" max="3083" width="3.75" style="107" customWidth="1"/>
    <col min="3084" max="3084" width="1.625" style="107" customWidth="1"/>
    <col min="3085" max="3085" width="4.25" style="107" customWidth="1"/>
    <col min="3086" max="3086" width="2.25" style="107" customWidth="1"/>
    <col min="3087" max="3087" width="6.5" style="107" customWidth="1"/>
    <col min="3088" max="3089" width="4.375" style="107" customWidth="1"/>
    <col min="3090" max="3090" width="7.125" style="107" customWidth="1"/>
    <col min="3091" max="3091" width="7.375" style="107" customWidth="1"/>
    <col min="3092" max="3092" width="1.75" style="107" customWidth="1"/>
    <col min="3093" max="3093" width="5" style="107" customWidth="1"/>
    <col min="3094" max="3094" width="2.25" style="107" customWidth="1"/>
    <col min="3095" max="3095" width="4.875" style="107" customWidth="1"/>
    <col min="3096" max="3096" width="2.375" style="107" customWidth="1"/>
    <col min="3097" max="3097" width="4.875" style="107" customWidth="1"/>
    <col min="3098" max="3098" width="2.375" style="107" customWidth="1"/>
    <col min="3099" max="3099" width="4.625" style="107" customWidth="1"/>
    <col min="3100" max="3100" width="3" style="107" customWidth="1"/>
    <col min="3101" max="3101" width="4.375" style="107" customWidth="1"/>
    <col min="3102" max="3102" width="4.125" style="107" customWidth="1"/>
    <col min="3103" max="3103" width="6" style="107" customWidth="1"/>
    <col min="3104" max="3104" width="4" style="107" customWidth="1"/>
    <col min="3105" max="3105" width="1" style="107" customWidth="1"/>
    <col min="3106" max="3328" width="9" style="107"/>
    <col min="3329" max="3329" width="1" style="107" customWidth="1"/>
    <col min="3330" max="3330" width="8.5" style="107" customWidth="1"/>
    <col min="3331" max="3331" width="2.5" style="107" customWidth="1"/>
    <col min="3332" max="3332" width="4.875" style="107" customWidth="1"/>
    <col min="3333" max="3333" width="4.5" style="107" customWidth="1"/>
    <col min="3334" max="3334" width="2.25" style="107" customWidth="1"/>
    <col min="3335" max="3335" width="5" style="107" customWidth="1"/>
    <col min="3336" max="3336" width="2" style="107" customWidth="1"/>
    <col min="3337" max="3337" width="5" style="107" customWidth="1"/>
    <col min="3338" max="3338" width="2.25" style="107" customWidth="1"/>
    <col min="3339" max="3339" width="3.75" style="107" customWidth="1"/>
    <col min="3340" max="3340" width="1.625" style="107" customWidth="1"/>
    <col min="3341" max="3341" width="4.25" style="107" customWidth="1"/>
    <col min="3342" max="3342" width="2.25" style="107" customWidth="1"/>
    <col min="3343" max="3343" width="6.5" style="107" customWidth="1"/>
    <col min="3344" max="3345" width="4.375" style="107" customWidth="1"/>
    <col min="3346" max="3346" width="7.125" style="107" customWidth="1"/>
    <col min="3347" max="3347" width="7.375" style="107" customWidth="1"/>
    <col min="3348" max="3348" width="1.75" style="107" customWidth="1"/>
    <col min="3349" max="3349" width="5" style="107" customWidth="1"/>
    <col min="3350" max="3350" width="2.25" style="107" customWidth="1"/>
    <col min="3351" max="3351" width="4.875" style="107" customWidth="1"/>
    <col min="3352" max="3352" width="2.375" style="107" customWidth="1"/>
    <col min="3353" max="3353" width="4.875" style="107" customWidth="1"/>
    <col min="3354" max="3354" width="2.375" style="107" customWidth="1"/>
    <col min="3355" max="3355" width="4.625" style="107" customWidth="1"/>
    <col min="3356" max="3356" width="3" style="107" customWidth="1"/>
    <col min="3357" max="3357" width="4.375" style="107" customWidth="1"/>
    <col min="3358" max="3358" width="4.125" style="107" customWidth="1"/>
    <col min="3359" max="3359" width="6" style="107" customWidth="1"/>
    <col min="3360" max="3360" width="4" style="107" customWidth="1"/>
    <col min="3361" max="3361" width="1" style="107" customWidth="1"/>
    <col min="3362" max="3584" width="9" style="107"/>
    <col min="3585" max="3585" width="1" style="107" customWidth="1"/>
    <col min="3586" max="3586" width="8.5" style="107" customWidth="1"/>
    <col min="3587" max="3587" width="2.5" style="107" customWidth="1"/>
    <col min="3588" max="3588" width="4.875" style="107" customWidth="1"/>
    <col min="3589" max="3589" width="4.5" style="107" customWidth="1"/>
    <col min="3590" max="3590" width="2.25" style="107" customWidth="1"/>
    <col min="3591" max="3591" width="5" style="107" customWidth="1"/>
    <col min="3592" max="3592" width="2" style="107" customWidth="1"/>
    <col min="3593" max="3593" width="5" style="107" customWidth="1"/>
    <col min="3594" max="3594" width="2.25" style="107" customWidth="1"/>
    <col min="3595" max="3595" width="3.75" style="107" customWidth="1"/>
    <col min="3596" max="3596" width="1.625" style="107" customWidth="1"/>
    <col min="3597" max="3597" width="4.25" style="107" customWidth="1"/>
    <col min="3598" max="3598" width="2.25" style="107" customWidth="1"/>
    <col min="3599" max="3599" width="6.5" style="107" customWidth="1"/>
    <col min="3600" max="3601" width="4.375" style="107" customWidth="1"/>
    <col min="3602" max="3602" width="7.125" style="107" customWidth="1"/>
    <col min="3603" max="3603" width="7.375" style="107" customWidth="1"/>
    <col min="3604" max="3604" width="1.75" style="107" customWidth="1"/>
    <col min="3605" max="3605" width="5" style="107" customWidth="1"/>
    <col min="3606" max="3606" width="2.25" style="107" customWidth="1"/>
    <col min="3607" max="3607" width="4.875" style="107" customWidth="1"/>
    <col min="3608" max="3608" width="2.375" style="107" customWidth="1"/>
    <col min="3609" max="3609" width="4.875" style="107" customWidth="1"/>
    <col min="3610" max="3610" width="2.375" style="107" customWidth="1"/>
    <col min="3611" max="3611" width="4.625" style="107" customWidth="1"/>
    <col min="3612" max="3612" width="3" style="107" customWidth="1"/>
    <col min="3613" max="3613" width="4.375" style="107" customWidth="1"/>
    <col min="3614" max="3614" width="4.125" style="107" customWidth="1"/>
    <col min="3615" max="3615" width="6" style="107" customWidth="1"/>
    <col min="3616" max="3616" width="4" style="107" customWidth="1"/>
    <col min="3617" max="3617" width="1" style="107" customWidth="1"/>
    <col min="3618" max="3840" width="9" style="107"/>
    <col min="3841" max="3841" width="1" style="107" customWidth="1"/>
    <col min="3842" max="3842" width="8.5" style="107" customWidth="1"/>
    <col min="3843" max="3843" width="2.5" style="107" customWidth="1"/>
    <col min="3844" max="3844" width="4.875" style="107" customWidth="1"/>
    <col min="3845" max="3845" width="4.5" style="107" customWidth="1"/>
    <col min="3846" max="3846" width="2.25" style="107" customWidth="1"/>
    <col min="3847" max="3847" width="5" style="107" customWidth="1"/>
    <col min="3848" max="3848" width="2" style="107" customWidth="1"/>
    <col min="3849" max="3849" width="5" style="107" customWidth="1"/>
    <col min="3850" max="3850" width="2.25" style="107" customWidth="1"/>
    <col min="3851" max="3851" width="3.75" style="107" customWidth="1"/>
    <col min="3852" max="3852" width="1.625" style="107" customWidth="1"/>
    <col min="3853" max="3853" width="4.25" style="107" customWidth="1"/>
    <col min="3854" max="3854" width="2.25" style="107" customWidth="1"/>
    <col min="3855" max="3855" width="6.5" style="107" customWidth="1"/>
    <col min="3856" max="3857" width="4.375" style="107" customWidth="1"/>
    <col min="3858" max="3858" width="7.125" style="107" customWidth="1"/>
    <col min="3859" max="3859" width="7.375" style="107" customWidth="1"/>
    <col min="3860" max="3860" width="1.75" style="107" customWidth="1"/>
    <col min="3861" max="3861" width="5" style="107" customWidth="1"/>
    <col min="3862" max="3862" width="2.25" style="107" customWidth="1"/>
    <col min="3863" max="3863" width="4.875" style="107" customWidth="1"/>
    <col min="3864" max="3864" width="2.375" style="107" customWidth="1"/>
    <col min="3865" max="3865" width="4.875" style="107" customWidth="1"/>
    <col min="3866" max="3866" width="2.375" style="107" customWidth="1"/>
    <col min="3867" max="3867" width="4.625" style="107" customWidth="1"/>
    <col min="3868" max="3868" width="3" style="107" customWidth="1"/>
    <col min="3869" max="3869" width="4.375" style="107" customWidth="1"/>
    <col min="3870" max="3870" width="4.125" style="107" customWidth="1"/>
    <col min="3871" max="3871" width="6" style="107" customWidth="1"/>
    <col min="3872" max="3872" width="4" style="107" customWidth="1"/>
    <col min="3873" max="3873" width="1" style="107" customWidth="1"/>
    <col min="3874" max="4096" width="9" style="107"/>
    <col min="4097" max="4097" width="1" style="107" customWidth="1"/>
    <col min="4098" max="4098" width="8.5" style="107" customWidth="1"/>
    <col min="4099" max="4099" width="2.5" style="107" customWidth="1"/>
    <col min="4100" max="4100" width="4.875" style="107" customWidth="1"/>
    <col min="4101" max="4101" width="4.5" style="107" customWidth="1"/>
    <col min="4102" max="4102" width="2.25" style="107" customWidth="1"/>
    <col min="4103" max="4103" width="5" style="107" customWidth="1"/>
    <col min="4104" max="4104" width="2" style="107" customWidth="1"/>
    <col min="4105" max="4105" width="5" style="107" customWidth="1"/>
    <col min="4106" max="4106" width="2.25" style="107" customWidth="1"/>
    <col min="4107" max="4107" width="3.75" style="107" customWidth="1"/>
    <col min="4108" max="4108" width="1.625" style="107" customWidth="1"/>
    <col min="4109" max="4109" width="4.25" style="107" customWidth="1"/>
    <col min="4110" max="4110" width="2.25" style="107" customWidth="1"/>
    <col min="4111" max="4111" width="6.5" style="107" customWidth="1"/>
    <col min="4112" max="4113" width="4.375" style="107" customWidth="1"/>
    <col min="4114" max="4114" width="7.125" style="107" customWidth="1"/>
    <col min="4115" max="4115" width="7.375" style="107" customWidth="1"/>
    <col min="4116" max="4116" width="1.75" style="107" customWidth="1"/>
    <col min="4117" max="4117" width="5" style="107" customWidth="1"/>
    <col min="4118" max="4118" width="2.25" style="107" customWidth="1"/>
    <col min="4119" max="4119" width="4.875" style="107" customWidth="1"/>
    <col min="4120" max="4120" width="2.375" style="107" customWidth="1"/>
    <col min="4121" max="4121" width="4.875" style="107" customWidth="1"/>
    <col min="4122" max="4122" width="2.375" style="107" customWidth="1"/>
    <col min="4123" max="4123" width="4.625" style="107" customWidth="1"/>
    <col min="4124" max="4124" width="3" style="107" customWidth="1"/>
    <col min="4125" max="4125" width="4.375" style="107" customWidth="1"/>
    <col min="4126" max="4126" width="4.125" style="107" customWidth="1"/>
    <col min="4127" max="4127" width="6" style="107" customWidth="1"/>
    <col min="4128" max="4128" width="4" style="107" customWidth="1"/>
    <col min="4129" max="4129" width="1" style="107" customWidth="1"/>
    <col min="4130" max="4352" width="9" style="107"/>
    <col min="4353" max="4353" width="1" style="107" customWidth="1"/>
    <col min="4354" max="4354" width="8.5" style="107" customWidth="1"/>
    <col min="4355" max="4355" width="2.5" style="107" customWidth="1"/>
    <col min="4356" max="4356" width="4.875" style="107" customWidth="1"/>
    <col min="4357" max="4357" width="4.5" style="107" customWidth="1"/>
    <col min="4358" max="4358" width="2.25" style="107" customWidth="1"/>
    <col min="4359" max="4359" width="5" style="107" customWidth="1"/>
    <col min="4360" max="4360" width="2" style="107" customWidth="1"/>
    <col min="4361" max="4361" width="5" style="107" customWidth="1"/>
    <col min="4362" max="4362" width="2.25" style="107" customWidth="1"/>
    <col min="4363" max="4363" width="3.75" style="107" customWidth="1"/>
    <col min="4364" max="4364" width="1.625" style="107" customWidth="1"/>
    <col min="4365" max="4365" width="4.25" style="107" customWidth="1"/>
    <col min="4366" max="4366" width="2.25" style="107" customWidth="1"/>
    <col min="4367" max="4367" width="6.5" style="107" customWidth="1"/>
    <col min="4368" max="4369" width="4.375" style="107" customWidth="1"/>
    <col min="4370" max="4370" width="7.125" style="107" customWidth="1"/>
    <col min="4371" max="4371" width="7.375" style="107" customWidth="1"/>
    <col min="4372" max="4372" width="1.75" style="107" customWidth="1"/>
    <col min="4373" max="4373" width="5" style="107" customWidth="1"/>
    <col min="4374" max="4374" width="2.25" style="107" customWidth="1"/>
    <col min="4375" max="4375" width="4.875" style="107" customWidth="1"/>
    <col min="4376" max="4376" width="2.375" style="107" customWidth="1"/>
    <col min="4377" max="4377" width="4.875" style="107" customWidth="1"/>
    <col min="4378" max="4378" width="2.375" style="107" customWidth="1"/>
    <col min="4379" max="4379" width="4.625" style="107" customWidth="1"/>
    <col min="4380" max="4380" width="3" style="107" customWidth="1"/>
    <col min="4381" max="4381" width="4.375" style="107" customWidth="1"/>
    <col min="4382" max="4382" width="4.125" style="107" customWidth="1"/>
    <col min="4383" max="4383" width="6" style="107" customWidth="1"/>
    <col min="4384" max="4384" width="4" style="107" customWidth="1"/>
    <col min="4385" max="4385" width="1" style="107" customWidth="1"/>
    <col min="4386" max="4608" width="9" style="107"/>
    <col min="4609" max="4609" width="1" style="107" customWidth="1"/>
    <col min="4610" max="4610" width="8.5" style="107" customWidth="1"/>
    <col min="4611" max="4611" width="2.5" style="107" customWidth="1"/>
    <col min="4612" max="4612" width="4.875" style="107" customWidth="1"/>
    <col min="4613" max="4613" width="4.5" style="107" customWidth="1"/>
    <col min="4614" max="4614" width="2.25" style="107" customWidth="1"/>
    <col min="4615" max="4615" width="5" style="107" customWidth="1"/>
    <col min="4616" max="4616" width="2" style="107" customWidth="1"/>
    <col min="4617" max="4617" width="5" style="107" customWidth="1"/>
    <col min="4618" max="4618" width="2.25" style="107" customWidth="1"/>
    <col min="4619" max="4619" width="3.75" style="107" customWidth="1"/>
    <col min="4620" max="4620" width="1.625" style="107" customWidth="1"/>
    <col min="4621" max="4621" width="4.25" style="107" customWidth="1"/>
    <col min="4622" max="4622" width="2.25" style="107" customWidth="1"/>
    <col min="4623" max="4623" width="6.5" style="107" customWidth="1"/>
    <col min="4624" max="4625" width="4.375" style="107" customWidth="1"/>
    <col min="4626" max="4626" width="7.125" style="107" customWidth="1"/>
    <col min="4627" max="4627" width="7.375" style="107" customWidth="1"/>
    <col min="4628" max="4628" width="1.75" style="107" customWidth="1"/>
    <col min="4629" max="4629" width="5" style="107" customWidth="1"/>
    <col min="4630" max="4630" width="2.25" style="107" customWidth="1"/>
    <col min="4631" max="4631" width="4.875" style="107" customWidth="1"/>
    <col min="4632" max="4632" width="2.375" style="107" customWidth="1"/>
    <col min="4633" max="4633" width="4.875" style="107" customWidth="1"/>
    <col min="4634" max="4634" width="2.375" style="107" customWidth="1"/>
    <col min="4635" max="4635" width="4.625" style="107" customWidth="1"/>
    <col min="4636" max="4636" width="3" style="107" customWidth="1"/>
    <col min="4637" max="4637" width="4.375" style="107" customWidth="1"/>
    <col min="4638" max="4638" width="4.125" style="107" customWidth="1"/>
    <col min="4639" max="4639" width="6" style="107" customWidth="1"/>
    <col min="4640" max="4640" width="4" style="107" customWidth="1"/>
    <col min="4641" max="4641" width="1" style="107" customWidth="1"/>
    <col min="4642" max="4864" width="9" style="107"/>
    <col min="4865" max="4865" width="1" style="107" customWidth="1"/>
    <col min="4866" max="4866" width="8.5" style="107" customWidth="1"/>
    <col min="4867" max="4867" width="2.5" style="107" customWidth="1"/>
    <col min="4868" max="4868" width="4.875" style="107" customWidth="1"/>
    <col min="4869" max="4869" width="4.5" style="107" customWidth="1"/>
    <col min="4870" max="4870" width="2.25" style="107" customWidth="1"/>
    <col min="4871" max="4871" width="5" style="107" customWidth="1"/>
    <col min="4872" max="4872" width="2" style="107" customWidth="1"/>
    <col min="4873" max="4873" width="5" style="107" customWidth="1"/>
    <col min="4874" max="4874" width="2.25" style="107" customWidth="1"/>
    <col min="4875" max="4875" width="3.75" style="107" customWidth="1"/>
    <col min="4876" max="4876" width="1.625" style="107" customWidth="1"/>
    <col min="4877" max="4877" width="4.25" style="107" customWidth="1"/>
    <col min="4878" max="4878" width="2.25" style="107" customWidth="1"/>
    <col min="4879" max="4879" width="6.5" style="107" customWidth="1"/>
    <col min="4880" max="4881" width="4.375" style="107" customWidth="1"/>
    <col min="4882" max="4882" width="7.125" style="107" customWidth="1"/>
    <col min="4883" max="4883" width="7.375" style="107" customWidth="1"/>
    <col min="4884" max="4884" width="1.75" style="107" customWidth="1"/>
    <col min="4885" max="4885" width="5" style="107" customWidth="1"/>
    <col min="4886" max="4886" width="2.25" style="107" customWidth="1"/>
    <col min="4887" max="4887" width="4.875" style="107" customWidth="1"/>
    <col min="4888" max="4888" width="2.375" style="107" customWidth="1"/>
    <col min="4889" max="4889" width="4.875" style="107" customWidth="1"/>
    <col min="4890" max="4890" width="2.375" style="107" customWidth="1"/>
    <col min="4891" max="4891" width="4.625" style="107" customWidth="1"/>
    <col min="4892" max="4892" width="3" style="107" customWidth="1"/>
    <col min="4893" max="4893" width="4.375" style="107" customWidth="1"/>
    <col min="4894" max="4894" width="4.125" style="107" customWidth="1"/>
    <col min="4895" max="4895" width="6" style="107" customWidth="1"/>
    <col min="4896" max="4896" width="4" style="107" customWidth="1"/>
    <col min="4897" max="4897" width="1" style="107" customWidth="1"/>
    <col min="4898" max="5120" width="9" style="107"/>
    <col min="5121" max="5121" width="1" style="107" customWidth="1"/>
    <col min="5122" max="5122" width="8.5" style="107" customWidth="1"/>
    <col min="5123" max="5123" width="2.5" style="107" customWidth="1"/>
    <col min="5124" max="5124" width="4.875" style="107" customWidth="1"/>
    <col min="5125" max="5125" width="4.5" style="107" customWidth="1"/>
    <col min="5126" max="5126" width="2.25" style="107" customWidth="1"/>
    <col min="5127" max="5127" width="5" style="107" customWidth="1"/>
    <col min="5128" max="5128" width="2" style="107" customWidth="1"/>
    <col min="5129" max="5129" width="5" style="107" customWidth="1"/>
    <col min="5130" max="5130" width="2.25" style="107" customWidth="1"/>
    <col min="5131" max="5131" width="3.75" style="107" customWidth="1"/>
    <col min="5132" max="5132" width="1.625" style="107" customWidth="1"/>
    <col min="5133" max="5133" width="4.25" style="107" customWidth="1"/>
    <col min="5134" max="5134" width="2.25" style="107" customWidth="1"/>
    <col min="5135" max="5135" width="6.5" style="107" customWidth="1"/>
    <col min="5136" max="5137" width="4.375" style="107" customWidth="1"/>
    <col min="5138" max="5138" width="7.125" style="107" customWidth="1"/>
    <col min="5139" max="5139" width="7.375" style="107" customWidth="1"/>
    <col min="5140" max="5140" width="1.75" style="107" customWidth="1"/>
    <col min="5141" max="5141" width="5" style="107" customWidth="1"/>
    <col min="5142" max="5142" width="2.25" style="107" customWidth="1"/>
    <col min="5143" max="5143" width="4.875" style="107" customWidth="1"/>
    <col min="5144" max="5144" width="2.375" style="107" customWidth="1"/>
    <col min="5145" max="5145" width="4.875" style="107" customWidth="1"/>
    <col min="5146" max="5146" width="2.375" style="107" customWidth="1"/>
    <col min="5147" max="5147" width="4.625" style="107" customWidth="1"/>
    <col min="5148" max="5148" width="3" style="107" customWidth="1"/>
    <col min="5149" max="5149" width="4.375" style="107" customWidth="1"/>
    <col min="5150" max="5150" width="4.125" style="107" customWidth="1"/>
    <col min="5151" max="5151" width="6" style="107" customWidth="1"/>
    <col min="5152" max="5152" width="4" style="107" customWidth="1"/>
    <col min="5153" max="5153" width="1" style="107" customWidth="1"/>
    <col min="5154" max="5376" width="9" style="107"/>
    <col min="5377" max="5377" width="1" style="107" customWidth="1"/>
    <col min="5378" max="5378" width="8.5" style="107" customWidth="1"/>
    <col min="5379" max="5379" width="2.5" style="107" customWidth="1"/>
    <col min="5380" max="5380" width="4.875" style="107" customWidth="1"/>
    <col min="5381" max="5381" width="4.5" style="107" customWidth="1"/>
    <col min="5382" max="5382" width="2.25" style="107" customWidth="1"/>
    <col min="5383" max="5383" width="5" style="107" customWidth="1"/>
    <col min="5384" max="5384" width="2" style="107" customWidth="1"/>
    <col min="5385" max="5385" width="5" style="107" customWidth="1"/>
    <col min="5386" max="5386" width="2.25" style="107" customWidth="1"/>
    <col min="5387" max="5387" width="3.75" style="107" customWidth="1"/>
    <col min="5388" max="5388" width="1.625" style="107" customWidth="1"/>
    <col min="5389" max="5389" width="4.25" style="107" customWidth="1"/>
    <col min="5390" max="5390" width="2.25" style="107" customWidth="1"/>
    <col min="5391" max="5391" width="6.5" style="107" customWidth="1"/>
    <col min="5392" max="5393" width="4.375" style="107" customWidth="1"/>
    <col min="5394" max="5394" width="7.125" style="107" customWidth="1"/>
    <col min="5395" max="5395" width="7.375" style="107" customWidth="1"/>
    <col min="5396" max="5396" width="1.75" style="107" customWidth="1"/>
    <col min="5397" max="5397" width="5" style="107" customWidth="1"/>
    <col min="5398" max="5398" width="2.25" style="107" customWidth="1"/>
    <col min="5399" max="5399" width="4.875" style="107" customWidth="1"/>
    <col min="5400" max="5400" width="2.375" style="107" customWidth="1"/>
    <col min="5401" max="5401" width="4.875" style="107" customWidth="1"/>
    <col min="5402" max="5402" width="2.375" style="107" customWidth="1"/>
    <col min="5403" max="5403" width="4.625" style="107" customWidth="1"/>
    <col min="5404" max="5404" width="3" style="107" customWidth="1"/>
    <col min="5405" max="5405" width="4.375" style="107" customWidth="1"/>
    <col min="5406" max="5406" width="4.125" style="107" customWidth="1"/>
    <col min="5407" max="5407" width="6" style="107" customWidth="1"/>
    <col min="5408" max="5408" width="4" style="107" customWidth="1"/>
    <col min="5409" max="5409" width="1" style="107" customWidth="1"/>
    <col min="5410" max="5632" width="9" style="107"/>
    <col min="5633" max="5633" width="1" style="107" customWidth="1"/>
    <col min="5634" max="5634" width="8.5" style="107" customWidth="1"/>
    <col min="5635" max="5635" width="2.5" style="107" customWidth="1"/>
    <col min="5636" max="5636" width="4.875" style="107" customWidth="1"/>
    <col min="5637" max="5637" width="4.5" style="107" customWidth="1"/>
    <col min="5638" max="5638" width="2.25" style="107" customWidth="1"/>
    <col min="5639" max="5639" width="5" style="107" customWidth="1"/>
    <col min="5640" max="5640" width="2" style="107" customWidth="1"/>
    <col min="5641" max="5641" width="5" style="107" customWidth="1"/>
    <col min="5642" max="5642" width="2.25" style="107" customWidth="1"/>
    <col min="5643" max="5643" width="3.75" style="107" customWidth="1"/>
    <col min="5644" max="5644" width="1.625" style="107" customWidth="1"/>
    <col min="5645" max="5645" width="4.25" style="107" customWidth="1"/>
    <col min="5646" max="5646" width="2.25" style="107" customWidth="1"/>
    <col min="5647" max="5647" width="6.5" style="107" customWidth="1"/>
    <col min="5648" max="5649" width="4.375" style="107" customWidth="1"/>
    <col min="5650" max="5650" width="7.125" style="107" customWidth="1"/>
    <col min="5651" max="5651" width="7.375" style="107" customWidth="1"/>
    <col min="5652" max="5652" width="1.75" style="107" customWidth="1"/>
    <col min="5653" max="5653" width="5" style="107" customWidth="1"/>
    <col min="5654" max="5654" width="2.25" style="107" customWidth="1"/>
    <col min="5655" max="5655" width="4.875" style="107" customWidth="1"/>
    <col min="5656" max="5656" width="2.375" style="107" customWidth="1"/>
    <col min="5657" max="5657" width="4.875" style="107" customWidth="1"/>
    <col min="5658" max="5658" width="2.375" style="107" customWidth="1"/>
    <col min="5659" max="5659" width="4.625" style="107" customWidth="1"/>
    <col min="5660" max="5660" width="3" style="107" customWidth="1"/>
    <col min="5661" max="5661" width="4.375" style="107" customWidth="1"/>
    <col min="5662" max="5662" width="4.125" style="107" customWidth="1"/>
    <col min="5663" max="5663" width="6" style="107" customWidth="1"/>
    <col min="5664" max="5664" width="4" style="107" customWidth="1"/>
    <col min="5665" max="5665" width="1" style="107" customWidth="1"/>
    <col min="5666" max="5888" width="9" style="107"/>
    <col min="5889" max="5889" width="1" style="107" customWidth="1"/>
    <col min="5890" max="5890" width="8.5" style="107" customWidth="1"/>
    <col min="5891" max="5891" width="2.5" style="107" customWidth="1"/>
    <col min="5892" max="5892" width="4.875" style="107" customWidth="1"/>
    <col min="5893" max="5893" width="4.5" style="107" customWidth="1"/>
    <col min="5894" max="5894" width="2.25" style="107" customWidth="1"/>
    <col min="5895" max="5895" width="5" style="107" customWidth="1"/>
    <col min="5896" max="5896" width="2" style="107" customWidth="1"/>
    <col min="5897" max="5897" width="5" style="107" customWidth="1"/>
    <col min="5898" max="5898" width="2.25" style="107" customWidth="1"/>
    <col min="5899" max="5899" width="3.75" style="107" customWidth="1"/>
    <col min="5900" max="5900" width="1.625" style="107" customWidth="1"/>
    <col min="5901" max="5901" width="4.25" style="107" customWidth="1"/>
    <col min="5902" max="5902" width="2.25" style="107" customWidth="1"/>
    <col min="5903" max="5903" width="6.5" style="107" customWidth="1"/>
    <col min="5904" max="5905" width="4.375" style="107" customWidth="1"/>
    <col min="5906" max="5906" width="7.125" style="107" customWidth="1"/>
    <col min="5907" max="5907" width="7.375" style="107" customWidth="1"/>
    <col min="5908" max="5908" width="1.75" style="107" customWidth="1"/>
    <col min="5909" max="5909" width="5" style="107" customWidth="1"/>
    <col min="5910" max="5910" width="2.25" style="107" customWidth="1"/>
    <col min="5911" max="5911" width="4.875" style="107" customWidth="1"/>
    <col min="5912" max="5912" width="2.375" style="107" customWidth="1"/>
    <col min="5913" max="5913" width="4.875" style="107" customWidth="1"/>
    <col min="5914" max="5914" width="2.375" style="107" customWidth="1"/>
    <col min="5915" max="5915" width="4.625" style="107" customWidth="1"/>
    <col min="5916" max="5916" width="3" style="107" customWidth="1"/>
    <col min="5917" max="5917" width="4.375" style="107" customWidth="1"/>
    <col min="5918" max="5918" width="4.125" style="107" customWidth="1"/>
    <col min="5919" max="5919" width="6" style="107" customWidth="1"/>
    <col min="5920" max="5920" width="4" style="107" customWidth="1"/>
    <col min="5921" max="5921" width="1" style="107" customWidth="1"/>
    <col min="5922" max="6144" width="9" style="107"/>
    <col min="6145" max="6145" width="1" style="107" customWidth="1"/>
    <col min="6146" max="6146" width="8.5" style="107" customWidth="1"/>
    <col min="6147" max="6147" width="2.5" style="107" customWidth="1"/>
    <col min="6148" max="6148" width="4.875" style="107" customWidth="1"/>
    <col min="6149" max="6149" width="4.5" style="107" customWidth="1"/>
    <col min="6150" max="6150" width="2.25" style="107" customWidth="1"/>
    <col min="6151" max="6151" width="5" style="107" customWidth="1"/>
    <col min="6152" max="6152" width="2" style="107" customWidth="1"/>
    <col min="6153" max="6153" width="5" style="107" customWidth="1"/>
    <col min="6154" max="6154" width="2.25" style="107" customWidth="1"/>
    <col min="6155" max="6155" width="3.75" style="107" customWidth="1"/>
    <col min="6156" max="6156" width="1.625" style="107" customWidth="1"/>
    <col min="6157" max="6157" width="4.25" style="107" customWidth="1"/>
    <col min="6158" max="6158" width="2.25" style="107" customWidth="1"/>
    <col min="6159" max="6159" width="6.5" style="107" customWidth="1"/>
    <col min="6160" max="6161" width="4.375" style="107" customWidth="1"/>
    <col min="6162" max="6162" width="7.125" style="107" customWidth="1"/>
    <col min="6163" max="6163" width="7.375" style="107" customWidth="1"/>
    <col min="6164" max="6164" width="1.75" style="107" customWidth="1"/>
    <col min="6165" max="6165" width="5" style="107" customWidth="1"/>
    <col min="6166" max="6166" width="2.25" style="107" customWidth="1"/>
    <col min="6167" max="6167" width="4.875" style="107" customWidth="1"/>
    <col min="6168" max="6168" width="2.375" style="107" customWidth="1"/>
    <col min="6169" max="6169" width="4.875" style="107" customWidth="1"/>
    <col min="6170" max="6170" width="2.375" style="107" customWidth="1"/>
    <col min="6171" max="6171" width="4.625" style="107" customWidth="1"/>
    <col min="6172" max="6172" width="3" style="107" customWidth="1"/>
    <col min="6173" max="6173" width="4.375" style="107" customWidth="1"/>
    <col min="6174" max="6174" width="4.125" style="107" customWidth="1"/>
    <col min="6175" max="6175" width="6" style="107" customWidth="1"/>
    <col min="6176" max="6176" width="4" style="107" customWidth="1"/>
    <col min="6177" max="6177" width="1" style="107" customWidth="1"/>
    <col min="6178" max="6400" width="9" style="107"/>
    <col min="6401" max="6401" width="1" style="107" customWidth="1"/>
    <col min="6402" max="6402" width="8.5" style="107" customWidth="1"/>
    <col min="6403" max="6403" width="2.5" style="107" customWidth="1"/>
    <col min="6404" max="6404" width="4.875" style="107" customWidth="1"/>
    <col min="6405" max="6405" width="4.5" style="107" customWidth="1"/>
    <col min="6406" max="6406" width="2.25" style="107" customWidth="1"/>
    <col min="6407" max="6407" width="5" style="107" customWidth="1"/>
    <col min="6408" max="6408" width="2" style="107" customWidth="1"/>
    <col min="6409" max="6409" width="5" style="107" customWidth="1"/>
    <col min="6410" max="6410" width="2.25" style="107" customWidth="1"/>
    <col min="6411" max="6411" width="3.75" style="107" customWidth="1"/>
    <col min="6412" max="6412" width="1.625" style="107" customWidth="1"/>
    <col min="6413" max="6413" width="4.25" style="107" customWidth="1"/>
    <col min="6414" max="6414" width="2.25" style="107" customWidth="1"/>
    <col min="6415" max="6415" width="6.5" style="107" customWidth="1"/>
    <col min="6416" max="6417" width="4.375" style="107" customWidth="1"/>
    <col min="6418" max="6418" width="7.125" style="107" customWidth="1"/>
    <col min="6419" max="6419" width="7.375" style="107" customWidth="1"/>
    <col min="6420" max="6420" width="1.75" style="107" customWidth="1"/>
    <col min="6421" max="6421" width="5" style="107" customWidth="1"/>
    <col min="6422" max="6422" width="2.25" style="107" customWidth="1"/>
    <col min="6423" max="6423" width="4.875" style="107" customWidth="1"/>
    <col min="6424" max="6424" width="2.375" style="107" customWidth="1"/>
    <col min="6425" max="6425" width="4.875" style="107" customWidth="1"/>
    <col min="6426" max="6426" width="2.375" style="107" customWidth="1"/>
    <col min="6427" max="6427" width="4.625" style="107" customWidth="1"/>
    <col min="6428" max="6428" width="3" style="107" customWidth="1"/>
    <col min="6429" max="6429" width="4.375" style="107" customWidth="1"/>
    <col min="6430" max="6430" width="4.125" style="107" customWidth="1"/>
    <col min="6431" max="6431" width="6" style="107" customWidth="1"/>
    <col min="6432" max="6432" width="4" style="107" customWidth="1"/>
    <col min="6433" max="6433" width="1" style="107" customWidth="1"/>
    <col min="6434" max="6656" width="9" style="107"/>
    <col min="6657" max="6657" width="1" style="107" customWidth="1"/>
    <col min="6658" max="6658" width="8.5" style="107" customWidth="1"/>
    <col min="6659" max="6659" width="2.5" style="107" customWidth="1"/>
    <col min="6660" max="6660" width="4.875" style="107" customWidth="1"/>
    <col min="6661" max="6661" width="4.5" style="107" customWidth="1"/>
    <col min="6662" max="6662" width="2.25" style="107" customWidth="1"/>
    <col min="6663" max="6663" width="5" style="107" customWidth="1"/>
    <col min="6664" max="6664" width="2" style="107" customWidth="1"/>
    <col min="6665" max="6665" width="5" style="107" customWidth="1"/>
    <col min="6666" max="6666" width="2.25" style="107" customWidth="1"/>
    <col min="6667" max="6667" width="3.75" style="107" customWidth="1"/>
    <col min="6668" max="6668" width="1.625" style="107" customWidth="1"/>
    <col min="6669" max="6669" width="4.25" style="107" customWidth="1"/>
    <col min="6670" max="6670" width="2.25" style="107" customWidth="1"/>
    <col min="6671" max="6671" width="6.5" style="107" customWidth="1"/>
    <col min="6672" max="6673" width="4.375" style="107" customWidth="1"/>
    <col min="6674" max="6674" width="7.125" style="107" customWidth="1"/>
    <col min="6675" max="6675" width="7.375" style="107" customWidth="1"/>
    <col min="6676" max="6676" width="1.75" style="107" customWidth="1"/>
    <col min="6677" max="6677" width="5" style="107" customWidth="1"/>
    <col min="6678" max="6678" width="2.25" style="107" customWidth="1"/>
    <col min="6679" max="6679" width="4.875" style="107" customWidth="1"/>
    <col min="6680" max="6680" width="2.375" style="107" customWidth="1"/>
    <col min="6681" max="6681" width="4.875" style="107" customWidth="1"/>
    <col min="6682" max="6682" width="2.375" style="107" customWidth="1"/>
    <col min="6683" max="6683" width="4.625" style="107" customWidth="1"/>
    <col min="6684" max="6684" width="3" style="107" customWidth="1"/>
    <col min="6685" max="6685" width="4.375" style="107" customWidth="1"/>
    <col min="6686" max="6686" width="4.125" style="107" customWidth="1"/>
    <col min="6687" max="6687" width="6" style="107" customWidth="1"/>
    <col min="6688" max="6688" width="4" style="107" customWidth="1"/>
    <col min="6689" max="6689" width="1" style="107" customWidth="1"/>
    <col min="6690" max="6912" width="9" style="107"/>
    <col min="6913" max="6913" width="1" style="107" customWidth="1"/>
    <col min="6914" max="6914" width="8.5" style="107" customWidth="1"/>
    <col min="6915" max="6915" width="2.5" style="107" customWidth="1"/>
    <col min="6916" max="6916" width="4.875" style="107" customWidth="1"/>
    <col min="6917" max="6917" width="4.5" style="107" customWidth="1"/>
    <col min="6918" max="6918" width="2.25" style="107" customWidth="1"/>
    <col min="6919" max="6919" width="5" style="107" customWidth="1"/>
    <col min="6920" max="6920" width="2" style="107" customWidth="1"/>
    <col min="6921" max="6921" width="5" style="107" customWidth="1"/>
    <col min="6922" max="6922" width="2.25" style="107" customWidth="1"/>
    <col min="6923" max="6923" width="3.75" style="107" customWidth="1"/>
    <col min="6924" max="6924" width="1.625" style="107" customWidth="1"/>
    <col min="6925" max="6925" width="4.25" style="107" customWidth="1"/>
    <col min="6926" max="6926" width="2.25" style="107" customWidth="1"/>
    <col min="6927" max="6927" width="6.5" style="107" customWidth="1"/>
    <col min="6928" max="6929" width="4.375" style="107" customWidth="1"/>
    <col min="6930" max="6930" width="7.125" style="107" customWidth="1"/>
    <col min="6931" max="6931" width="7.375" style="107" customWidth="1"/>
    <col min="6932" max="6932" width="1.75" style="107" customWidth="1"/>
    <col min="6933" max="6933" width="5" style="107" customWidth="1"/>
    <col min="6934" max="6934" width="2.25" style="107" customWidth="1"/>
    <col min="6935" max="6935" width="4.875" style="107" customWidth="1"/>
    <col min="6936" max="6936" width="2.375" style="107" customWidth="1"/>
    <col min="6937" max="6937" width="4.875" style="107" customWidth="1"/>
    <col min="6938" max="6938" width="2.375" style="107" customWidth="1"/>
    <col min="6939" max="6939" width="4.625" style="107" customWidth="1"/>
    <col min="6940" max="6940" width="3" style="107" customWidth="1"/>
    <col min="6941" max="6941" width="4.375" style="107" customWidth="1"/>
    <col min="6942" max="6942" width="4.125" style="107" customWidth="1"/>
    <col min="6943" max="6943" width="6" style="107" customWidth="1"/>
    <col min="6944" max="6944" width="4" style="107" customWidth="1"/>
    <col min="6945" max="6945" width="1" style="107" customWidth="1"/>
    <col min="6946" max="7168" width="9" style="107"/>
    <col min="7169" max="7169" width="1" style="107" customWidth="1"/>
    <col min="7170" max="7170" width="8.5" style="107" customWidth="1"/>
    <col min="7171" max="7171" width="2.5" style="107" customWidth="1"/>
    <col min="7172" max="7172" width="4.875" style="107" customWidth="1"/>
    <col min="7173" max="7173" width="4.5" style="107" customWidth="1"/>
    <col min="7174" max="7174" width="2.25" style="107" customWidth="1"/>
    <col min="7175" max="7175" width="5" style="107" customWidth="1"/>
    <col min="7176" max="7176" width="2" style="107" customWidth="1"/>
    <col min="7177" max="7177" width="5" style="107" customWidth="1"/>
    <col min="7178" max="7178" width="2.25" style="107" customWidth="1"/>
    <col min="7179" max="7179" width="3.75" style="107" customWidth="1"/>
    <col min="7180" max="7180" width="1.625" style="107" customWidth="1"/>
    <col min="7181" max="7181" width="4.25" style="107" customWidth="1"/>
    <col min="7182" max="7182" width="2.25" style="107" customWidth="1"/>
    <col min="7183" max="7183" width="6.5" style="107" customWidth="1"/>
    <col min="7184" max="7185" width="4.375" style="107" customWidth="1"/>
    <col min="7186" max="7186" width="7.125" style="107" customWidth="1"/>
    <col min="7187" max="7187" width="7.375" style="107" customWidth="1"/>
    <col min="7188" max="7188" width="1.75" style="107" customWidth="1"/>
    <col min="7189" max="7189" width="5" style="107" customWidth="1"/>
    <col min="7190" max="7190" width="2.25" style="107" customWidth="1"/>
    <col min="7191" max="7191" width="4.875" style="107" customWidth="1"/>
    <col min="7192" max="7192" width="2.375" style="107" customWidth="1"/>
    <col min="7193" max="7193" width="4.875" style="107" customWidth="1"/>
    <col min="7194" max="7194" width="2.375" style="107" customWidth="1"/>
    <col min="7195" max="7195" width="4.625" style="107" customWidth="1"/>
    <col min="7196" max="7196" width="3" style="107" customWidth="1"/>
    <col min="7197" max="7197" width="4.375" style="107" customWidth="1"/>
    <col min="7198" max="7198" width="4.125" style="107" customWidth="1"/>
    <col min="7199" max="7199" width="6" style="107" customWidth="1"/>
    <col min="7200" max="7200" width="4" style="107" customWidth="1"/>
    <col min="7201" max="7201" width="1" style="107" customWidth="1"/>
    <col min="7202" max="7424" width="9" style="107"/>
    <col min="7425" max="7425" width="1" style="107" customWidth="1"/>
    <col min="7426" max="7426" width="8.5" style="107" customWidth="1"/>
    <col min="7427" max="7427" width="2.5" style="107" customWidth="1"/>
    <col min="7428" max="7428" width="4.875" style="107" customWidth="1"/>
    <col min="7429" max="7429" width="4.5" style="107" customWidth="1"/>
    <col min="7430" max="7430" width="2.25" style="107" customWidth="1"/>
    <col min="7431" max="7431" width="5" style="107" customWidth="1"/>
    <col min="7432" max="7432" width="2" style="107" customWidth="1"/>
    <col min="7433" max="7433" width="5" style="107" customWidth="1"/>
    <col min="7434" max="7434" width="2.25" style="107" customWidth="1"/>
    <col min="7435" max="7435" width="3.75" style="107" customWidth="1"/>
    <col min="7436" max="7436" width="1.625" style="107" customWidth="1"/>
    <col min="7437" max="7437" width="4.25" style="107" customWidth="1"/>
    <col min="7438" max="7438" width="2.25" style="107" customWidth="1"/>
    <col min="7439" max="7439" width="6.5" style="107" customWidth="1"/>
    <col min="7440" max="7441" width="4.375" style="107" customWidth="1"/>
    <col min="7442" max="7442" width="7.125" style="107" customWidth="1"/>
    <col min="7443" max="7443" width="7.375" style="107" customWidth="1"/>
    <col min="7444" max="7444" width="1.75" style="107" customWidth="1"/>
    <col min="7445" max="7445" width="5" style="107" customWidth="1"/>
    <col min="7446" max="7446" width="2.25" style="107" customWidth="1"/>
    <col min="7447" max="7447" width="4.875" style="107" customWidth="1"/>
    <col min="7448" max="7448" width="2.375" style="107" customWidth="1"/>
    <col min="7449" max="7449" width="4.875" style="107" customWidth="1"/>
    <col min="7450" max="7450" width="2.375" style="107" customWidth="1"/>
    <col min="7451" max="7451" width="4.625" style="107" customWidth="1"/>
    <col min="7452" max="7452" width="3" style="107" customWidth="1"/>
    <col min="7453" max="7453" width="4.375" style="107" customWidth="1"/>
    <col min="7454" max="7454" width="4.125" style="107" customWidth="1"/>
    <col min="7455" max="7455" width="6" style="107" customWidth="1"/>
    <col min="7456" max="7456" width="4" style="107" customWidth="1"/>
    <col min="7457" max="7457" width="1" style="107" customWidth="1"/>
    <col min="7458" max="7680" width="9" style="107"/>
    <col min="7681" max="7681" width="1" style="107" customWidth="1"/>
    <col min="7682" max="7682" width="8.5" style="107" customWidth="1"/>
    <col min="7683" max="7683" width="2.5" style="107" customWidth="1"/>
    <col min="7684" max="7684" width="4.875" style="107" customWidth="1"/>
    <col min="7685" max="7685" width="4.5" style="107" customWidth="1"/>
    <col min="7686" max="7686" width="2.25" style="107" customWidth="1"/>
    <col min="7687" max="7687" width="5" style="107" customWidth="1"/>
    <col min="7688" max="7688" width="2" style="107" customWidth="1"/>
    <col min="7689" max="7689" width="5" style="107" customWidth="1"/>
    <col min="7690" max="7690" width="2.25" style="107" customWidth="1"/>
    <col min="7691" max="7691" width="3.75" style="107" customWidth="1"/>
    <col min="7692" max="7692" width="1.625" style="107" customWidth="1"/>
    <col min="7693" max="7693" width="4.25" style="107" customWidth="1"/>
    <col min="7694" max="7694" width="2.25" style="107" customWidth="1"/>
    <col min="7695" max="7695" width="6.5" style="107" customWidth="1"/>
    <col min="7696" max="7697" width="4.375" style="107" customWidth="1"/>
    <col min="7698" max="7698" width="7.125" style="107" customWidth="1"/>
    <col min="7699" max="7699" width="7.375" style="107" customWidth="1"/>
    <col min="7700" max="7700" width="1.75" style="107" customWidth="1"/>
    <col min="7701" max="7701" width="5" style="107" customWidth="1"/>
    <col min="7702" max="7702" width="2.25" style="107" customWidth="1"/>
    <col min="7703" max="7703" width="4.875" style="107" customWidth="1"/>
    <col min="7704" max="7704" width="2.375" style="107" customWidth="1"/>
    <col min="7705" max="7705" width="4.875" style="107" customWidth="1"/>
    <col min="7706" max="7706" width="2.375" style="107" customWidth="1"/>
    <col min="7707" max="7707" width="4.625" style="107" customWidth="1"/>
    <col min="7708" max="7708" width="3" style="107" customWidth="1"/>
    <col min="7709" max="7709" width="4.375" style="107" customWidth="1"/>
    <col min="7710" max="7710" width="4.125" style="107" customWidth="1"/>
    <col min="7711" max="7711" width="6" style="107" customWidth="1"/>
    <col min="7712" max="7712" width="4" style="107" customWidth="1"/>
    <col min="7713" max="7713" width="1" style="107" customWidth="1"/>
    <col min="7714" max="7936" width="9" style="107"/>
    <col min="7937" max="7937" width="1" style="107" customWidth="1"/>
    <col min="7938" max="7938" width="8.5" style="107" customWidth="1"/>
    <col min="7939" max="7939" width="2.5" style="107" customWidth="1"/>
    <col min="7940" max="7940" width="4.875" style="107" customWidth="1"/>
    <col min="7941" max="7941" width="4.5" style="107" customWidth="1"/>
    <col min="7942" max="7942" width="2.25" style="107" customWidth="1"/>
    <col min="7943" max="7943" width="5" style="107" customWidth="1"/>
    <col min="7944" max="7944" width="2" style="107" customWidth="1"/>
    <col min="7945" max="7945" width="5" style="107" customWidth="1"/>
    <col min="7946" max="7946" width="2.25" style="107" customWidth="1"/>
    <col min="7947" max="7947" width="3.75" style="107" customWidth="1"/>
    <col min="7948" max="7948" width="1.625" style="107" customWidth="1"/>
    <col min="7949" max="7949" width="4.25" style="107" customWidth="1"/>
    <col min="7950" max="7950" width="2.25" style="107" customWidth="1"/>
    <col min="7951" max="7951" width="6.5" style="107" customWidth="1"/>
    <col min="7952" max="7953" width="4.375" style="107" customWidth="1"/>
    <col min="7954" max="7954" width="7.125" style="107" customWidth="1"/>
    <col min="7955" max="7955" width="7.375" style="107" customWidth="1"/>
    <col min="7956" max="7956" width="1.75" style="107" customWidth="1"/>
    <col min="7957" max="7957" width="5" style="107" customWidth="1"/>
    <col min="7958" max="7958" width="2.25" style="107" customWidth="1"/>
    <col min="7959" max="7959" width="4.875" style="107" customWidth="1"/>
    <col min="7960" max="7960" width="2.375" style="107" customWidth="1"/>
    <col min="7961" max="7961" width="4.875" style="107" customWidth="1"/>
    <col min="7962" max="7962" width="2.375" style="107" customWidth="1"/>
    <col min="7963" max="7963" width="4.625" style="107" customWidth="1"/>
    <col min="7964" max="7964" width="3" style="107" customWidth="1"/>
    <col min="7965" max="7965" width="4.375" style="107" customWidth="1"/>
    <col min="7966" max="7966" width="4.125" style="107" customWidth="1"/>
    <col min="7967" max="7967" width="6" style="107" customWidth="1"/>
    <col min="7968" max="7968" width="4" style="107" customWidth="1"/>
    <col min="7969" max="7969" width="1" style="107" customWidth="1"/>
    <col min="7970" max="8192" width="9" style="107"/>
    <col min="8193" max="8193" width="1" style="107" customWidth="1"/>
    <col min="8194" max="8194" width="8.5" style="107" customWidth="1"/>
    <col min="8195" max="8195" width="2.5" style="107" customWidth="1"/>
    <col min="8196" max="8196" width="4.875" style="107" customWidth="1"/>
    <col min="8197" max="8197" width="4.5" style="107" customWidth="1"/>
    <col min="8198" max="8198" width="2.25" style="107" customWidth="1"/>
    <col min="8199" max="8199" width="5" style="107" customWidth="1"/>
    <col min="8200" max="8200" width="2" style="107" customWidth="1"/>
    <col min="8201" max="8201" width="5" style="107" customWidth="1"/>
    <col min="8202" max="8202" width="2.25" style="107" customWidth="1"/>
    <col min="8203" max="8203" width="3.75" style="107" customWidth="1"/>
    <col min="8204" max="8204" width="1.625" style="107" customWidth="1"/>
    <col min="8205" max="8205" width="4.25" style="107" customWidth="1"/>
    <col min="8206" max="8206" width="2.25" style="107" customWidth="1"/>
    <col min="8207" max="8207" width="6.5" style="107" customWidth="1"/>
    <col min="8208" max="8209" width="4.375" style="107" customWidth="1"/>
    <col min="8210" max="8210" width="7.125" style="107" customWidth="1"/>
    <col min="8211" max="8211" width="7.375" style="107" customWidth="1"/>
    <col min="8212" max="8212" width="1.75" style="107" customWidth="1"/>
    <col min="8213" max="8213" width="5" style="107" customWidth="1"/>
    <col min="8214" max="8214" width="2.25" style="107" customWidth="1"/>
    <col min="8215" max="8215" width="4.875" style="107" customWidth="1"/>
    <col min="8216" max="8216" width="2.375" style="107" customWidth="1"/>
    <col min="8217" max="8217" width="4.875" style="107" customWidth="1"/>
    <col min="8218" max="8218" width="2.375" style="107" customWidth="1"/>
    <col min="8219" max="8219" width="4.625" style="107" customWidth="1"/>
    <col min="8220" max="8220" width="3" style="107" customWidth="1"/>
    <col min="8221" max="8221" width="4.375" style="107" customWidth="1"/>
    <col min="8222" max="8222" width="4.125" style="107" customWidth="1"/>
    <col min="8223" max="8223" width="6" style="107" customWidth="1"/>
    <col min="8224" max="8224" width="4" style="107" customWidth="1"/>
    <col min="8225" max="8225" width="1" style="107" customWidth="1"/>
    <col min="8226" max="8448" width="9" style="107"/>
    <col min="8449" max="8449" width="1" style="107" customWidth="1"/>
    <col min="8450" max="8450" width="8.5" style="107" customWidth="1"/>
    <col min="8451" max="8451" width="2.5" style="107" customWidth="1"/>
    <col min="8452" max="8452" width="4.875" style="107" customWidth="1"/>
    <col min="8453" max="8453" width="4.5" style="107" customWidth="1"/>
    <col min="8454" max="8454" width="2.25" style="107" customWidth="1"/>
    <col min="8455" max="8455" width="5" style="107" customWidth="1"/>
    <col min="8456" max="8456" width="2" style="107" customWidth="1"/>
    <col min="8457" max="8457" width="5" style="107" customWidth="1"/>
    <col min="8458" max="8458" width="2.25" style="107" customWidth="1"/>
    <col min="8459" max="8459" width="3.75" style="107" customWidth="1"/>
    <col min="8460" max="8460" width="1.625" style="107" customWidth="1"/>
    <col min="8461" max="8461" width="4.25" style="107" customWidth="1"/>
    <col min="8462" max="8462" width="2.25" style="107" customWidth="1"/>
    <col min="8463" max="8463" width="6.5" style="107" customWidth="1"/>
    <col min="8464" max="8465" width="4.375" style="107" customWidth="1"/>
    <col min="8466" max="8466" width="7.125" style="107" customWidth="1"/>
    <col min="8467" max="8467" width="7.375" style="107" customWidth="1"/>
    <col min="8468" max="8468" width="1.75" style="107" customWidth="1"/>
    <col min="8469" max="8469" width="5" style="107" customWidth="1"/>
    <col min="8470" max="8470" width="2.25" style="107" customWidth="1"/>
    <col min="8471" max="8471" width="4.875" style="107" customWidth="1"/>
    <col min="8472" max="8472" width="2.375" style="107" customWidth="1"/>
    <col min="8473" max="8473" width="4.875" style="107" customWidth="1"/>
    <col min="8474" max="8474" width="2.375" style="107" customWidth="1"/>
    <col min="8475" max="8475" width="4.625" style="107" customWidth="1"/>
    <col min="8476" max="8476" width="3" style="107" customWidth="1"/>
    <col min="8477" max="8477" width="4.375" style="107" customWidth="1"/>
    <col min="8478" max="8478" width="4.125" style="107" customWidth="1"/>
    <col min="8479" max="8479" width="6" style="107" customWidth="1"/>
    <col min="8480" max="8480" width="4" style="107" customWidth="1"/>
    <col min="8481" max="8481" width="1" style="107" customWidth="1"/>
    <col min="8482" max="8704" width="9" style="107"/>
    <col min="8705" max="8705" width="1" style="107" customWidth="1"/>
    <col min="8706" max="8706" width="8.5" style="107" customWidth="1"/>
    <col min="8707" max="8707" width="2.5" style="107" customWidth="1"/>
    <col min="8708" max="8708" width="4.875" style="107" customWidth="1"/>
    <col min="8709" max="8709" width="4.5" style="107" customWidth="1"/>
    <col min="8710" max="8710" width="2.25" style="107" customWidth="1"/>
    <col min="8711" max="8711" width="5" style="107" customWidth="1"/>
    <col min="8712" max="8712" width="2" style="107" customWidth="1"/>
    <col min="8713" max="8713" width="5" style="107" customWidth="1"/>
    <col min="8714" max="8714" width="2.25" style="107" customWidth="1"/>
    <col min="8715" max="8715" width="3.75" style="107" customWidth="1"/>
    <col min="8716" max="8716" width="1.625" style="107" customWidth="1"/>
    <col min="8717" max="8717" width="4.25" style="107" customWidth="1"/>
    <col min="8718" max="8718" width="2.25" style="107" customWidth="1"/>
    <col min="8719" max="8719" width="6.5" style="107" customWidth="1"/>
    <col min="8720" max="8721" width="4.375" style="107" customWidth="1"/>
    <col min="8722" max="8722" width="7.125" style="107" customWidth="1"/>
    <col min="8723" max="8723" width="7.375" style="107" customWidth="1"/>
    <col min="8724" max="8724" width="1.75" style="107" customWidth="1"/>
    <col min="8725" max="8725" width="5" style="107" customWidth="1"/>
    <col min="8726" max="8726" width="2.25" style="107" customWidth="1"/>
    <col min="8727" max="8727" width="4.875" style="107" customWidth="1"/>
    <col min="8728" max="8728" width="2.375" style="107" customWidth="1"/>
    <col min="8729" max="8729" width="4.875" style="107" customWidth="1"/>
    <col min="8730" max="8730" width="2.375" style="107" customWidth="1"/>
    <col min="8731" max="8731" width="4.625" style="107" customWidth="1"/>
    <col min="8732" max="8732" width="3" style="107" customWidth="1"/>
    <col min="8733" max="8733" width="4.375" style="107" customWidth="1"/>
    <col min="8734" max="8734" width="4.125" style="107" customWidth="1"/>
    <col min="8735" max="8735" width="6" style="107" customWidth="1"/>
    <col min="8736" max="8736" width="4" style="107" customWidth="1"/>
    <col min="8737" max="8737" width="1" style="107" customWidth="1"/>
    <col min="8738" max="8960" width="9" style="107"/>
    <col min="8961" max="8961" width="1" style="107" customWidth="1"/>
    <col min="8962" max="8962" width="8.5" style="107" customWidth="1"/>
    <col min="8963" max="8963" width="2.5" style="107" customWidth="1"/>
    <col min="8964" max="8964" width="4.875" style="107" customWidth="1"/>
    <col min="8965" max="8965" width="4.5" style="107" customWidth="1"/>
    <col min="8966" max="8966" width="2.25" style="107" customWidth="1"/>
    <col min="8967" max="8967" width="5" style="107" customWidth="1"/>
    <col min="8968" max="8968" width="2" style="107" customWidth="1"/>
    <col min="8969" max="8969" width="5" style="107" customWidth="1"/>
    <col min="8970" max="8970" width="2.25" style="107" customWidth="1"/>
    <col min="8971" max="8971" width="3.75" style="107" customWidth="1"/>
    <col min="8972" max="8972" width="1.625" style="107" customWidth="1"/>
    <col min="8973" max="8973" width="4.25" style="107" customWidth="1"/>
    <col min="8974" max="8974" width="2.25" style="107" customWidth="1"/>
    <col min="8975" max="8975" width="6.5" style="107" customWidth="1"/>
    <col min="8976" max="8977" width="4.375" style="107" customWidth="1"/>
    <col min="8978" max="8978" width="7.125" style="107" customWidth="1"/>
    <col min="8979" max="8979" width="7.375" style="107" customWidth="1"/>
    <col min="8980" max="8980" width="1.75" style="107" customWidth="1"/>
    <col min="8981" max="8981" width="5" style="107" customWidth="1"/>
    <col min="8982" max="8982" width="2.25" style="107" customWidth="1"/>
    <col min="8983" max="8983" width="4.875" style="107" customWidth="1"/>
    <col min="8984" max="8984" width="2.375" style="107" customWidth="1"/>
    <col min="8985" max="8985" width="4.875" style="107" customWidth="1"/>
    <col min="8986" max="8986" width="2.375" style="107" customWidth="1"/>
    <col min="8987" max="8987" width="4.625" style="107" customWidth="1"/>
    <col min="8988" max="8988" width="3" style="107" customWidth="1"/>
    <col min="8989" max="8989" width="4.375" style="107" customWidth="1"/>
    <col min="8990" max="8990" width="4.125" style="107" customWidth="1"/>
    <col min="8991" max="8991" width="6" style="107" customWidth="1"/>
    <col min="8992" max="8992" width="4" style="107" customWidth="1"/>
    <col min="8993" max="8993" width="1" style="107" customWidth="1"/>
    <col min="8994" max="9216" width="9" style="107"/>
    <col min="9217" max="9217" width="1" style="107" customWidth="1"/>
    <col min="9218" max="9218" width="8.5" style="107" customWidth="1"/>
    <col min="9219" max="9219" width="2.5" style="107" customWidth="1"/>
    <col min="9220" max="9220" width="4.875" style="107" customWidth="1"/>
    <col min="9221" max="9221" width="4.5" style="107" customWidth="1"/>
    <col min="9222" max="9222" width="2.25" style="107" customWidth="1"/>
    <col min="9223" max="9223" width="5" style="107" customWidth="1"/>
    <col min="9224" max="9224" width="2" style="107" customWidth="1"/>
    <col min="9225" max="9225" width="5" style="107" customWidth="1"/>
    <col min="9226" max="9226" width="2.25" style="107" customWidth="1"/>
    <col min="9227" max="9227" width="3.75" style="107" customWidth="1"/>
    <col min="9228" max="9228" width="1.625" style="107" customWidth="1"/>
    <col min="9229" max="9229" width="4.25" style="107" customWidth="1"/>
    <col min="9230" max="9230" width="2.25" style="107" customWidth="1"/>
    <col min="9231" max="9231" width="6.5" style="107" customWidth="1"/>
    <col min="9232" max="9233" width="4.375" style="107" customWidth="1"/>
    <col min="9234" max="9234" width="7.125" style="107" customWidth="1"/>
    <col min="9235" max="9235" width="7.375" style="107" customWidth="1"/>
    <col min="9236" max="9236" width="1.75" style="107" customWidth="1"/>
    <col min="9237" max="9237" width="5" style="107" customWidth="1"/>
    <col min="9238" max="9238" width="2.25" style="107" customWidth="1"/>
    <col min="9239" max="9239" width="4.875" style="107" customWidth="1"/>
    <col min="9240" max="9240" width="2.375" style="107" customWidth="1"/>
    <col min="9241" max="9241" width="4.875" style="107" customWidth="1"/>
    <col min="9242" max="9242" width="2.375" style="107" customWidth="1"/>
    <col min="9243" max="9243" width="4.625" style="107" customWidth="1"/>
    <col min="9244" max="9244" width="3" style="107" customWidth="1"/>
    <col min="9245" max="9245" width="4.375" style="107" customWidth="1"/>
    <col min="9246" max="9246" width="4.125" style="107" customWidth="1"/>
    <col min="9247" max="9247" width="6" style="107" customWidth="1"/>
    <col min="9248" max="9248" width="4" style="107" customWidth="1"/>
    <col min="9249" max="9249" width="1" style="107" customWidth="1"/>
    <col min="9250" max="9472" width="9" style="107"/>
    <col min="9473" max="9473" width="1" style="107" customWidth="1"/>
    <col min="9474" max="9474" width="8.5" style="107" customWidth="1"/>
    <col min="9475" max="9475" width="2.5" style="107" customWidth="1"/>
    <col min="9476" max="9476" width="4.875" style="107" customWidth="1"/>
    <col min="9477" max="9477" width="4.5" style="107" customWidth="1"/>
    <col min="9478" max="9478" width="2.25" style="107" customWidth="1"/>
    <col min="9479" max="9479" width="5" style="107" customWidth="1"/>
    <col min="9480" max="9480" width="2" style="107" customWidth="1"/>
    <col min="9481" max="9481" width="5" style="107" customWidth="1"/>
    <col min="9482" max="9482" width="2.25" style="107" customWidth="1"/>
    <col min="9483" max="9483" width="3.75" style="107" customWidth="1"/>
    <col min="9484" max="9484" width="1.625" style="107" customWidth="1"/>
    <col min="9485" max="9485" width="4.25" style="107" customWidth="1"/>
    <col min="9486" max="9486" width="2.25" style="107" customWidth="1"/>
    <col min="9487" max="9487" width="6.5" style="107" customWidth="1"/>
    <col min="9488" max="9489" width="4.375" style="107" customWidth="1"/>
    <col min="9490" max="9490" width="7.125" style="107" customWidth="1"/>
    <col min="9491" max="9491" width="7.375" style="107" customWidth="1"/>
    <col min="9492" max="9492" width="1.75" style="107" customWidth="1"/>
    <col min="9493" max="9493" width="5" style="107" customWidth="1"/>
    <col min="9494" max="9494" width="2.25" style="107" customWidth="1"/>
    <col min="9495" max="9495" width="4.875" style="107" customWidth="1"/>
    <col min="9496" max="9496" width="2.375" style="107" customWidth="1"/>
    <col min="9497" max="9497" width="4.875" style="107" customWidth="1"/>
    <col min="9498" max="9498" width="2.375" style="107" customWidth="1"/>
    <col min="9499" max="9499" width="4.625" style="107" customWidth="1"/>
    <col min="9500" max="9500" width="3" style="107" customWidth="1"/>
    <col min="9501" max="9501" width="4.375" style="107" customWidth="1"/>
    <col min="9502" max="9502" width="4.125" style="107" customWidth="1"/>
    <col min="9503" max="9503" width="6" style="107" customWidth="1"/>
    <col min="9504" max="9504" width="4" style="107" customWidth="1"/>
    <col min="9505" max="9505" width="1" style="107" customWidth="1"/>
    <col min="9506" max="9728" width="9" style="107"/>
    <col min="9729" max="9729" width="1" style="107" customWidth="1"/>
    <col min="9730" max="9730" width="8.5" style="107" customWidth="1"/>
    <col min="9731" max="9731" width="2.5" style="107" customWidth="1"/>
    <col min="9732" max="9732" width="4.875" style="107" customWidth="1"/>
    <col min="9733" max="9733" width="4.5" style="107" customWidth="1"/>
    <col min="9734" max="9734" width="2.25" style="107" customWidth="1"/>
    <col min="9735" max="9735" width="5" style="107" customWidth="1"/>
    <col min="9736" max="9736" width="2" style="107" customWidth="1"/>
    <col min="9737" max="9737" width="5" style="107" customWidth="1"/>
    <col min="9738" max="9738" width="2.25" style="107" customWidth="1"/>
    <col min="9739" max="9739" width="3.75" style="107" customWidth="1"/>
    <col min="9740" max="9740" width="1.625" style="107" customWidth="1"/>
    <col min="9741" max="9741" width="4.25" style="107" customWidth="1"/>
    <col min="9742" max="9742" width="2.25" style="107" customWidth="1"/>
    <col min="9743" max="9743" width="6.5" style="107" customWidth="1"/>
    <col min="9744" max="9745" width="4.375" style="107" customWidth="1"/>
    <col min="9746" max="9746" width="7.125" style="107" customWidth="1"/>
    <col min="9747" max="9747" width="7.375" style="107" customWidth="1"/>
    <col min="9748" max="9748" width="1.75" style="107" customWidth="1"/>
    <col min="9749" max="9749" width="5" style="107" customWidth="1"/>
    <col min="9750" max="9750" width="2.25" style="107" customWidth="1"/>
    <col min="9751" max="9751" width="4.875" style="107" customWidth="1"/>
    <col min="9752" max="9752" width="2.375" style="107" customWidth="1"/>
    <col min="9753" max="9753" width="4.875" style="107" customWidth="1"/>
    <col min="9754" max="9754" width="2.375" style="107" customWidth="1"/>
    <col min="9755" max="9755" width="4.625" style="107" customWidth="1"/>
    <col min="9756" max="9756" width="3" style="107" customWidth="1"/>
    <col min="9757" max="9757" width="4.375" style="107" customWidth="1"/>
    <col min="9758" max="9758" width="4.125" style="107" customWidth="1"/>
    <col min="9759" max="9759" width="6" style="107" customWidth="1"/>
    <col min="9760" max="9760" width="4" style="107" customWidth="1"/>
    <col min="9761" max="9761" width="1" style="107" customWidth="1"/>
    <col min="9762" max="9984" width="9" style="107"/>
    <col min="9985" max="9985" width="1" style="107" customWidth="1"/>
    <col min="9986" max="9986" width="8.5" style="107" customWidth="1"/>
    <col min="9987" max="9987" width="2.5" style="107" customWidth="1"/>
    <col min="9988" max="9988" width="4.875" style="107" customWidth="1"/>
    <col min="9989" max="9989" width="4.5" style="107" customWidth="1"/>
    <col min="9990" max="9990" width="2.25" style="107" customWidth="1"/>
    <col min="9991" max="9991" width="5" style="107" customWidth="1"/>
    <col min="9992" max="9992" width="2" style="107" customWidth="1"/>
    <col min="9993" max="9993" width="5" style="107" customWidth="1"/>
    <col min="9994" max="9994" width="2.25" style="107" customWidth="1"/>
    <col min="9995" max="9995" width="3.75" style="107" customWidth="1"/>
    <col min="9996" max="9996" width="1.625" style="107" customWidth="1"/>
    <col min="9997" max="9997" width="4.25" style="107" customWidth="1"/>
    <col min="9998" max="9998" width="2.25" style="107" customWidth="1"/>
    <col min="9999" max="9999" width="6.5" style="107" customWidth="1"/>
    <col min="10000" max="10001" width="4.375" style="107" customWidth="1"/>
    <col min="10002" max="10002" width="7.125" style="107" customWidth="1"/>
    <col min="10003" max="10003" width="7.375" style="107" customWidth="1"/>
    <col min="10004" max="10004" width="1.75" style="107" customWidth="1"/>
    <col min="10005" max="10005" width="5" style="107" customWidth="1"/>
    <col min="10006" max="10006" width="2.25" style="107" customWidth="1"/>
    <col min="10007" max="10007" width="4.875" style="107" customWidth="1"/>
    <col min="10008" max="10008" width="2.375" style="107" customWidth="1"/>
    <col min="10009" max="10009" width="4.875" style="107" customWidth="1"/>
    <col min="10010" max="10010" width="2.375" style="107" customWidth="1"/>
    <col min="10011" max="10011" width="4.625" style="107" customWidth="1"/>
    <col min="10012" max="10012" width="3" style="107" customWidth="1"/>
    <col min="10013" max="10013" width="4.375" style="107" customWidth="1"/>
    <col min="10014" max="10014" width="4.125" style="107" customWidth="1"/>
    <col min="10015" max="10015" width="6" style="107" customWidth="1"/>
    <col min="10016" max="10016" width="4" style="107" customWidth="1"/>
    <col min="10017" max="10017" width="1" style="107" customWidth="1"/>
    <col min="10018" max="10240" width="9" style="107"/>
    <col min="10241" max="10241" width="1" style="107" customWidth="1"/>
    <col min="10242" max="10242" width="8.5" style="107" customWidth="1"/>
    <col min="10243" max="10243" width="2.5" style="107" customWidth="1"/>
    <col min="10244" max="10244" width="4.875" style="107" customWidth="1"/>
    <col min="10245" max="10245" width="4.5" style="107" customWidth="1"/>
    <col min="10246" max="10246" width="2.25" style="107" customWidth="1"/>
    <col min="10247" max="10247" width="5" style="107" customWidth="1"/>
    <col min="10248" max="10248" width="2" style="107" customWidth="1"/>
    <col min="10249" max="10249" width="5" style="107" customWidth="1"/>
    <col min="10250" max="10250" width="2.25" style="107" customWidth="1"/>
    <col min="10251" max="10251" width="3.75" style="107" customWidth="1"/>
    <col min="10252" max="10252" width="1.625" style="107" customWidth="1"/>
    <col min="10253" max="10253" width="4.25" style="107" customWidth="1"/>
    <col min="10254" max="10254" width="2.25" style="107" customWidth="1"/>
    <col min="10255" max="10255" width="6.5" style="107" customWidth="1"/>
    <col min="10256" max="10257" width="4.375" style="107" customWidth="1"/>
    <col min="10258" max="10258" width="7.125" style="107" customWidth="1"/>
    <col min="10259" max="10259" width="7.375" style="107" customWidth="1"/>
    <col min="10260" max="10260" width="1.75" style="107" customWidth="1"/>
    <col min="10261" max="10261" width="5" style="107" customWidth="1"/>
    <col min="10262" max="10262" width="2.25" style="107" customWidth="1"/>
    <col min="10263" max="10263" width="4.875" style="107" customWidth="1"/>
    <col min="10264" max="10264" width="2.375" style="107" customWidth="1"/>
    <col min="10265" max="10265" width="4.875" style="107" customWidth="1"/>
    <col min="10266" max="10266" width="2.375" style="107" customWidth="1"/>
    <col min="10267" max="10267" width="4.625" style="107" customWidth="1"/>
    <col min="10268" max="10268" width="3" style="107" customWidth="1"/>
    <col min="10269" max="10269" width="4.375" style="107" customWidth="1"/>
    <col min="10270" max="10270" width="4.125" style="107" customWidth="1"/>
    <col min="10271" max="10271" width="6" style="107" customWidth="1"/>
    <col min="10272" max="10272" width="4" style="107" customWidth="1"/>
    <col min="10273" max="10273" width="1" style="107" customWidth="1"/>
    <col min="10274" max="10496" width="9" style="107"/>
    <col min="10497" max="10497" width="1" style="107" customWidth="1"/>
    <col min="10498" max="10498" width="8.5" style="107" customWidth="1"/>
    <col min="10499" max="10499" width="2.5" style="107" customWidth="1"/>
    <col min="10500" max="10500" width="4.875" style="107" customWidth="1"/>
    <col min="10501" max="10501" width="4.5" style="107" customWidth="1"/>
    <col min="10502" max="10502" width="2.25" style="107" customWidth="1"/>
    <col min="10503" max="10503" width="5" style="107" customWidth="1"/>
    <col min="10504" max="10504" width="2" style="107" customWidth="1"/>
    <col min="10505" max="10505" width="5" style="107" customWidth="1"/>
    <col min="10506" max="10506" width="2.25" style="107" customWidth="1"/>
    <col min="10507" max="10507" width="3.75" style="107" customWidth="1"/>
    <col min="10508" max="10508" width="1.625" style="107" customWidth="1"/>
    <col min="10509" max="10509" width="4.25" style="107" customWidth="1"/>
    <col min="10510" max="10510" width="2.25" style="107" customWidth="1"/>
    <col min="10511" max="10511" width="6.5" style="107" customWidth="1"/>
    <col min="10512" max="10513" width="4.375" style="107" customWidth="1"/>
    <col min="10514" max="10514" width="7.125" style="107" customWidth="1"/>
    <col min="10515" max="10515" width="7.375" style="107" customWidth="1"/>
    <col min="10516" max="10516" width="1.75" style="107" customWidth="1"/>
    <col min="10517" max="10517" width="5" style="107" customWidth="1"/>
    <col min="10518" max="10518" width="2.25" style="107" customWidth="1"/>
    <col min="10519" max="10519" width="4.875" style="107" customWidth="1"/>
    <col min="10520" max="10520" width="2.375" style="107" customWidth="1"/>
    <col min="10521" max="10521" width="4.875" style="107" customWidth="1"/>
    <col min="10522" max="10522" width="2.375" style="107" customWidth="1"/>
    <col min="10523" max="10523" width="4.625" style="107" customWidth="1"/>
    <col min="10524" max="10524" width="3" style="107" customWidth="1"/>
    <col min="10525" max="10525" width="4.375" style="107" customWidth="1"/>
    <col min="10526" max="10526" width="4.125" style="107" customWidth="1"/>
    <col min="10527" max="10527" width="6" style="107" customWidth="1"/>
    <col min="10528" max="10528" width="4" style="107" customWidth="1"/>
    <col min="10529" max="10529" width="1" style="107" customWidth="1"/>
    <col min="10530" max="10752" width="9" style="107"/>
    <col min="10753" max="10753" width="1" style="107" customWidth="1"/>
    <col min="10754" max="10754" width="8.5" style="107" customWidth="1"/>
    <col min="10755" max="10755" width="2.5" style="107" customWidth="1"/>
    <col min="10756" max="10756" width="4.875" style="107" customWidth="1"/>
    <col min="10757" max="10757" width="4.5" style="107" customWidth="1"/>
    <col min="10758" max="10758" width="2.25" style="107" customWidth="1"/>
    <col min="10759" max="10759" width="5" style="107" customWidth="1"/>
    <col min="10760" max="10760" width="2" style="107" customWidth="1"/>
    <col min="10761" max="10761" width="5" style="107" customWidth="1"/>
    <col min="10762" max="10762" width="2.25" style="107" customWidth="1"/>
    <col min="10763" max="10763" width="3.75" style="107" customWidth="1"/>
    <col min="10764" max="10764" width="1.625" style="107" customWidth="1"/>
    <col min="10765" max="10765" width="4.25" style="107" customWidth="1"/>
    <col min="10766" max="10766" width="2.25" style="107" customWidth="1"/>
    <col min="10767" max="10767" width="6.5" style="107" customWidth="1"/>
    <col min="10768" max="10769" width="4.375" style="107" customWidth="1"/>
    <col min="10770" max="10770" width="7.125" style="107" customWidth="1"/>
    <col min="10771" max="10771" width="7.375" style="107" customWidth="1"/>
    <col min="10772" max="10772" width="1.75" style="107" customWidth="1"/>
    <col min="10773" max="10773" width="5" style="107" customWidth="1"/>
    <col min="10774" max="10774" width="2.25" style="107" customWidth="1"/>
    <col min="10775" max="10775" width="4.875" style="107" customWidth="1"/>
    <col min="10776" max="10776" width="2.375" style="107" customWidth="1"/>
    <col min="10777" max="10777" width="4.875" style="107" customWidth="1"/>
    <col min="10778" max="10778" width="2.375" style="107" customWidth="1"/>
    <col min="10779" max="10779" width="4.625" style="107" customWidth="1"/>
    <col min="10780" max="10780" width="3" style="107" customWidth="1"/>
    <col min="10781" max="10781" width="4.375" style="107" customWidth="1"/>
    <col min="10782" max="10782" width="4.125" style="107" customWidth="1"/>
    <col min="10783" max="10783" width="6" style="107" customWidth="1"/>
    <col min="10784" max="10784" width="4" style="107" customWidth="1"/>
    <col min="10785" max="10785" width="1" style="107" customWidth="1"/>
    <col min="10786" max="11008" width="9" style="107"/>
    <col min="11009" max="11009" width="1" style="107" customWidth="1"/>
    <col min="11010" max="11010" width="8.5" style="107" customWidth="1"/>
    <col min="11011" max="11011" width="2.5" style="107" customWidth="1"/>
    <col min="11012" max="11012" width="4.875" style="107" customWidth="1"/>
    <col min="11013" max="11013" width="4.5" style="107" customWidth="1"/>
    <col min="11014" max="11014" width="2.25" style="107" customWidth="1"/>
    <col min="11015" max="11015" width="5" style="107" customWidth="1"/>
    <col min="11016" max="11016" width="2" style="107" customWidth="1"/>
    <col min="11017" max="11017" width="5" style="107" customWidth="1"/>
    <col min="11018" max="11018" width="2.25" style="107" customWidth="1"/>
    <col min="11019" max="11019" width="3.75" style="107" customWidth="1"/>
    <col min="11020" max="11020" width="1.625" style="107" customWidth="1"/>
    <col min="11021" max="11021" width="4.25" style="107" customWidth="1"/>
    <col min="11022" max="11022" width="2.25" style="107" customWidth="1"/>
    <col min="11023" max="11023" width="6.5" style="107" customWidth="1"/>
    <col min="11024" max="11025" width="4.375" style="107" customWidth="1"/>
    <col min="11026" max="11026" width="7.125" style="107" customWidth="1"/>
    <col min="11027" max="11027" width="7.375" style="107" customWidth="1"/>
    <col min="11028" max="11028" width="1.75" style="107" customWidth="1"/>
    <col min="11029" max="11029" width="5" style="107" customWidth="1"/>
    <col min="11030" max="11030" width="2.25" style="107" customWidth="1"/>
    <col min="11031" max="11031" width="4.875" style="107" customWidth="1"/>
    <col min="11032" max="11032" width="2.375" style="107" customWidth="1"/>
    <col min="11033" max="11033" width="4.875" style="107" customWidth="1"/>
    <col min="11034" max="11034" width="2.375" style="107" customWidth="1"/>
    <col min="11035" max="11035" width="4.625" style="107" customWidth="1"/>
    <col min="11036" max="11036" width="3" style="107" customWidth="1"/>
    <col min="11037" max="11037" width="4.375" style="107" customWidth="1"/>
    <col min="11038" max="11038" width="4.125" style="107" customWidth="1"/>
    <col min="11039" max="11039" width="6" style="107" customWidth="1"/>
    <col min="11040" max="11040" width="4" style="107" customWidth="1"/>
    <col min="11041" max="11041" width="1" style="107" customWidth="1"/>
    <col min="11042" max="11264" width="9" style="107"/>
    <col min="11265" max="11265" width="1" style="107" customWidth="1"/>
    <col min="11266" max="11266" width="8.5" style="107" customWidth="1"/>
    <col min="11267" max="11267" width="2.5" style="107" customWidth="1"/>
    <col min="11268" max="11268" width="4.875" style="107" customWidth="1"/>
    <col min="11269" max="11269" width="4.5" style="107" customWidth="1"/>
    <col min="11270" max="11270" width="2.25" style="107" customWidth="1"/>
    <col min="11271" max="11271" width="5" style="107" customWidth="1"/>
    <col min="11272" max="11272" width="2" style="107" customWidth="1"/>
    <col min="11273" max="11273" width="5" style="107" customWidth="1"/>
    <col min="11274" max="11274" width="2.25" style="107" customWidth="1"/>
    <col min="11275" max="11275" width="3.75" style="107" customWidth="1"/>
    <col min="11276" max="11276" width="1.625" style="107" customWidth="1"/>
    <col min="11277" max="11277" width="4.25" style="107" customWidth="1"/>
    <col min="11278" max="11278" width="2.25" style="107" customWidth="1"/>
    <col min="11279" max="11279" width="6.5" style="107" customWidth="1"/>
    <col min="11280" max="11281" width="4.375" style="107" customWidth="1"/>
    <col min="11282" max="11282" width="7.125" style="107" customWidth="1"/>
    <col min="11283" max="11283" width="7.375" style="107" customWidth="1"/>
    <col min="11284" max="11284" width="1.75" style="107" customWidth="1"/>
    <col min="11285" max="11285" width="5" style="107" customWidth="1"/>
    <col min="11286" max="11286" width="2.25" style="107" customWidth="1"/>
    <col min="11287" max="11287" width="4.875" style="107" customWidth="1"/>
    <col min="11288" max="11288" width="2.375" style="107" customWidth="1"/>
    <col min="11289" max="11289" width="4.875" style="107" customWidth="1"/>
    <col min="11290" max="11290" width="2.375" style="107" customWidth="1"/>
    <col min="11291" max="11291" width="4.625" style="107" customWidth="1"/>
    <col min="11292" max="11292" width="3" style="107" customWidth="1"/>
    <col min="11293" max="11293" width="4.375" style="107" customWidth="1"/>
    <col min="11294" max="11294" width="4.125" style="107" customWidth="1"/>
    <col min="11295" max="11295" width="6" style="107" customWidth="1"/>
    <col min="11296" max="11296" width="4" style="107" customWidth="1"/>
    <col min="11297" max="11297" width="1" style="107" customWidth="1"/>
    <col min="11298" max="11520" width="9" style="107"/>
    <col min="11521" max="11521" width="1" style="107" customWidth="1"/>
    <col min="11522" max="11522" width="8.5" style="107" customWidth="1"/>
    <col min="11523" max="11523" width="2.5" style="107" customWidth="1"/>
    <col min="11524" max="11524" width="4.875" style="107" customWidth="1"/>
    <col min="11525" max="11525" width="4.5" style="107" customWidth="1"/>
    <col min="11526" max="11526" width="2.25" style="107" customWidth="1"/>
    <col min="11527" max="11527" width="5" style="107" customWidth="1"/>
    <col min="11528" max="11528" width="2" style="107" customWidth="1"/>
    <col min="11529" max="11529" width="5" style="107" customWidth="1"/>
    <col min="11530" max="11530" width="2.25" style="107" customWidth="1"/>
    <col min="11531" max="11531" width="3.75" style="107" customWidth="1"/>
    <col min="11532" max="11532" width="1.625" style="107" customWidth="1"/>
    <col min="11533" max="11533" width="4.25" style="107" customWidth="1"/>
    <col min="11534" max="11534" width="2.25" style="107" customWidth="1"/>
    <col min="11535" max="11535" width="6.5" style="107" customWidth="1"/>
    <col min="11536" max="11537" width="4.375" style="107" customWidth="1"/>
    <col min="11538" max="11538" width="7.125" style="107" customWidth="1"/>
    <col min="11539" max="11539" width="7.375" style="107" customWidth="1"/>
    <col min="11540" max="11540" width="1.75" style="107" customWidth="1"/>
    <col min="11541" max="11541" width="5" style="107" customWidth="1"/>
    <col min="11542" max="11542" width="2.25" style="107" customWidth="1"/>
    <col min="11543" max="11543" width="4.875" style="107" customWidth="1"/>
    <col min="11544" max="11544" width="2.375" style="107" customWidth="1"/>
    <col min="11545" max="11545" width="4.875" style="107" customWidth="1"/>
    <col min="11546" max="11546" width="2.375" style="107" customWidth="1"/>
    <col min="11547" max="11547" width="4.625" style="107" customWidth="1"/>
    <col min="11548" max="11548" width="3" style="107" customWidth="1"/>
    <col min="11549" max="11549" width="4.375" style="107" customWidth="1"/>
    <col min="11550" max="11550" width="4.125" style="107" customWidth="1"/>
    <col min="11551" max="11551" width="6" style="107" customWidth="1"/>
    <col min="11552" max="11552" width="4" style="107" customWidth="1"/>
    <col min="11553" max="11553" width="1" style="107" customWidth="1"/>
    <col min="11554" max="11776" width="9" style="107"/>
    <col min="11777" max="11777" width="1" style="107" customWidth="1"/>
    <col min="11778" max="11778" width="8.5" style="107" customWidth="1"/>
    <col min="11779" max="11779" width="2.5" style="107" customWidth="1"/>
    <col min="11780" max="11780" width="4.875" style="107" customWidth="1"/>
    <col min="11781" max="11781" width="4.5" style="107" customWidth="1"/>
    <col min="11782" max="11782" width="2.25" style="107" customWidth="1"/>
    <col min="11783" max="11783" width="5" style="107" customWidth="1"/>
    <col min="11784" max="11784" width="2" style="107" customWidth="1"/>
    <col min="11785" max="11785" width="5" style="107" customWidth="1"/>
    <col min="11786" max="11786" width="2.25" style="107" customWidth="1"/>
    <col min="11787" max="11787" width="3.75" style="107" customWidth="1"/>
    <col min="11788" max="11788" width="1.625" style="107" customWidth="1"/>
    <col min="11789" max="11789" width="4.25" style="107" customWidth="1"/>
    <col min="11790" max="11790" width="2.25" style="107" customWidth="1"/>
    <col min="11791" max="11791" width="6.5" style="107" customWidth="1"/>
    <col min="11792" max="11793" width="4.375" style="107" customWidth="1"/>
    <col min="11794" max="11794" width="7.125" style="107" customWidth="1"/>
    <col min="11795" max="11795" width="7.375" style="107" customWidth="1"/>
    <col min="11796" max="11796" width="1.75" style="107" customWidth="1"/>
    <col min="11797" max="11797" width="5" style="107" customWidth="1"/>
    <col min="11798" max="11798" width="2.25" style="107" customWidth="1"/>
    <col min="11799" max="11799" width="4.875" style="107" customWidth="1"/>
    <col min="11800" max="11800" width="2.375" style="107" customWidth="1"/>
    <col min="11801" max="11801" width="4.875" style="107" customWidth="1"/>
    <col min="11802" max="11802" width="2.375" style="107" customWidth="1"/>
    <col min="11803" max="11803" width="4.625" style="107" customWidth="1"/>
    <col min="11804" max="11804" width="3" style="107" customWidth="1"/>
    <col min="11805" max="11805" width="4.375" style="107" customWidth="1"/>
    <col min="11806" max="11806" width="4.125" style="107" customWidth="1"/>
    <col min="11807" max="11807" width="6" style="107" customWidth="1"/>
    <col min="11808" max="11808" width="4" style="107" customWidth="1"/>
    <col min="11809" max="11809" width="1" style="107" customWidth="1"/>
    <col min="11810" max="12032" width="9" style="107"/>
    <col min="12033" max="12033" width="1" style="107" customWidth="1"/>
    <col min="12034" max="12034" width="8.5" style="107" customWidth="1"/>
    <col min="12035" max="12035" width="2.5" style="107" customWidth="1"/>
    <col min="12036" max="12036" width="4.875" style="107" customWidth="1"/>
    <col min="12037" max="12037" width="4.5" style="107" customWidth="1"/>
    <col min="12038" max="12038" width="2.25" style="107" customWidth="1"/>
    <col min="12039" max="12039" width="5" style="107" customWidth="1"/>
    <col min="12040" max="12040" width="2" style="107" customWidth="1"/>
    <col min="12041" max="12041" width="5" style="107" customWidth="1"/>
    <col min="12042" max="12042" width="2.25" style="107" customWidth="1"/>
    <col min="12043" max="12043" width="3.75" style="107" customWidth="1"/>
    <col min="12044" max="12044" width="1.625" style="107" customWidth="1"/>
    <col min="12045" max="12045" width="4.25" style="107" customWidth="1"/>
    <col min="12046" max="12046" width="2.25" style="107" customWidth="1"/>
    <col min="12047" max="12047" width="6.5" style="107" customWidth="1"/>
    <col min="12048" max="12049" width="4.375" style="107" customWidth="1"/>
    <col min="12050" max="12050" width="7.125" style="107" customWidth="1"/>
    <col min="12051" max="12051" width="7.375" style="107" customWidth="1"/>
    <col min="12052" max="12052" width="1.75" style="107" customWidth="1"/>
    <col min="12053" max="12053" width="5" style="107" customWidth="1"/>
    <col min="12054" max="12054" width="2.25" style="107" customWidth="1"/>
    <col min="12055" max="12055" width="4.875" style="107" customWidth="1"/>
    <col min="12056" max="12056" width="2.375" style="107" customWidth="1"/>
    <col min="12057" max="12057" width="4.875" style="107" customWidth="1"/>
    <col min="12058" max="12058" width="2.375" style="107" customWidth="1"/>
    <col min="12059" max="12059" width="4.625" style="107" customWidth="1"/>
    <col min="12060" max="12060" width="3" style="107" customWidth="1"/>
    <col min="12061" max="12061" width="4.375" style="107" customWidth="1"/>
    <col min="12062" max="12062" width="4.125" style="107" customWidth="1"/>
    <col min="12063" max="12063" width="6" style="107" customWidth="1"/>
    <col min="12064" max="12064" width="4" style="107" customWidth="1"/>
    <col min="12065" max="12065" width="1" style="107" customWidth="1"/>
    <col min="12066" max="12288" width="9" style="107"/>
    <col min="12289" max="12289" width="1" style="107" customWidth="1"/>
    <col min="12290" max="12290" width="8.5" style="107" customWidth="1"/>
    <col min="12291" max="12291" width="2.5" style="107" customWidth="1"/>
    <col min="12292" max="12292" width="4.875" style="107" customWidth="1"/>
    <col min="12293" max="12293" width="4.5" style="107" customWidth="1"/>
    <col min="12294" max="12294" width="2.25" style="107" customWidth="1"/>
    <col min="12295" max="12295" width="5" style="107" customWidth="1"/>
    <col min="12296" max="12296" width="2" style="107" customWidth="1"/>
    <col min="12297" max="12297" width="5" style="107" customWidth="1"/>
    <col min="12298" max="12298" width="2.25" style="107" customWidth="1"/>
    <col min="12299" max="12299" width="3.75" style="107" customWidth="1"/>
    <col min="12300" max="12300" width="1.625" style="107" customWidth="1"/>
    <col min="12301" max="12301" width="4.25" style="107" customWidth="1"/>
    <col min="12302" max="12302" width="2.25" style="107" customWidth="1"/>
    <col min="12303" max="12303" width="6.5" style="107" customWidth="1"/>
    <col min="12304" max="12305" width="4.375" style="107" customWidth="1"/>
    <col min="12306" max="12306" width="7.125" style="107" customWidth="1"/>
    <col min="12307" max="12307" width="7.375" style="107" customWidth="1"/>
    <col min="12308" max="12308" width="1.75" style="107" customWidth="1"/>
    <col min="12309" max="12309" width="5" style="107" customWidth="1"/>
    <col min="12310" max="12310" width="2.25" style="107" customWidth="1"/>
    <col min="12311" max="12311" width="4.875" style="107" customWidth="1"/>
    <col min="12312" max="12312" width="2.375" style="107" customWidth="1"/>
    <col min="12313" max="12313" width="4.875" style="107" customWidth="1"/>
    <col min="12314" max="12314" width="2.375" style="107" customWidth="1"/>
    <col min="12315" max="12315" width="4.625" style="107" customWidth="1"/>
    <col min="12316" max="12316" width="3" style="107" customWidth="1"/>
    <col min="12317" max="12317" width="4.375" style="107" customWidth="1"/>
    <col min="12318" max="12318" width="4.125" style="107" customWidth="1"/>
    <col min="12319" max="12319" width="6" style="107" customWidth="1"/>
    <col min="12320" max="12320" width="4" style="107" customWidth="1"/>
    <col min="12321" max="12321" width="1" style="107" customWidth="1"/>
    <col min="12322" max="12544" width="9" style="107"/>
    <col min="12545" max="12545" width="1" style="107" customWidth="1"/>
    <col min="12546" max="12546" width="8.5" style="107" customWidth="1"/>
    <col min="12547" max="12547" width="2.5" style="107" customWidth="1"/>
    <col min="12548" max="12548" width="4.875" style="107" customWidth="1"/>
    <col min="12549" max="12549" width="4.5" style="107" customWidth="1"/>
    <col min="12550" max="12550" width="2.25" style="107" customWidth="1"/>
    <col min="12551" max="12551" width="5" style="107" customWidth="1"/>
    <col min="12552" max="12552" width="2" style="107" customWidth="1"/>
    <col min="12553" max="12553" width="5" style="107" customWidth="1"/>
    <col min="12554" max="12554" width="2.25" style="107" customWidth="1"/>
    <col min="12555" max="12555" width="3.75" style="107" customWidth="1"/>
    <col min="12556" max="12556" width="1.625" style="107" customWidth="1"/>
    <col min="12557" max="12557" width="4.25" style="107" customWidth="1"/>
    <col min="12558" max="12558" width="2.25" style="107" customWidth="1"/>
    <col min="12559" max="12559" width="6.5" style="107" customWidth="1"/>
    <col min="12560" max="12561" width="4.375" style="107" customWidth="1"/>
    <col min="12562" max="12562" width="7.125" style="107" customWidth="1"/>
    <col min="12563" max="12563" width="7.375" style="107" customWidth="1"/>
    <col min="12564" max="12564" width="1.75" style="107" customWidth="1"/>
    <col min="12565" max="12565" width="5" style="107" customWidth="1"/>
    <col min="12566" max="12566" width="2.25" style="107" customWidth="1"/>
    <col min="12567" max="12567" width="4.875" style="107" customWidth="1"/>
    <col min="12568" max="12568" width="2.375" style="107" customWidth="1"/>
    <col min="12569" max="12569" width="4.875" style="107" customWidth="1"/>
    <col min="12570" max="12570" width="2.375" style="107" customWidth="1"/>
    <col min="12571" max="12571" width="4.625" style="107" customWidth="1"/>
    <col min="12572" max="12572" width="3" style="107" customWidth="1"/>
    <col min="12573" max="12573" width="4.375" style="107" customWidth="1"/>
    <col min="12574" max="12574" width="4.125" style="107" customWidth="1"/>
    <col min="12575" max="12575" width="6" style="107" customWidth="1"/>
    <col min="12576" max="12576" width="4" style="107" customWidth="1"/>
    <col min="12577" max="12577" width="1" style="107" customWidth="1"/>
    <col min="12578" max="12800" width="9" style="107"/>
    <col min="12801" max="12801" width="1" style="107" customWidth="1"/>
    <col min="12802" max="12802" width="8.5" style="107" customWidth="1"/>
    <col min="12803" max="12803" width="2.5" style="107" customWidth="1"/>
    <col min="12804" max="12804" width="4.875" style="107" customWidth="1"/>
    <col min="12805" max="12805" width="4.5" style="107" customWidth="1"/>
    <col min="12806" max="12806" width="2.25" style="107" customWidth="1"/>
    <col min="12807" max="12807" width="5" style="107" customWidth="1"/>
    <col min="12808" max="12808" width="2" style="107" customWidth="1"/>
    <col min="12809" max="12809" width="5" style="107" customWidth="1"/>
    <col min="12810" max="12810" width="2.25" style="107" customWidth="1"/>
    <col min="12811" max="12811" width="3.75" style="107" customWidth="1"/>
    <col min="12812" max="12812" width="1.625" style="107" customWidth="1"/>
    <col min="12813" max="12813" width="4.25" style="107" customWidth="1"/>
    <col min="12814" max="12814" width="2.25" style="107" customWidth="1"/>
    <col min="12815" max="12815" width="6.5" style="107" customWidth="1"/>
    <col min="12816" max="12817" width="4.375" style="107" customWidth="1"/>
    <col min="12818" max="12818" width="7.125" style="107" customWidth="1"/>
    <col min="12819" max="12819" width="7.375" style="107" customWidth="1"/>
    <col min="12820" max="12820" width="1.75" style="107" customWidth="1"/>
    <col min="12821" max="12821" width="5" style="107" customWidth="1"/>
    <col min="12822" max="12822" width="2.25" style="107" customWidth="1"/>
    <col min="12823" max="12823" width="4.875" style="107" customWidth="1"/>
    <col min="12824" max="12824" width="2.375" style="107" customWidth="1"/>
    <col min="12825" max="12825" width="4.875" style="107" customWidth="1"/>
    <col min="12826" max="12826" width="2.375" style="107" customWidth="1"/>
    <col min="12827" max="12827" width="4.625" style="107" customWidth="1"/>
    <col min="12828" max="12828" width="3" style="107" customWidth="1"/>
    <col min="12829" max="12829" width="4.375" style="107" customWidth="1"/>
    <col min="12830" max="12830" width="4.125" style="107" customWidth="1"/>
    <col min="12831" max="12831" width="6" style="107" customWidth="1"/>
    <col min="12832" max="12832" width="4" style="107" customWidth="1"/>
    <col min="12833" max="12833" width="1" style="107" customWidth="1"/>
    <col min="12834" max="13056" width="9" style="107"/>
    <col min="13057" max="13057" width="1" style="107" customWidth="1"/>
    <col min="13058" max="13058" width="8.5" style="107" customWidth="1"/>
    <col min="13059" max="13059" width="2.5" style="107" customWidth="1"/>
    <col min="13060" max="13060" width="4.875" style="107" customWidth="1"/>
    <col min="13061" max="13061" width="4.5" style="107" customWidth="1"/>
    <col min="13062" max="13062" width="2.25" style="107" customWidth="1"/>
    <col min="13063" max="13063" width="5" style="107" customWidth="1"/>
    <col min="13064" max="13064" width="2" style="107" customWidth="1"/>
    <col min="13065" max="13065" width="5" style="107" customWidth="1"/>
    <col min="13066" max="13066" width="2.25" style="107" customWidth="1"/>
    <col min="13067" max="13067" width="3.75" style="107" customWidth="1"/>
    <col min="13068" max="13068" width="1.625" style="107" customWidth="1"/>
    <col min="13069" max="13069" width="4.25" style="107" customWidth="1"/>
    <col min="13070" max="13070" width="2.25" style="107" customWidth="1"/>
    <col min="13071" max="13071" width="6.5" style="107" customWidth="1"/>
    <col min="13072" max="13073" width="4.375" style="107" customWidth="1"/>
    <col min="13074" max="13074" width="7.125" style="107" customWidth="1"/>
    <col min="13075" max="13075" width="7.375" style="107" customWidth="1"/>
    <col min="13076" max="13076" width="1.75" style="107" customWidth="1"/>
    <col min="13077" max="13077" width="5" style="107" customWidth="1"/>
    <col min="13078" max="13078" width="2.25" style="107" customWidth="1"/>
    <col min="13079" max="13079" width="4.875" style="107" customWidth="1"/>
    <col min="13080" max="13080" width="2.375" style="107" customWidth="1"/>
    <col min="13081" max="13081" width="4.875" style="107" customWidth="1"/>
    <col min="13082" max="13082" width="2.375" style="107" customWidth="1"/>
    <col min="13083" max="13083" width="4.625" style="107" customWidth="1"/>
    <col min="13084" max="13084" width="3" style="107" customWidth="1"/>
    <col min="13085" max="13085" width="4.375" style="107" customWidth="1"/>
    <col min="13086" max="13086" width="4.125" style="107" customWidth="1"/>
    <col min="13087" max="13087" width="6" style="107" customWidth="1"/>
    <col min="13088" max="13088" width="4" style="107" customWidth="1"/>
    <col min="13089" max="13089" width="1" style="107" customWidth="1"/>
    <col min="13090" max="13312" width="9" style="107"/>
    <col min="13313" max="13313" width="1" style="107" customWidth="1"/>
    <col min="13314" max="13314" width="8.5" style="107" customWidth="1"/>
    <col min="13315" max="13315" width="2.5" style="107" customWidth="1"/>
    <col min="13316" max="13316" width="4.875" style="107" customWidth="1"/>
    <col min="13317" max="13317" width="4.5" style="107" customWidth="1"/>
    <col min="13318" max="13318" width="2.25" style="107" customWidth="1"/>
    <col min="13319" max="13319" width="5" style="107" customWidth="1"/>
    <col min="13320" max="13320" width="2" style="107" customWidth="1"/>
    <col min="13321" max="13321" width="5" style="107" customWidth="1"/>
    <col min="13322" max="13322" width="2.25" style="107" customWidth="1"/>
    <col min="13323" max="13323" width="3.75" style="107" customWidth="1"/>
    <col min="13324" max="13324" width="1.625" style="107" customWidth="1"/>
    <col min="13325" max="13325" width="4.25" style="107" customWidth="1"/>
    <col min="13326" max="13326" width="2.25" style="107" customWidth="1"/>
    <col min="13327" max="13327" width="6.5" style="107" customWidth="1"/>
    <col min="13328" max="13329" width="4.375" style="107" customWidth="1"/>
    <col min="13330" max="13330" width="7.125" style="107" customWidth="1"/>
    <col min="13331" max="13331" width="7.375" style="107" customWidth="1"/>
    <col min="13332" max="13332" width="1.75" style="107" customWidth="1"/>
    <col min="13333" max="13333" width="5" style="107" customWidth="1"/>
    <col min="13334" max="13334" width="2.25" style="107" customWidth="1"/>
    <col min="13335" max="13335" width="4.875" style="107" customWidth="1"/>
    <col min="13336" max="13336" width="2.375" style="107" customWidth="1"/>
    <col min="13337" max="13337" width="4.875" style="107" customWidth="1"/>
    <col min="13338" max="13338" width="2.375" style="107" customWidth="1"/>
    <col min="13339" max="13339" width="4.625" style="107" customWidth="1"/>
    <col min="13340" max="13340" width="3" style="107" customWidth="1"/>
    <col min="13341" max="13341" width="4.375" style="107" customWidth="1"/>
    <col min="13342" max="13342" width="4.125" style="107" customWidth="1"/>
    <col min="13343" max="13343" width="6" style="107" customWidth="1"/>
    <col min="13344" max="13344" width="4" style="107" customWidth="1"/>
    <col min="13345" max="13345" width="1" style="107" customWidth="1"/>
    <col min="13346" max="13568" width="9" style="107"/>
    <col min="13569" max="13569" width="1" style="107" customWidth="1"/>
    <col min="13570" max="13570" width="8.5" style="107" customWidth="1"/>
    <col min="13571" max="13571" width="2.5" style="107" customWidth="1"/>
    <col min="13572" max="13572" width="4.875" style="107" customWidth="1"/>
    <col min="13573" max="13573" width="4.5" style="107" customWidth="1"/>
    <col min="13574" max="13574" width="2.25" style="107" customWidth="1"/>
    <col min="13575" max="13575" width="5" style="107" customWidth="1"/>
    <col min="13576" max="13576" width="2" style="107" customWidth="1"/>
    <col min="13577" max="13577" width="5" style="107" customWidth="1"/>
    <col min="13578" max="13578" width="2.25" style="107" customWidth="1"/>
    <col min="13579" max="13579" width="3.75" style="107" customWidth="1"/>
    <col min="13580" max="13580" width="1.625" style="107" customWidth="1"/>
    <col min="13581" max="13581" width="4.25" style="107" customWidth="1"/>
    <col min="13582" max="13582" width="2.25" style="107" customWidth="1"/>
    <col min="13583" max="13583" width="6.5" style="107" customWidth="1"/>
    <col min="13584" max="13585" width="4.375" style="107" customWidth="1"/>
    <col min="13586" max="13586" width="7.125" style="107" customWidth="1"/>
    <col min="13587" max="13587" width="7.375" style="107" customWidth="1"/>
    <col min="13588" max="13588" width="1.75" style="107" customWidth="1"/>
    <col min="13589" max="13589" width="5" style="107" customWidth="1"/>
    <col min="13590" max="13590" width="2.25" style="107" customWidth="1"/>
    <col min="13591" max="13591" width="4.875" style="107" customWidth="1"/>
    <col min="13592" max="13592" width="2.375" style="107" customWidth="1"/>
    <col min="13593" max="13593" width="4.875" style="107" customWidth="1"/>
    <col min="13594" max="13594" width="2.375" style="107" customWidth="1"/>
    <col min="13595" max="13595" width="4.625" style="107" customWidth="1"/>
    <col min="13596" max="13596" width="3" style="107" customWidth="1"/>
    <col min="13597" max="13597" width="4.375" style="107" customWidth="1"/>
    <col min="13598" max="13598" width="4.125" style="107" customWidth="1"/>
    <col min="13599" max="13599" width="6" style="107" customWidth="1"/>
    <col min="13600" max="13600" width="4" style="107" customWidth="1"/>
    <col min="13601" max="13601" width="1" style="107" customWidth="1"/>
    <col min="13602" max="13824" width="9" style="107"/>
    <col min="13825" max="13825" width="1" style="107" customWidth="1"/>
    <col min="13826" max="13826" width="8.5" style="107" customWidth="1"/>
    <col min="13827" max="13827" width="2.5" style="107" customWidth="1"/>
    <col min="13828" max="13828" width="4.875" style="107" customWidth="1"/>
    <col min="13829" max="13829" width="4.5" style="107" customWidth="1"/>
    <col min="13830" max="13830" width="2.25" style="107" customWidth="1"/>
    <col min="13831" max="13831" width="5" style="107" customWidth="1"/>
    <col min="13832" max="13832" width="2" style="107" customWidth="1"/>
    <col min="13833" max="13833" width="5" style="107" customWidth="1"/>
    <col min="13834" max="13834" width="2.25" style="107" customWidth="1"/>
    <col min="13835" max="13835" width="3.75" style="107" customWidth="1"/>
    <col min="13836" max="13836" width="1.625" style="107" customWidth="1"/>
    <col min="13837" max="13837" width="4.25" style="107" customWidth="1"/>
    <col min="13838" max="13838" width="2.25" style="107" customWidth="1"/>
    <col min="13839" max="13839" width="6.5" style="107" customWidth="1"/>
    <col min="13840" max="13841" width="4.375" style="107" customWidth="1"/>
    <col min="13842" max="13842" width="7.125" style="107" customWidth="1"/>
    <col min="13843" max="13843" width="7.375" style="107" customWidth="1"/>
    <col min="13844" max="13844" width="1.75" style="107" customWidth="1"/>
    <col min="13845" max="13845" width="5" style="107" customWidth="1"/>
    <col min="13846" max="13846" width="2.25" style="107" customWidth="1"/>
    <col min="13847" max="13847" width="4.875" style="107" customWidth="1"/>
    <col min="13848" max="13848" width="2.375" style="107" customWidth="1"/>
    <col min="13849" max="13849" width="4.875" style="107" customWidth="1"/>
    <col min="13850" max="13850" width="2.375" style="107" customWidth="1"/>
    <col min="13851" max="13851" width="4.625" style="107" customWidth="1"/>
    <col min="13852" max="13852" width="3" style="107" customWidth="1"/>
    <col min="13853" max="13853" width="4.375" style="107" customWidth="1"/>
    <col min="13854" max="13854" width="4.125" style="107" customWidth="1"/>
    <col min="13855" max="13855" width="6" style="107" customWidth="1"/>
    <col min="13856" max="13856" width="4" style="107" customWidth="1"/>
    <col min="13857" max="13857" width="1" style="107" customWidth="1"/>
    <col min="13858" max="14080" width="9" style="107"/>
    <col min="14081" max="14081" width="1" style="107" customWidth="1"/>
    <col min="14082" max="14082" width="8.5" style="107" customWidth="1"/>
    <col min="14083" max="14083" width="2.5" style="107" customWidth="1"/>
    <col min="14084" max="14084" width="4.875" style="107" customWidth="1"/>
    <col min="14085" max="14085" width="4.5" style="107" customWidth="1"/>
    <col min="14086" max="14086" width="2.25" style="107" customWidth="1"/>
    <col min="14087" max="14087" width="5" style="107" customWidth="1"/>
    <col min="14088" max="14088" width="2" style="107" customWidth="1"/>
    <col min="14089" max="14089" width="5" style="107" customWidth="1"/>
    <col min="14090" max="14090" width="2.25" style="107" customWidth="1"/>
    <col min="14091" max="14091" width="3.75" style="107" customWidth="1"/>
    <col min="14092" max="14092" width="1.625" style="107" customWidth="1"/>
    <col min="14093" max="14093" width="4.25" style="107" customWidth="1"/>
    <col min="14094" max="14094" width="2.25" style="107" customWidth="1"/>
    <col min="14095" max="14095" width="6.5" style="107" customWidth="1"/>
    <col min="14096" max="14097" width="4.375" style="107" customWidth="1"/>
    <col min="14098" max="14098" width="7.125" style="107" customWidth="1"/>
    <col min="14099" max="14099" width="7.375" style="107" customWidth="1"/>
    <col min="14100" max="14100" width="1.75" style="107" customWidth="1"/>
    <col min="14101" max="14101" width="5" style="107" customWidth="1"/>
    <col min="14102" max="14102" width="2.25" style="107" customWidth="1"/>
    <col min="14103" max="14103" width="4.875" style="107" customWidth="1"/>
    <col min="14104" max="14104" width="2.375" style="107" customWidth="1"/>
    <col min="14105" max="14105" width="4.875" style="107" customWidth="1"/>
    <col min="14106" max="14106" width="2.375" style="107" customWidth="1"/>
    <col min="14107" max="14107" width="4.625" style="107" customWidth="1"/>
    <col min="14108" max="14108" width="3" style="107" customWidth="1"/>
    <col min="14109" max="14109" width="4.375" style="107" customWidth="1"/>
    <col min="14110" max="14110" width="4.125" style="107" customWidth="1"/>
    <col min="14111" max="14111" width="6" style="107" customWidth="1"/>
    <col min="14112" max="14112" width="4" style="107" customWidth="1"/>
    <col min="14113" max="14113" width="1" style="107" customWidth="1"/>
    <col min="14114" max="14336" width="9" style="107"/>
    <col min="14337" max="14337" width="1" style="107" customWidth="1"/>
    <col min="14338" max="14338" width="8.5" style="107" customWidth="1"/>
    <col min="14339" max="14339" width="2.5" style="107" customWidth="1"/>
    <col min="14340" max="14340" width="4.875" style="107" customWidth="1"/>
    <col min="14341" max="14341" width="4.5" style="107" customWidth="1"/>
    <col min="14342" max="14342" width="2.25" style="107" customWidth="1"/>
    <col min="14343" max="14343" width="5" style="107" customWidth="1"/>
    <col min="14344" max="14344" width="2" style="107" customWidth="1"/>
    <col min="14345" max="14345" width="5" style="107" customWidth="1"/>
    <col min="14346" max="14346" width="2.25" style="107" customWidth="1"/>
    <col min="14347" max="14347" width="3.75" style="107" customWidth="1"/>
    <col min="14348" max="14348" width="1.625" style="107" customWidth="1"/>
    <col min="14349" max="14349" width="4.25" style="107" customWidth="1"/>
    <col min="14350" max="14350" width="2.25" style="107" customWidth="1"/>
    <col min="14351" max="14351" width="6.5" style="107" customWidth="1"/>
    <col min="14352" max="14353" width="4.375" style="107" customWidth="1"/>
    <col min="14354" max="14354" width="7.125" style="107" customWidth="1"/>
    <col min="14355" max="14355" width="7.375" style="107" customWidth="1"/>
    <col min="14356" max="14356" width="1.75" style="107" customWidth="1"/>
    <col min="14357" max="14357" width="5" style="107" customWidth="1"/>
    <col min="14358" max="14358" width="2.25" style="107" customWidth="1"/>
    <col min="14359" max="14359" width="4.875" style="107" customWidth="1"/>
    <col min="14360" max="14360" width="2.375" style="107" customWidth="1"/>
    <col min="14361" max="14361" width="4.875" style="107" customWidth="1"/>
    <col min="14362" max="14362" width="2.375" style="107" customWidth="1"/>
    <col min="14363" max="14363" width="4.625" style="107" customWidth="1"/>
    <col min="14364" max="14364" width="3" style="107" customWidth="1"/>
    <col min="14365" max="14365" width="4.375" style="107" customWidth="1"/>
    <col min="14366" max="14366" width="4.125" style="107" customWidth="1"/>
    <col min="14367" max="14367" width="6" style="107" customWidth="1"/>
    <col min="14368" max="14368" width="4" style="107" customWidth="1"/>
    <col min="14369" max="14369" width="1" style="107" customWidth="1"/>
    <col min="14370" max="14592" width="9" style="107"/>
    <col min="14593" max="14593" width="1" style="107" customWidth="1"/>
    <col min="14594" max="14594" width="8.5" style="107" customWidth="1"/>
    <col min="14595" max="14595" width="2.5" style="107" customWidth="1"/>
    <col min="14596" max="14596" width="4.875" style="107" customWidth="1"/>
    <col min="14597" max="14597" width="4.5" style="107" customWidth="1"/>
    <col min="14598" max="14598" width="2.25" style="107" customWidth="1"/>
    <col min="14599" max="14599" width="5" style="107" customWidth="1"/>
    <col min="14600" max="14600" width="2" style="107" customWidth="1"/>
    <col min="14601" max="14601" width="5" style="107" customWidth="1"/>
    <col min="14602" max="14602" width="2.25" style="107" customWidth="1"/>
    <col min="14603" max="14603" width="3.75" style="107" customWidth="1"/>
    <col min="14604" max="14604" width="1.625" style="107" customWidth="1"/>
    <col min="14605" max="14605" width="4.25" style="107" customWidth="1"/>
    <col min="14606" max="14606" width="2.25" style="107" customWidth="1"/>
    <col min="14607" max="14607" width="6.5" style="107" customWidth="1"/>
    <col min="14608" max="14609" width="4.375" style="107" customWidth="1"/>
    <col min="14610" max="14610" width="7.125" style="107" customWidth="1"/>
    <col min="14611" max="14611" width="7.375" style="107" customWidth="1"/>
    <col min="14612" max="14612" width="1.75" style="107" customWidth="1"/>
    <col min="14613" max="14613" width="5" style="107" customWidth="1"/>
    <col min="14614" max="14614" width="2.25" style="107" customWidth="1"/>
    <col min="14615" max="14615" width="4.875" style="107" customWidth="1"/>
    <col min="14616" max="14616" width="2.375" style="107" customWidth="1"/>
    <col min="14617" max="14617" width="4.875" style="107" customWidth="1"/>
    <col min="14618" max="14618" width="2.375" style="107" customWidth="1"/>
    <col min="14619" max="14619" width="4.625" style="107" customWidth="1"/>
    <col min="14620" max="14620" width="3" style="107" customWidth="1"/>
    <col min="14621" max="14621" width="4.375" style="107" customWidth="1"/>
    <col min="14622" max="14622" width="4.125" style="107" customWidth="1"/>
    <col min="14623" max="14623" width="6" style="107" customWidth="1"/>
    <col min="14624" max="14624" width="4" style="107" customWidth="1"/>
    <col min="14625" max="14625" width="1" style="107" customWidth="1"/>
    <col min="14626" max="14848" width="9" style="107"/>
    <col min="14849" max="14849" width="1" style="107" customWidth="1"/>
    <col min="14850" max="14850" width="8.5" style="107" customWidth="1"/>
    <col min="14851" max="14851" width="2.5" style="107" customWidth="1"/>
    <col min="14852" max="14852" width="4.875" style="107" customWidth="1"/>
    <col min="14853" max="14853" width="4.5" style="107" customWidth="1"/>
    <col min="14854" max="14854" width="2.25" style="107" customWidth="1"/>
    <col min="14855" max="14855" width="5" style="107" customWidth="1"/>
    <col min="14856" max="14856" width="2" style="107" customWidth="1"/>
    <col min="14857" max="14857" width="5" style="107" customWidth="1"/>
    <col min="14858" max="14858" width="2.25" style="107" customWidth="1"/>
    <col min="14859" max="14859" width="3.75" style="107" customWidth="1"/>
    <col min="14860" max="14860" width="1.625" style="107" customWidth="1"/>
    <col min="14861" max="14861" width="4.25" style="107" customWidth="1"/>
    <col min="14862" max="14862" width="2.25" style="107" customWidth="1"/>
    <col min="14863" max="14863" width="6.5" style="107" customWidth="1"/>
    <col min="14864" max="14865" width="4.375" style="107" customWidth="1"/>
    <col min="14866" max="14866" width="7.125" style="107" customWidth="1"/>
    <col min="14867" max="14867" width="7.375" style="107" customWidth="1"/>
    <col min="14868" max="14868" width="1.75" style="107" customWidth="1"/>
    <col min="14869" max="14869" width="5" style="107" customWidth="1"/>
    <col min="14870" max="14870" width="2.25" style="107" customWidth="1"/>
    <col min="14871" max="14871" width="4.875" style="107" customWidth="1"/>
    <col min="14872" max="14872" width="2.375" style="107" customWidth="1"/>
    <col min="14873" max="14873" width="4.875" style="107" customWidth="1"/>
    <col min="14874" max="14874" width="2.375" style="107" customWidth="1"/>
    <col min="14875" max="14875" width="4.625" style="107" customWidth="1"/>
    <col min="14876" max="14876" width="3" style="107" customWidth="1"/>
    <col min="14877" max="14877" width="4.375" style="107" customWidth="1"/>
    <col min="14878" max="14878" width="4.125" style="107" customWidth="1"/>
    <col min="14879" max="14879" width="6" style="107" customWidth="1"/>
    <col min="14880" max="14880" width="4" style="107" customWidth="1"/>
    <col min="14881" max="14881" width="1" style="107" customWidth="1"/>
    <col min="14882" max="15104" width="9" style="107"/>
    <col min="15105" max="15105" width="1" style="107" customWidth="1"/>
    <col min="15106" max="15106" width="8.5" style="107" customWidth="1"/>
    <col min="15107" max="15107" width="2.5" style="107" customWidth="1"/>
    <col min="15108" max="15108" width="4.875" style="107" customWidth="1"/>
    <col min="15109" max="15109" width="4.5" style="107" customWidth="1"/>
    <col min="15110" max="15110" width="2.25" style="107" customWidth="1"/>
    <col min="15111" max="15111" width="5" style="107" customWidth="1"/>
    <col min="15112" max="15112" width="2" style="107" customWidth="1"/>
    <col min="15113" max="15113" width="5" style="107" customWidth="1"/>
    <col min="15114" max="15114" width="2.25" style="107" customWidth="1"/>
    <col min="15115" max="15115" width="3.75" style="107" customWidth="1"/>
    <col min="15116" max="15116" width="1.625" style="107" customWidth="1"/>
    <col min="15117" max="15117" width="4.25" style="107" customWidth="1"/>
    <col min="15118" max="15118" width="2.25" style="107" customWidth="1"/>
    <col min="15119" max="15119" width="6.5" style="107" customWidth="1"/>
    <col min="15120" max="15121" width="4.375" style="107" customWidth="1"/>
    <col min="15122" max="15122" width="7.125" style="107" customWidth="1"/>
    <col min="15123" max="15123" width="7.375" style="107" customWidth="1"/>
    <col min="15124" max="15124" width="1.75" style="107" customWidth="1"/>
    <col min="15125" max="15125" width="5" style="107" customWidth="1"/>
    <col min="15126" max="15126" width="2.25" style="107" customWidth="1"/>
    <col min="15127" max="15127" width="4.875" style="107" customWidth="1"/>
    <col min="15128" max="15128" width="2.375" style="107" customWidth="1"/>
    <col min="15129" max="15129" width="4.875" style="107" customWidth="1"/>
    <col min="15130" max="15130" width="2.375" style="107" customWidth="1"/>
    <col min="15131" max="15131" width="4.625" style="107" customWidth="1"/>
    <col min="15132" max="15132" width="3" style="107" customWidth="1"/>
    <col min="15133" max="15133" width="4.375" style="107" customWidth="1"/>
    <col min="15134" max="15134" width="4.125" style="107" customWidth="1"/>
    <col min="15135" max="15135" width="6" style="107" customWidth="1"/>
    <col min="15136" max="15136" width="4" style="107" customWidth="1"/>
    <col min="15137" max="15137" width="1" style="107" customWidth="1"/>
    <col min="15138" max="15360" width="9" style="107"/>
    <col min="15361" max="15361" width="1" style="107" customWidth="1"/>
    <col min="15362" max="15362" width="8.5" style="107" customWidth="1"/>
    <col min="15363" max="15363" width="2.5" style="107" customWidth="1"/>
    <col min="15364" max="15364" width="4.875" style="107" customWidth="1"/>
    <col min="15365" max="15365" width="4.5" style="107" customWidth="1"/>
    <col min="15366" max="15366" width="2.25" style="107" customWidth="1"/>
    <col min="15367" max="15367" width="5" style="107" customWidth="1"/>
    <col min="15368" max="15368" width="2" style="107" customWidth="1"/>
    <col min="15369" max="15369" width="5" style="107" customWidth="1"/>
    <col min="15370" max="15370" width="2.25" style="107" customWidth="1"/>
    <col min="15371" max="15371" width="3.75" style="107" customWidth="1"/>
    <col min="15372" max="15372" width="1.625" style="107" customWidth="1"/>
    <col min="15373" max="15373" width="4.25" style="107" customWidth="1"/>
    <col min="15374" max="15374" width="2.25" style="107" customWidth="1"/>
    <col min="15375" max="15375" width="6.5" style="107" customWidth="1"/>
    <col min="15376" max="15377" width="4.375" style="107" customWidth="1"/>
    <col min="15378" max="15378" width="7.125" style="107" customWidth="1"/>
    <col min="15379" max="15379" width="7.375" style="107" customWidth="1"/>
    <col min="15380" max="15380" width="1.75" style="107" customWidth="1"/>
    <col min="15381" max="15381" width="5" style="107" customWidth="1"/>
    <col min="15382" max="15382" width="2.25" style="107" customWidth="1"/>
    <col min="15383" max="15383" width="4.875" style="107" customWidth="1"/>
    <col min="15384" max="15384" width="2.375" style="107" customWidth="1"/>
    <col min="15385" max="15385" width="4.875" style="107" customWidth="1"/>
    <col min="15386" max="15386" width="2.375" style="107" customWidth="1"/>
    <col min="15387" max="15387" width="4.625" style="107" customWidth="1"/>
    <col min="15388" max="15388" width="3" style="107" customWidth="1"/>
    <col min="15389" max="15389" width="4.375" style="107" customWidth="1"/>
    <col min="15390" max="15390" width="4.125" style="107" customWidth="1"/>
    <col min="15391" max="15391" width="6" style="107" customWidth="1"/>
    <col min="15392" max="15392" width="4" style="107" customWidth="1"/>
    <col min="15393" max="15393" width="1" style="107" customWidth="1"/>
    <col min="15394" max="15616" width="9" style="107"/>
    <col min="15617" max="15617" width="1" style="107" customWidth="1"/>
    <col min="15618" max="15618" width="8.5" style="107" customWidth="1"/>
    <col min="15619" max="15619" width="2.5" style="107" customWidth="1"/>
    <col min="15620" max="15620" width="4.875" style="107" customWidth="1"/>
    <col min="15621" max="15621" width="4.5" style="107" customWidth="1"/>
    <col min="15622" max="15622" width="2.25" style="107" customWidth="1"/>
    <col min="15623" max="15623" width="5" style="107" customWidth="1"/>
    <col min="15624" max="15624" width="2" style="107" customWidth="1"/>
    <col min="15625" max="15625" width="5" style="107" customWidth="1"/>
    <col min="15626" max="15626" width="2.25" style="107" customWidth="1"/>
    <col min="15627" max="15627" width="3.75" style="107" customWidth="1"/>
    <col min="15628" max="15628" width="1.625" style="107" customWidth="1"/>
    <col min="15629" max="15629" width="4.25" style="107" customWidth="1"/>
    <col min="15630" max="15630" width="2.25" style="107" customWidth="1"/>
    <col min="15631" max="15631" width="6.5" style="107" customWidth="1"/>
    <col min="15632" max="15633" width="4.375" style="107" customWidth="1"/>
    <col min="15634" max="15634" width="7.125" style="107" customWidth="1"/>
    <col min="15635" max="15635" width="7.375" style="107" customWidth="1"/>
    <col min="15636" max="15636" width="1.75" style="107" customWidth="1"/>
    <col min="15637" max="15637" width="5" style="107" customWidth="1"/>
    <col min="15638" max="15638" width="2.25" style="107" customWidth="1"/>
    <col min="15639" max="15639" width="4.875" style="107" customWidth="1"/>
    <col min="15640" max="15640" width="2.375" style="107" customWidth="1"/>
    <col min="15641" max="15641" width="4.875" style="107" customWidth="1"/>
    <col min="15642" max="15642" width="2.375" style="107" customWidth="1"/>
    <col min="15643" max="15643" width="4.625" style="107" customWidth="1"/>
    <col min="15644" max="15644" width="3" style="107" customWidth="1"/>
    <col min="15645" max="15645" width="4.375" style="107" customWidth="1"/>
    <col min="15646" max="15646" width="4.125" style="107" customWidth="1"/>
    <col min="15647" max="15647" width="6" style="107" customWidth="1"/>
    <col min="15648" max="15648" width="4" style="107" customWidth="1"/>
    <col min="15649" max="15649" width="1" style="107" customWidth="1"/>
    <col min="15650" max="15872" width="9" style="107"/>
    <col min="15873" max="15873" width="1" style="107" customWidth="1"/>
    <col min="15874" max="15874" width="8.5" style="107" customWidth="1"/>
    <col min="15875" max="15875" width="2.5" style="107" customWidth="1"/>
    <col min="15876" max="15876" width="4.875" style="107" customWidth="1"/>
    <col min="15877" max="15877" width="4.5" style="107" customWidth="1"/>
    <col min="15878" max="15878" width="2.25" style="107" customWidth="1"/>
    <col min="15879" max="15879" width="5" style="107" customWidth="1"/>
    <col min="15880" max="15880" width="2" style="107" customWidth="1"/>
    <col min="15881" max="15881" width="5" style="107" customWidth="1"/>
    <col min="15882" max="15882" width="2.25" style="107" customWidth="1"/>
    <col min="15883" max="15883" width="3.75" style="107" customWidth="1"/>
    <col min="15884" max="15884" width="1.625" style="107" customWidth="1"/>
    <col min="15885" max="15885" width="4.25" style="107" customWidth="1"/>
    <col min="15886" max="15886" width="2.25" style="107" customWidth="1"/>
    <col min="15887" max="15887" width="6.5" style="107" customWidth="1"/>
    <col min="15888" max="15889" width="4.375" style="107" customWidth="1"/>
    <col min="15890" max="15890" width="7.125" style="107" customWidth="1"/>
    <col min="15891" max="15891" width="7.375" style="107" customWidth="1"/>
    <col min="15892" max="15892" width="1.75" style="107" customWidth="1"/>
    <col min="15893" max="15893" width="5" style="107" customWidth="1"/>
    <col min="15894" max="15894" width="2.25" style="107" customWidth="1"/>
    <col min="15895" max="15895" width="4.875" style="107" customWidth="1"/>
    <col min="15896" max="15896" width="2.375" style="107" customWidth="1"/>
    <col min="15897" max="15897" width="4.875" style="107" customWidth="1"/>
    <col min="15898" max="15898" width="2.375" style="107" customWidth="1"/>
    <col min="15899" max="15899" width="4.625" style="107" customWidth="1"/>
    <col min="15900" max="15900" width="3" style="107" customWidth="1"/>
    <col min="15901" max="15901" width="4.375" style="107" customWidth="1"/>
    <col min="15902" max="15902" width="4.125" style="107" customWidth="1"/>
    <col min="15903" max="15903" width="6" style="107" customWidth="1"/>
    <col min="15904" max="15904" width="4" style="107" customWidth="1"/>
    <col min="15905" max="15905" width="1" style="107" customWidth="1"/>
    <col min="15906" max="16128" width="9" style="107"/>
    <col min="16129" max="16129" width="1" style="107" customWidth="1"/>
    <col min="16130" max="16130" width="8.5" style="107" customWidth="1"/>
    <col min="16131" max="16131" width="2.5" style="107" customWidth="1"/>
    <col min="16132" max="16132" width="4.875" style="107" customWidth="1"/>
    <col min="16133" max="16133" width="4.5" style="107" customWidth="1"/>
    <col min="16134" max="16134" width="2.25" style="107" customWidth="1"/>
    <col min="16135" max="16135" width="5" style="107" customWidth="1"/>
    <col min="16136" max="16136" width="2" style="107" customWidth="1"/>
    <col min="16137" max="16137" width="5" style="107" customWidth="1"/>
    <col min="16138" max="16138" width="2.25" style="107" customWidth="1"/>
    <col min="16139" max="16139" width="3.75" style="107" customWidth="1"/>
    <col min="16140" max="16140" width="1.625" style="107" customWidth="1"/>
    <col min="16141" max="16141" width="4.25" style="107" customWidth="1"/>
    <col min="16142" max="16142" width="2.25" style="107" customWidth="1"/>
    <col min="16143" max="16143" width="6.5" style="107" customWidth="1"/>
    <col min="16144" max="16145" width="4.375" style="107" customWidth="1"/>
    <col min="16146" max="16146" width="7.125" style="107" customWidth="1"/>
    <col min="16147" max="16147" width="7.375" style="107" customWidth="1"/>
    <col min="16148" max="16148" width="1.75" style="107" customWidth="1"/>
    <col min="16149" max="16149" width="5" style="107" customWidth="1"/>
    <col min="16150" max="16150" width="2.25" style="107" customWidth="1"/>
    <col min="16151" max="16151" width="4.875" style="107" customWidth="1"/>
    <col min="16152" max="16152" width="2.375" style="107" customWidth="1"/>
    <col min="16153" max="16153" width="4.875" style="107" customWidth="1"/>
    <col min="16154" max="16154" width="2.375" style="107" customWidth="1"/>
    <col min="16155" max="16155" width="4.625" style="107" customWidth="1"/>
    <col min="16156" max="16156" width="3" style="107" customWidth="1"/>
    <col min="16157" max="16157" width="4.375" style="107" customWidth="1"/>
    <col min="16158" max="16158" width="4.125" style="107" customWidth="1"/>
    <col min="16159" max="16159" width="6" style="107" customWidth="1"/>
    <col min="16160" max="16160" width="4" style="107" customWidth="1"/>
    <col min="16161" max="16161" width="1" style="107" customWidth="1"/>
    <col min="16162" max="16384" width="9" style="107"/>
  </cols>
  <sheetData>
    <row r="1" spans="1:33" ht="12" customHeight="1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6"/>
    </row>
    <row r="2" spans="1:33" ht="22.5">
      <c r="A2" s="108"/>
      <c r="B2" s="109" t="s">
        <v>203</v>
      </c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3"/>
    </row>
    <row r="3" spans="1:33" s="117" customFormat="1" ht="12" customHeight="1">
      <c r="A3" s="114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6"/>
      <c r="AA3" s="115"/>
      <c r="AB3" s="115"/>
      <c r="AC3" s="115"/>
      <c r="AD3" s="115"/>
      <c r="AE3" s="115"/>
      <c r="AF3" s="115"/>
      <c r="AG3" s="113"/>
    </row>
    <row r="4" spans="1:33" s="117" customFormat="1" ht="12" customHeight="1">
      <c r="A4" s="114"/>
      <c r="B4" s="115"/>
      <c r="C4" s="115"/>
      <c r="D4" s="118"/>
      <c r="E4" s="115"/>
      <c r="F4" s="115"/>
      <c r="G4" s="118"/>
      <c r="H4" s="115"/>
      <c r="I4" s="118" t="s">
        <v>146</v>
      </c>
      <c r="J4" s="115"/>
      <c r="K4" s="115"/>
      <c r="L4" s="115"/>
      <c r="M4" s="115"/>
      <c r="N4" s="115"/>
      <c r="O4" s="115"/>
      <c r="P4" s="115"/>
      <c r="Q4" s="115"/>
      <c r="R4" s="118"/>
      <c r="S4" s="115"/>
      <c r="T4" s="115"/>
      <c r="U4" s="115"/>
      <c r="V4" s="118" t="s">
        <v>147</v>
      </c>
      <c r="W4" s="115"/>
      <c r="X4" s="398"/>
      <c r="Y4" s="398"/>
      <c r="Z4" s="116"/>
      <c r="AA4" s="115"/>
      <c r="AB4" s="115"/>
      <c r="AC4" s="115"/>
      <c r="AD4" s="115"/>
      <c r="AE4" s="115"/>
      <c r="AF4" s="115"/>
      <c r="AG4" s="113"/>
    </row>
    <row r="5" spans="1:33" s="123" customFormat="1" ht="12" customHeight="1">
      <c r="A5" s="119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399" t="s">
        <v>148</v>
      </c>
      <c r="T5" s="399"/>
      <c r="U5" s="121">
        <v>0.45</v>
      </c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2"/>
    </row>
    <row r="6" spans="1:33" s="123" customFormat="1" ht="12" customHeight="1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2"/>
    </row>
    <row r="7" spans="1:33" s="123" customFormat="1" ht="12" customHeight="1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2"/>
    </row>
    <row r="8" spans="1:33" s="123" customFormat="1" ht="12" customHeight="1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4"/>
      <c r="U8" s="125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2"/>
    </row>
    <row r="9" spans="1:33" s="123" customFormat="1" ht="12" customHeight="1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400"/>
      <c r="U9" s="400"/>
      <c r="V9" s="126"/>
      <c r="W9" s="127"/>
      <c r="X9" s="120"/>
      <c r="Y9" s="120"/>
      <c r="Z9" s="120"/>
      <c r="AA9" s="120"/>
      <c r="AB9" s="120"/>
      <c r="AC9" s="120"/>
      <c r="AD9" s="120"/>
      <c r="AE9" s="120"/>
      <c r="AF9" s="120"/>
      <c r="AG9" s="122"/>
    </row>
    <row r="10" spans="1:33" s="123" customFormat="1" ht="12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7"/>
      <c r="W10" s="127"/>
      <c r="X10" s="120"/>
      <c r="Y10" s="120"/>
      <c r="Z10" s="400"/>
      <c r="AA10" s="400"/>
      <c r="AB10" s="400"/>
      <c r="AC10" s="120"/>
      <c r="AD10" s="120"/>
      <c r="AE10" s="120"/>
      <c r="AF10" s="120"/>
      <c r="AG10" s="122"/>
    </row>
    <row r="11" spans="1:33" s="123" customFormat="1" ht="12" customHeight="1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401"/>
      <c r="U11" s="401"/>
      <c r="V11" s="127"/>
      <c r="W11" s="127"/>
      <c r="X11" s="120"/>
      <c r="Y11" s="120"/>
      <c r="Z11" s="120"/>
      <c r="AA11" s="120"/>
      <c r="AB11" s="120"/>
      <c r="AC11" s="128"/>
      <c r="AD11" s="116"/>
      <c r="AE11" s="120"/>
      <c r="AF11" s="120"/>
      <c r="AG11" s="122"/>
    </row>
    <row r="12" spans="1:33" s="123" customFormat="1" ht="12" customHeight="1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2"/>
    </row>
    <row r="13" spans="1:33" s="123" customFormat="1" ht="12" customHeight="1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2"/>
    </row>
    <row r="14" spans="1:33" s="123" customFormat="1" ht="12" customHeight="1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2"/>
    </row>
    <row r="15" spans="1:33" s="123" customFormat="1" ht="12" customHeight="1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2"/>
    </row>
    <row r="16" spans="1:33" s="123" customFormat="1" ht="12" customHeight="1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15"/>
      <c r="R16" s="120"/>
      <c r="S16" s="120"/>
      <c r="T16" s="120"/>
      <c r="U16" s="120"/>
      <c r="V16" s="120"/>
      <c r="W16" s="120"/>
      <c r="X16" s="120"/>
      <c r="Y16" s="120"/>
      <c r="Z16" s="120"/>
      <c r="AA16" s="115"/>
      <c r="AB16" s="120"/>
      <c r="AC16" s="129"/>
      <c r="AD16" s="130"/>
      <c r="AE16" s="120"/>
      <c r="AF16" s="120"/>
      <c r="AG16" s="122"/>
    </row>
    <row r="17" spans="1:33" s="123" customFormat="1" ht="12" customHeight="1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2"/>
    </row>
    <row r="18" spans="1:33" s="123" customFormat="1" ht="12" customHeight="1">
      <c r="A18" s="119"/>
      <c r="B18" s="120"/>
      <c r="C18" s="120"/>
      <c r="D18" s="120"/>
      <c r="E18" s="120"/>
      <c r="F18" s="120"/>
      <c r="G18" s="398"/>
      <c r="H18" s="398"/>
      <c r="I18" s="398"/>
      <c r="J18" s="120"/>
      <c r="K18" s="120"/>
      <c r="L18" s="120"/>
      <c r="M18" s="120"/>
      <c r="N18" s="120"/>
      <c r="O18" s="120"/>
      <c r="P18" s="120"/>
      <c r="Q18" s="120"/>
      <c r="R18" s="120"/>
      <c r="S18" s="131"/>
      <c r="T18" s="116"/>
      <c r="U18" s="402"/>
      <c r="V18" s="402"/>
      <c r="W18" s="132"/>
      <c r="X18" s="120"/>
      <c r="Y18" s="120"/>
      <c r="Z18" s="120"/>
      <c r="AA18" s="120"/>
      <c r="AB18" s="120"/>
      <c r="AC18" s="120"/>
      <c r="AD18" s="120"/>
      <c r="AE18" s="120"/>
      <c r="AF18" s="120"/>
      <c r="AG18" s="122"/>
    </row>
    <row r="19" spans="1:33" s="123" customFormat="1" ht="12" customHeight="1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395"/>
      <c r="T19" s="395"/>
      <c r="U19" s="133"/>
      <c r="V19" s="131"/>
      <c r="W19" s="131"/>
      <c r="X19" s="120"/>
      <c r="Y19" s="120"/>
      <c r="Z19" s="120"/>
      <c r="AA19" s="120"/>
      <c r="AB19" s="120"/>
      <c r="AC19" s="120"/>
      <c r="AD19" s="120"/>
      <c r="AE19" s="120"/>
      <c r="AF19" s="120"/>
      <c r="AG19" s="122"/>
    </row>
    <row r="20" spans="1:33" s="123" customFormat="1" ht="9.9499999999999993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34"/>
      <c r="T20" s="134"/>
      <c r="U20" s="120"/>
      <c r="V20" s="134"/>
      <c r="W20" s="134"/>
      <c r="X20" s="120"/>
      <c r="Y20" s="120"/>
      <c r="Z20" s="120"/>
      <c r="AA20" s="120"/>
      <c r="AB20" s="120"/>
      <c r="AC20" s="120"/>
      <c r="AD20" s="120"/>
      <c r="AE20" s="120"/>
      <c r="AF20" s="120"/>
      <c r="AG20" s="122"/>
    </row>
    <row r="21" spans="1:33" s="123" customFormat="1" ht="9.9499999999999993" customHeight="1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34"/>
      <c r="T21" s="134"/>
      <c r="U21" s="120"/>
      <c r="V21" s="134"/>
      <c r="W21" s="134"/>
      <c r="X21" s="120"/>
      <c r="Y21" s="120"/>
      <c r="Z21" s="120"/>
      <c r="AA21" s="120"/>
      <c r="AB21" s="120"/>
      <c r="AC21" s="120"/>
      <c r="AD21" s="120"/>
      <c r="AE21" s="120"/>
      <c r="AF21" s="120"/>
      <c r="AG21" s="122"/>
    </row>
    <row r="22" spans="1:33" ht="13.5" customHeight="1">
      <c r="A22" s="108"/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113"/>
    </row>
    <row r="23" spans="1:33" ht="6.75" customHeight="1">
      <c r="A23" s="108"/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113"/>
    </row>
    <row r="24" spans="1:33" ht="15.75" customHeight="1">
      <c r="A24" s="108"/>
      <c r="B24" s="397" t="s">
        <v>149</v>
      </c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113"/>
    </row>
    <row r="25" spans="1:33" s="138" customFormat="1" ht="20.100000000000001" customHeight="1">
      <c r="A25" s="135"/>
      <c r="B25" s="136" t="s">
        <v>5</v>
      </c>
      <c r="C25" s="377" t="s">
        <v>6</v>
      </c>
      <c r="D25" s="378"/>
      <c r="E25" s="377" t="s">
        <v>150</v>
      </c>
      <c r="F25" s="385"/>
      <c r="G25" s="385"/>
      <c r="H25" s="385"/>
      <c r="I25" s="385"/>
      <c r="J25" s="385"/>
      <c r="K25" s="385"/>
      <c r="L25" s="385"/>
      <c r="M25" s="385"/>
      <c r="N25" s="378"/>
      <c r="O25" s="136" t="s">
        <v>4</v>
      </c>
      <c r="P25" s="136" t="s">
        <v>7</v>
      </c>
      <c r="Q25" s="378" t="s">
        <v>151</v>
      </c>
      <c r="R25" s="379"/>
      <c r="S25" s="136" t="s">
        <v>152</v>
      </c>
      <c r="T25" s="377" t="s">
        <v>153</v>
      </c>
      <c r="U25" s="385"/>
      <c r="V25" s="385"/>
      <c r="W25" s="385"/>
      <c r="X25" s="385"/>
      <c r="Y25" s="385"/>
      <c r="Z25" s="385"/>
      <c r="AA25" s="385"/>
      <c r="AB25" s="385"/>
      <c r="AC25" s="385"/>
      <c r="AD25" s="378"/>
      <c r="AE25" s="136" t="s">
        <v>4</v>
      </c>
      <c r="AF25" s="136" t="s">
        <v>154</v>
      </c>
      <c r="AG25" s="137"/>
    </row>
    <row r="26" spans="1:33" s="138" customFormat="1" ht="21" customHeight="1">
      <c r="A26" s="135"/>
      <c r="B26" s="136" t="s">
        <v>8</v>
      </c>
      <c r="C26" s="377"/>
      <c r="D26" s="378"/>
      <c r="E26" s="139">
        <v>1</v>
      </c>
      <c r="F26" s="140" t="s">
        <v>0</v>
      </c>
      <c r="G26" s="141">
        <v>0.7</v>
      </c>
      <c r="H26" s="142"/>
      <c r="I26" s="142"/>
      <c r="J26" s="142"/>
      <c r="K26" s="142"/>
      <c r="L26" s="142"/>
      <c r="M26" s="142"/>
      <c r="N26" s="143"/>
      <c r="O26" s="144">
        <f>ROUND(E26*G26,2)</f>
        <v>0.7</v>
      </c>
      <c r="P26" s="136" t="s">
        <v>3</v>
      </c>
      <c r="Q26" s="386" t="s">
        <v>155</v>
      </c>
      <c r="R26" s="136" t="s">
        <v>156</v>
      </c>
      <c r="S26" s="145" t="s">
        <v>157</v>
      </c>
      <c r="T26" s="146"/>
      <c r="U26" s="388"/>
      <c r="V26" s="388"/>
      <c r="W26" s="388"/>
      <c r="X26" s="388"/>
      <c r="Y26" s="388"/>
      <c r="Z26" s="388"/>
      <c r="AA26" s="388"/>
      <c r="AB26" s="142"/>
      <c r="AC26" s="147"/>
      <c r="AD26" s="143"/>
      <c r="AE26" s="389">
        <f>AC26+AC27</f>
        <v>0.15</v>
      </c>
      <c r="AF26" s="390" t="s">
        <v>2</v>
      </c>
      <c r="AG26" s="137"/>
    </row>
    <row r="27" spans="1:33" s="138" customFormat="1" ht="21" customHeight="1">
      <c r="A27" s="135"/>
      <c r="B27" s="136" t="s">
        <v>9</v>
      </c>
      <c r="C27" s="148" t="s">
        <v>158</v>
      </c>
      <c r="D27" s="149">
        <v>0.3</v>
      </c>
      <c r="E27" s="139">
        <v>1</v>
      </c>
      <c r="F27" s="140" t="s">
        <v>160</v>
      </c>
      <c r="G27" s="141">
        <f>ROUND(SQRT(1+D27^2)*G26,2)</f>
        <v>0.73</v>
      </c>
      <c r="H27" s="142"/>
      <c r="I27" s="142"/>
      <c r="J27" s="150"/>
      <c r="K27" s="142"/>
      <c r="L27" s="142"/>
      <c r="M27" s="142"/>
      <c r="N27" s="143"/>
      <c r="O27" s="144">
        <f>ROUND(E27*G27,2)</f>
        <v>0.73</v>
      </c>
      <c r="P27" s="136" t="s">
        <v>3</v>
      </c>
      <c r="Q27" s="387"/>
      <c r="R27" s="136" t="s">
        <v>161</v>
      </c>
      <c r="S27" s="145" t="s">
        <v>162</v>
      </c>
      <c r="T27" s="146"/>
      <c r="U27" s="140">
        <f>O27</f>
        <v>0.73</v>
      </c>
      <c r="V27" s="142" t="s">
        <v>0</v>
      </c>
      <c r="W27" s="151">
        <v>0.2</v>
      </c>
      <c r="X27" s="152" t="s">
        <v>163</v>
      </c>
      <c r="Y27" s="142"/>
      <c r="Z27" s="142"/>
      <c r="AA27" s="153"/>
      <c r="AB27" s="142" t="s">
        <v>57</v>
      </c>
      <c r="AC27" s="140">
        <f>ROUND(U27*W27,2)</f>
        <v>0.15</v>
      </c>
      <c r="AD27" s="143"/>
      <c r="AE27" s="373"/>
      <c r="AF27" s="373"/>
      <c r="AG27" s="137"/>
    </row>
    <row r="28" spans="1:33" s="138" customFormat="1" ht="18" customHeight="1">
      <c r="A28" s="135"/>
      <c r="B28" s="136" t="s">
        <v>10</v>
      </c>
      <c r="C28" s="391" t="s">
        <v>1</v>
      </c>
      <c r="D28" s="392"/>
      <c r="E28" s="139">
        <f>U5+G26*0.1</f>
        <v>0.52</v>
      </c>
      <c r="F28" s="142" t="s">
        <v>164</v>
      </c>
      <c r="G28" s="140">
        <f>U5+G26*0.4</f>
        <v>0.73</v>
      </c>
      <c r="H28" s="142" t="s">
        <v>165</v>
      </c>
      <c r="I28" s="154">
        <v>2</v>
      </c>
      <c r="J28" s="152"/>
      <c r="K28" s="142"/>
      <c r="L28" s="142"/>
      <c r="M28" s="142"/>
      <c r="N28" s="143"/>
      <c r="O28" s="144">
        <f>ROUND((E28+G28)/I28,2)</f>
        <v>0.63</v>
      </c>
      <c r="P28" s="136" t="s">
        <v>11</v>
      </c>
      <c r="Q28" s="386" t="s">
        <v>166</v>
      </c>
      <c r="R28" s="155" t="s">
        <v>167</v>
      </c>
      <c r="S28" s="136" t="s">
        <v>168</v>
      </c>
      <c r="T28" s="146"/>
      <c r="U28" s="140">
        <f>O27</f>
        <v>0.73</v>
      </c>
      <c r="V28" s="142" t="s">
        <v>0</v>
      </c>
      <c r="W28" s="156">
        <v>8.9999999999999993E-3</v>
      </c>
      <c r="X28" s="152" t="s">
        <v>163</v>
      </c>
      <c r="Y28" s="142"/>
      <c r="Z28" s="142" t="s">
        <v>57</v>
      </c>
      <c r="AA28" s="384">
        <f>ROUND(U28*W28,3)</f>
        <v>7.0000000000000001E-3</v>
      </c>
      <c r="AB28" s="384"/>
      <c r="AC28" s="142"/>
      <c r="AD28" s="143"/>
      <c r="AE28" s="393">
        <f>+AA28+AA29</f>
        <v>7.0000000000000001E-3</v>
      </c>
      <c r="AF28" s="390" t="s">
        <v>2</v>
      </c>
      <c r="AG28" s="137"/>
    </row>
    <row r="29" spans="1:33" s="138" customFormat="1" ht="18" customHeight="1">
      <c r="A29" s="135"/>
      <c r="B29" s="136" t="s">
        <v>12</v>
      </c>
      <c r="C29" s="377"/>
      <c r="D29" s="378"/>
      <c r="E29" s="139">
        <f>O26</f>
        <v>0.7</v>
      </c>
      <c r="F29" s="142" t="s">
        <v>0</v>
      </c>
      <c r="G29" s="140">
        <f>O28</f>
        <v>0.63</v>
      </c>
      <c r="H29" s="142"/>
      <c r="I29" s="142"/>
      <c r="J29" s="152"/>
      <c r="K29" s="142"/>
      <c r="L29" s="142"/>
      <c r="M29" s="142"/>
      <c r="N29" s="143"/>
      <c r="O29" s="144">
        <f>ROUND(E29*G29,2)</f>
        <v>0.44</v>
      </c>
      <c r="P29" s="136" t="s">
        <v>2</v>
      </c>
      <c r="Q29" s="387"/>
      <c r="R29" s="136" t="s">
        <v>169</v>
      </c>
      <c r="S29" s="136" t="s">
        <v>170</v>
      </c>
      <c r="T29" s="146"/>
      <c r="U29" s="140">
        <v>0</v>
      </c>
      <c r="V29" s="142" t="s">
        <v>0</v>
      </c>
      <c r="W29" s="140"/>
      <c r="X29" s="142" t="s">
        <v>0</v>
      </c>
      <c r="Y29" s="140">
        <v>1</v>
      </c>
      <c r="Z29" s="142" t="s">
        <v>57</v>
      </c>
      <c r="AA29" s="384">
        <f>ROUND(U29*W29*Y29,3)</f>
        <v>0</v>
      </c>
      <c r="AB29" s="384"/>
      <c r="AC29" s="142"/>
      <c r="AD29" s="143"/>
      <c r="AE29" s="394"/>
      <c r="AF29" s="373"/>
      <c r="AG29" s="137"/>
    </row>
    <row r="30" spans="1:33" s="138" customFormat="1" ht="18" customHeight="1">
      <c r="A30" s="135"/>
      <c r="B30" s="136" t="s">
        <v>171</v>
      </c>
      <c r="C30" s="377" t="s">
        <v>172</v>
      </c>
      <c r="D30" s="378"/>
      <c r="E30" s="139">
        <f>O27</f>
        <v>0.73</v>
      </c>
      <c r="F30" s="142" t="s">
        <v>0</v>
      </c>
      <c r="G30" s="151">
        <v>0.45</v>
      </c>
      <c r="H30" s="152" t="s">
        <v>173</v>
      </c>
      <c r="I30" s="142">
        <v>0.77</v>
      </c>
      <c r="J30" s="152" t="s">
        <v>174</v>
      </c>
      <c r="K30" s="142">
        <v>2.65</v>
      </c>
      <c r="L30" s="385" t="s">
        <v>175</v>
      </c>
      <c r="M30" s="385"/>
      <c r="N30" s="143"/>
      <c r="O30" s="144">
        <f>E30*G30*I30*K30</f>
        <v>0.67030425000000005</v>
      </c>
      <c r="P30" s="136" t="s">
        <v>176</v>
      </c>
      <c r="Q30" s="378" t="s">
        <v>177</v>
      </c>
      <c r="R30" s="379"/>
      <c r="S30" s="136"/>
      <c r="T30" s="157"/>
      <c r="U30" s="140">
        <f>AC27</f>
        <v>0.15</v>
      </c>
      <c r="V30" s="142" t="s">
        <v>0</v>
      </c>
      <c r="W30" s="158">
        <v>0.48</v>
      </c>
      <c r="X30" s="159" t="s">
        <v>178</v>
      </c>
      <c r="Y30" s="158"/>
      <c r="Z30" s="160"/>
      <c r="AA30" s="161">
        <f>AE28</f>
        <v>7.0000000000000001E-3</v>
      </c>
      <c r="AB30" s="142" t="s">
        <v>0</v>
      </c>
      <c r="AC30" s="162">
        <v>1.1000000000000001</v>
      </c>
      <c r="AD30" s="159" t="s">
        <v>179</v>
      </c>
      <c r="AE30" s="144">
        <f>ROUND(U30*W30+AA30*AC30,2)</f>
        <v>0.08</v>
      </c>
      <c r="AF30" s="136" t="s">
        <v>2</v>
      </c>
      <c r="AG30" s="163"/>
    </row>
    <row r="31" spans="1:33" s="138" customFormat="1" ht="18" customHeight="1">
      <c r="A31" s="135"/>
      <c r="B31" s="136" t="s">
        <v>13</v>
      </c>
      <c r="C31" s="377"/>
      <c r="D31" s="378"/>
      <c r="E31" s="139">
        <f>O29</f>
        <v>0.44</v>
      </c>
      <c r="F31" s="164" t="s">
        <v>180</v>
      </c>
      <c r="G31" s="140">
        <f>+O27</f>
        <v>0.73</v>
      </c>
      <c r="H31" s="142" t="s">
        <v>0</v>
      </c>
      <c r="I31" s="142">
        <f>U5</f>
        <v>0.45</v>
      </c>
      <c r="J31" s="152" t="s">
        <v>0</v>
      </c>
      <c r="K31" s="164" t="s">
        <v>181</v>
      </c>
      <c r="L31" s="142" t="s">
        <v>61</v>
      </c>
      <c r="M31" s="165">
        <f>O32+AC27</f>
        <v>0.26</v>
      </c>
      <c r="N31" s="166" t="s">
        <v>19</v>
      </c>
      <c r="O31" s="144">
        <f>ROUND((E31-(G31*I31*0.45+M31)),2)</f>
        <v>0.03</v>
      </c>
      <c r="P31" s="136" t="s">
        <v>2</v>
      </c>
      <c r="Q31" s="378" t="s">
        <v>182</v>
      </c>
      <c r="R31" s="379"/>
      <c r="S31" s="136"/>
      <c r="T31" s="157"/>
      <c r="U31" s="140">
        <f>U30</f>
        <v>0.15</v>
      </c>
      <c r="V31" s="142" t="s">
        <v>0</v>
      </c>
      <c r="W31" s="158">
        <v>0.65</v>
      </c>
      <c r="X31" s="152" t="s">
        <v>163</v>
      </c>
      <c r="Y31" s="142"/>
      <c r="Z31" s="142"/>
      <c r="AA31" s="158"/>
      <c r="AB31" s="160"/>
      <c r="AC31" s="142"/>
      <c r="AD31" s="143"/>
      <c r="AE31" s="144">
        <f>ROUND((U31)*W31,2)</f>
        <v>0.1</v>
      </c>
      <c r="AF31" s="136" t="s">
        <v>2</v>
      </c>
      <c r="AG31" s="163"/>
    </row>
    <row r="32" spans="1:33" s="138" customFormat="1" ht="18" customHeight="1">
      <c r="A32" s="135"/>
      <c r="B32" s="136" t="s">
        <v>14</v>
      </c>
      <c r="C32" s="377"/>
      <c r="D32" s="378"/>
      <c r="E32" s="139">
        <f>O27</f>
        <v>0.73</v>
      </c>
      <c r="F32" s="142" t="s">
        <v>0</v>
      </c>
      <c r="G32" s="151">
        <v>0.15</v>
      </c>
      <c r="H32" s="152" t="s">
        <v>163</v>
      </c>
      <c r="I32" s="142"/>
      <c r="J32" s="152"/>
      <c r="K32" s="142"/>
      <c r="L32" s="142"/>
      <c r="M32" s="142"/>
      <c r="N32" s="143"/>
      <c r="O32" s="136">
        <f>ROUND(E32*G32,2)</f>
        <v>0.11</v>
      </c>
      <c r="P32" s="136" t="s">
        <v>2</v>
      </c>
      <c r="Q32" s="378" t="s">
        <v>183</v>
      </c>
      <c r="R32" s="379"/>
      <c r="S32" s="136" t="s">
        <v>184</v>
      </c>
      <c r="T32" s="146"/>
      <c r="U32" s="140">
        <f>O27</f>
        <v>0.73</v>
      </c>
      <c r="V32" s="160" t="s">
        <v>185</v>
      </c>
      <c r="W32" s="158">
        <v>1</v>
      </c>
      <c r="X32" s="152" t="s">
        <v>186</v>
      </c>
      <c r="Y32" s="142"/>
      <c r="Z32" s="142" t="s">
        <v>0</v>
      </c>
      <c r="AA32" s="167">
        <f>O28</f>
        <v>0.63</v>
      </c>
      <c r="AB32" s="168" t="s">
        <v>187</v>
      </c>
      <c r="AC32" s="153"/>
      <c r="AD32" s="153"/>
      <c r="AE32" s="144">
        <f>ROUND(U32/W32/2*AA32,2)</f>
        <v>0.23</v>
      </c>
      <c r="AF32" s="136" t="s">
        <v>11</v>
      </c>
      <c r="AG32" s="137"/>
    </row>
    <row r="33" spans="1:33" s="138" customFormat="1" ht="18" customHeight="1">
      <c r="A33" s="135"/>
      <c r="B33" s="374" t="s">
        <v>188</v>
      </c>
      <c r="C33" s="380"/>
      <c r="D33" s="381"/>
      <c r="E33" s="169"/>
      <c r="F33" s="170"/>
      <c r="G33" s="162"/>
      <c r="H33" s="153"/>
      <c r="I33" s="162"/>
      <c r="J33" s="171"/>
      <c r="K33" s="172"/>
      <c r="L33" s="173"/>
      <c r="M33" s="153"/>
      <c r="N33" s="174"/>
      <c r="O33" s="382">
        <f>M33+M34</f>
        <v>0.65</v>
      </c>
      <c r="P33" s="374" t="s">
        <v>2</v>
      </c>
      <c r="Q33" s="378" t="s">
        <v>189</v>
      </c>
      <c r="R33" s="379"/>
      <c r="S33" s="175" t="s">
        <v>155</v>
      </c>
      <c r="T33" s="176"/>
      <c r="U33" s="162">
        <f>U30</f>
        <v>0.15</v>
      </c>
      <c r="V33" s="153" t="s">
        <v>0</v>
      </c>
      <c r="W33" s="177">
        <v>323</v>
      </c>
      <c r="X33" s="178" t="s">
        <v>190</v>
      </c>
      <c r="Y33" s="153"/>
      <c r="Z33" s="177">
        <v>40</v>
      </c>
      <c r="AA33" s="178" t="s">
        <v>191</v>
      </c>
      <c r="AB33" s="179" t="s">
        <v>192</v>
      </c>
      <c r="AC33" s="179">
        <f>ROUND(U33*W33/Z33,2)</f>
        <v>1.21</v>
      </c>
      <c r="AD33" s="180"/>
      <c r="AE33" s="372">
        <f>AC33+AC34</f>
        <v>1.3</v>
      </c>
      <c r="AF33" s="374" t="s">
        <v>193</v>
      </c>
      <c r="AG33" s="137"/>
    </row>
    <row r="34" spans="1:33" s="138" customFormat="1" ht="18" customHeight="1">
      <c r="A34" s="135"/>
      <c r="B34" s="373"/>
      <c r="C34" s="375" t="s">
        <v>194</v>
      </c>
      <c r="D34" s="376"/>
      <c r="E34" s="181">
        <f>G26</f>
        <v>0.7</v>
      </c>
      <c r="F34" s="182" t="s">
        <v>195</v>
      </c>
      <c r="G34" s="182">
        <f>O28</f>
        <v>0.63</v>
      </c>
      <c r="H34" s="183" t="s">
        <v>164</v>
      </c>
      <c r="I34" s="182">
        <v>0.3</v>
      </c>
      <c r="J34" s="184" t="s">
        <v>196</v>
      </c>
      <c r="K34" s="185">
        <v>1</v>
      </c>
      <c r="L34" s="186" t="s">
        <v>197</v>
      </c>
      <c r="M34" s="153">
        <f>ROUND(E34*(G34+I34)*K34,2)</f>
        <v>0.65</v>
      </c>
      <c r="N34" s="174"/>
      <c r="O34" s="383"/>
      <c r="P34" s="373"/>
      <c r="Q34" s="378"/>
      <c r="R34" s="379"/>
      <c r="S34" s="187" t="s">
        <v>198</v>
      </c>
      <c r="T34" s="188"/>
      <c r="U34" s="189">
        <f>AA28+AA29</f>
        <v>7.0000000000000001E-3</v>
      </c>
      <c r="V34" s="183" t="s">
        <v>0</v>
      </c>
      <c r="W34" s="190">
        <v>510</v>
      </c>
      <c r="X34" s="184" t="s">
        <v>190</v>
      </c>
      <c r="Y34" s="183"/>
      <c r="Z34" s="190">
        <v>40</v>
      </c>
      <c r="AA34" s="184" t="s">
        <v>191</v>
      </c>
      <c r="AB34" s="183" t="s">
        <v>192</v>
      </c>
      <c r="AC34" s="182">
        <f>ROUND(U34*W34/Z34,2)</f>
        <v>0.09</v>
      </c>
      <c r="AD34" s="191"/>
      <c r="AE34" s="373"/>
      <c r="AF34" s="373"/>
      <c r="AG34" s="137"/>
    </row>
    <row r="35" spans="1:33" s="138" customFormat="1" ht="18" customHeight="1">
      <c r="A35" s="135"/>
      <c r="B35" s="136" t="s">
        <v>199</v>
      </c>
      <c r="C35" s="377"/>
      <c r="D35" s="378"/>
      <c r="E35" s="139">
        <f>O33</f>
        <v>0.65</v>
      </c>
      <c r="F35" s="164" t="s">
        <v>200</v>
      </c>
      <c r="G35" s="140">
        <f>AE26</f>
        <v>0.15</v>
      </c>
      <c r="H35" s="142" t="s">
        <v>201</v>
      </c>
      <c r="I35" s="140">
        <f>O31</f>
        <v>0.03</v>
      </c>
      <c r="J35" s="152"/>
      <c r="K35" s="142"/>
      <c r="L35" s="192"/>
      <c r="M35" s="142"/>
      <c r="N35" s="143"/>
      <c r="O35" s="144">
        <f>E35-G35-I35</f>
        <v>0.47</v>
      </c>
      <c r="P35" s="136" t="s">
        <v>2</v>
      </c>
      <c r="Q35" s="378"/>
      <c r="R35" s="379"/>
      <c r="S35" s="136"/>
      <c r="T35" s="146"/>
      <c r="U35" s="193"/>
      <c r="V35" s="193"/>
      <c r="W35" s="193"/>
      <c r="X35" s="140"/>
      <c r="Y35" s="194"/>
      <c r="Z35" s="142"/>
      <c r="AA35" s="142"/>
      <c r="AB35" s="142"/>
      <c r="AC35" s="142"/>
      <c r="AD35" s="143"/>
      <c r="AE35" s="144"/>
      <c r="AF35" s="136"/>
      <c r="AG35" s="137"/>
    </row>
    <row r="36" spans="1:33" s="138" customFormat="1" ht="18" customHeight="1">
      <c r="A36" s="135"/>
      <c r="B36" s="136" t="s">
        <v>202</v>
      </c>
      <c r="C36" s="377"/>
      <c r="D36" s="378"/>
      <c r="E36" s="139">
        <f>O33</f>
        <v>0.65</v>
      </c>
      <c r="F36" s="164" t="s">
        <v>200</v>
      </c>
      <c r="G36" s="140">
        <f>O35</f>
        <v>0.47</v>
      </c>
      <c r="H36" s="183"/>
      <c r="I36" s="142"/>
      <c r="J36" s="150"/>
      <c r="K36" s="142"/>
      <c r="L36" s="192"/>
      <c r="M36" s="142"/>
      <c r="N36" s="143"/>
      <c r="O36" s="144">
        <f>E36-G36</f>
        <v>0.18000000000000005</v>
      </c>
      <c r="P36" s="136" t="s">
        <v>2</v>
      </c>
      <c r="Q36" s="378"/>
      <c r="R36" s="379"/>
      <c r="S36" s="136"/>
      <c r="T36" s="146"/>
      <c r="U36" s="140"/>
      <c r="V36" s="140"/>
      <c r="W36" s="140"/>
      <c r="X36" s="140"/>
      <c r="Y36" s="194"/>
      <c r="Z36" s="142"/>
      <c r="AA36" s="142"/>
      <c r="AB36" s="142"/>
      <c r="AC36" s="142"/>
      <c r="AD36" s="143"/>
      <c r="AE36" s="144"/>
      <c r="AF36" s="136"/>
      <c r="AG36" s="137"/>
    </row>
    <row r="37" spans="1:33" ht="6" customHeight="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7"/>
    </row>
  </sheetData>
  <mergeCells count="46">
    <mergeCell ref="G18:I18"/>
    <mergeCell ref="U18:V18"/>
    <mergeCell ref="X4:Y4"/>
    <mergeCell ref="S5:T5"/>
    <mergeCell ref="T9:U9"/>
    <mergeCell ref="Z10:AB10"/>
    <mergeCell ref="T11:U11"/>
    <mergeCell ref="S19:T19"/>
    <mergeCell ref="B22:AF22"/>
    <mergeCell ref="B23:AF23"/>
    <mergeCell ref="B24:AF24"/>
    <mergeCell ref="C25:D25"/>
    <mergeCell ref="E25:N25"/>
    <mergeCell ref="Q25:R25"/>
    <mergeCell ref="T25:AD25"/>
    <mergeCell ref="AE26:AE27"/>
    <mergeCell ref="AF26:AF27"/>
    <mergeCell ref="C28:D28"/>
    <mergeCell ref="Q28:Q29"/>
    <mergeCell ref="AA28:AB28"/>
    <mergeCell ref="AE28:AE29"/>
    <mergeCell ref="AF28:AF29"/>
    <mergeCell ref="C31:D31"/>
    <mergeCell ref="Q31:R31"/>
    <mergeCell ref="C26:D26"/>
    <mergeCell ref="Q26:Q27"/>
    <mergeCell ref="U26:AA26"/>
    <mergeCell ref="C29:D29"/>
    <mergeCell ref="AA29:AB29"/>
    <mergeCell ref="C30:D30"/>
    <mergeCell ref="L30:M30"/>
    <mergeCell ref="Q30:R30"/>
    <mergeCell ref="C36:D36"/>
    <mergeCell ref="Q36:R36"/>
    <mergeCell ref="C32:D32"/>
    <mergeCell ref="Q32:R32"/>
    <mergeCell ref="B33:B34"/>
    <mergeCell ref="C33:D33"/>
    <mergeCell ref="O33:O34"/>
    <mergeCell ref="P33:P34"/>
    <mergeCell ref="Q33:R34"/>
    <mergeCell ref="AE33:AE34"/>
    <mergeCell ref="AF33:AF34"/>
    <mergeCell ref="C34:D34"/>
    <mergeCell ref="C35:D35"/>
    <mergeCell ref="Q35:R35"/>
  </mergeCells>
  <phoneticPr fontId="3" type="noConversion"/>
  <printOptions horizontalCentered="1" verticalCentered="1"/>
  <pageMargins left="0.55118110236220474" right="0.70866141732283472" top="0.47244094488188981" bottom="0.39370078740157483" header="0.27559055118110237" footer="0.31496062992125984"/>
  <pageSetup paperSize="9" scale="9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2</vt:i4>
      </vt:variant>
    </vt:vector>
  </HeadingPairs>
  <TitlesOfParts>
    <vt:vector size="14" baseType="lpstr">
      <vt:lpstr>돌바닥막이1(상4하3고1.7)(찰)</vt:lpstr>
      <vt:lpstr>돌바닥막이2(상6하4고2)(찰)</vt:lpstr>
      <vt:lpstr>돌바닥막이1(상4하3고1.7)(메)</vt:lpstr>
      <vt:lpstr>돌바닥막이2(상6하4고2)(메)</vt:lpstr>
      <vt:lpstr>낙차공1</vt:lpstr>
      <vt:lpstr>계간수로(B=1.0)</vt:lpstr>
      <vt:lpstr>계간수로(B=1.4)(찰)</vt:lpstr>
      <vt:lpstr>계간수로(B=1.4)(메)</vt:lpstr>
      <vt:lpstr>돌기슭막이(H=0.70m,1;0.3,기초무)</vt:lpstr>
      <vt:lpstr>돌기슭막이(H=2.00m,1;0.3,기초무)</vt:lpstr>
      <vt:lpstr>돌붙임L3=45(야면석찰붙임)</vt:lpstr>
      <vt:lpstr>돌붙임L3=45(야면석메붙임)</vt:lpstr>
      <vt:lpstr>낙차공1!Print_Area</vt:lpstr>
      <vt:lpstr>'돌기슭막이(H=2.00m,1;0.3,기초무)'!Print_Area</vt:lpstr>
    </vt:vector>
  </TitlesOfParts>
  <Company>엔지니어링경진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정동욱</dc:creator>
  <cp:lastModifiedBy>user</cp:lastModifiedBy>
  <cp:lastPrinted>2025-02-28T01:24:22Z</cp:lastPrinted>
  <dcterms:created xsi:type="dcterms:W3CDTF">2014-03-12T04:25:27Z</dcterms:created>
  <dcterms:modified xsi:type="dcterms:W3CDTF">2025-05-27T06:27:39Z</dcterms:modified>
</cp:coreProperties>
</file>