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xl/drawings/drawing16.xml" ContentType="application/vnd.openxmlformats-officedocument.drawing+xml"/>
  <Override PartName="/xl/embeddings/oleObject2.bin" ContentType="application/vnd.openxmlformats-officedocument.oleObject"/>
  <Override PartName="/xl/drawings/drawing17.xml" ContentType="application/vnd.openxmlformats-officedocument.drawing+xml"/>
  <Override PartName="/xl/comments7.xml" ContentType="application/vnd.openxmlformats-officedocument.spreadsheetml.comments+xml"/>
  <Override PartName="/xl/drawings/drawing1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8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embeddings/oleObject3.bin" ContentType="application/vnd.openxmlformats-officedocument.oleObject"/>
  <Override PartName="/xl/drawings/drawing26.xml" ContentType="application/vnd.openxmlformats-officedocument.drawing+xml"/>
  <Override PartName="/xl/comments9.xml" ContentType="application/vnd.openxmlformats-officedocument.spreadsheetml.comments+xml"/>
  <Override PartName="/xl/drawings/drawing27.xml" ContentType="application/vnd.openxmlformats-officedocument.drawing+xml"/>
  <Override PartName="/xl/comments10.xml" ContentType="application/vnd.openxmlformats-officedocument.spreadsheetml.comments+xml"/>
  <Override PartName="/xl/drawings/drawing28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합본\02 산출자료\"/>
    </mc:Choice>
  </mc:AlternateContent>
  <bookViews>
    <workbookView xWindow="0" yWindow="0" windowWidth="28800" windowHeight="12285" tabRatio="793" firstSheet="6" activeTab="10"/>
  </bookViews>
  <sheets>
    <sheet name="돌기슭막이(찰H=1.5)" sheetId="32" r:id="rId1"/>
    <sheet name="돌기슭막이(찰H=2.0)" sheetId="33" r:id="rId2"/>
    <sheet name="기슭막이(찰쌓기,H=1.5,기초무)" sheetId="21" r:id="rId3"/>
    <sheet name="기슭막이(찰쌓기,H=2.0,기초무)" sheetId="29" r:id="rId4"/>
    <sheet name="기슭막이(찰쌓기,H=2.5,기초무)" sheetId="30" r:id="rId5"/>
    <sheet name="기슭막이(메쌓기,H=1.5,기초무)" sheetId="34" r:id="rId6"/>
    <sheet name="기슭막이(메쌓기,H=2.0,기초무)" sheetId="28" r:id="rId7"/>
    <sheet name="기슭막이(메쌓기,H=2.5,기초무)" sheetId="31" r:id="rId8"/>
    <sheet name="Φ800" sheetId="9" r:id="rId9"/>
    <sheet name="Φ1000" sheetId="23" r:id="rId10"/>
    <sheet name="Φ1200" sheetId="35" r:id="rId11"/>
    <sheet name="개거 (B=150mm)" sheetId="7" r:id="rId12"/>
    <sheet name="돌붙임L3=45(야면석찰붙임)" sheetId="10" r:id="rId13"/>
    <sheet name="돌붙임L3=45(야면석메붙임)" sheetId="27" r:id="rId14"/>
    <sheet name="규준틀" sheetId="12" r:id="rId15"/>
    <sheet name="규준틀 (횡단)" sheetId="13" r:id="rId16"/>
    <sheet name="국가지점번호판" sheetId="18" r:id="rId17"/>
    <sheet name="########" sheetId="22" r:id="rId18"/>
    <sheet name="포장덮개" sheetId="25" r:id="rId19"/>
    <sheet name="Φ1500" sheetId="24" r:id="rId20"/>
    <sheet name="7급줄(사면)" sheetId="14" r:id="rId21"/>
    <sheet name="임도표지석" sheetId="11" r:id="rId22"/>
    <sheet name="야골찰 (상5하4고1.5)" sheetId="19" r:id="rId23"/>
    <sheet name="암거수량집계표(2×2)" sheetId="1" r:id="rId24"/>
    <sheet name="난간1(2×2)" sheetId="2" r:id="rId25"/>
    <sheet name="난간2(2×2)" sheetId="3" r:id="rId26"/>
    <sheet name="암거구체 토공(2×2)" sheetId="4" r:id="rId27"/>
    <sheet name="씨뿌리기" sheetId="15" r:id="rId28"/>
    <sheet name="떼수로" sheetId="16" r:id="rId29"/>
    <sheet name="떼흙막이" sheetId="17" r:id="rId30"/>
    <sheet name="기슭막이(H=1.0)" sheetId="20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</externalReferences>
  <definedNames>
    <definedName name="___________________________________________PNO10" localSheetId="10">[1]INPUT!#REF!</definedName>
    <definedName name="___________________________________________PNO10" localSheetId="5">[1]INPUT!#REF!</definedName>
    <definedName name="___________________________________________PNO10">[1]INPUT!#REF!</definedName>
    <definedName name="___________________________________________PNO3" localSheetId="10">[1]INPUT!#REF!</definedName>
    <definedName name="___________________________________________PNO3" localSheetId="5">[1]INPUT!#REF!</definedName>
    <definedName name="___________________________________________PNO3">[1]INPUT!#REF!</definedName>
    <definedName name="___________________________________________PNO4" localSheetId="10">[1]INPUT!#REF!</definedName>
    <definedName name="___________________________________________PNO4" localSheetId="5">[1]INPUT!#REF!</definedName>
    <definedName name="___________________________________________PNO4">[1]INPUT!#REF!</definedName>
    <definedName name="___________________________________________PNO5" localSheetId="10">[1]INPUT!#REF!</definedName>
    <definedName name="___________________________________________PNO5" localSheetId="5">[1]INPUT!#REF!</definedName>
    <definedName name="___________________________________________PNO5">[1]INPUT!#REF!</definedName>
    <definedName name="___________________________________________PNO6" localSheetId="10">[1]INPUT!#REF!</definedName>
    <definedName name="___________________________________________PNO6" localSheetId="5">[1]INPUT!#REF!</definedName>
    <definedName name="___________________________________________PNO6">[1]INPUT!#REF!</definedName>
    <definedName name="___________________________________________PNO7" localSheetId="10">[1]INPUT!#REF!</definedName>
    <definedName name="___________________________________________PNO7" localSheetId="5">[1]INPUT!#REF!</definedName>
    <definedName name="___________________________________________PNO7">[1]INPUT!#REF!</definedName>
    <definedName name="___________________________________________PNO8" localSheetId="10">[1]INPUT!#REF!</definedName>
    <definedName name="___________________________________________PNO8" localSheetId="5">[1]INPUT!#REF!</definedName>
    <definedName name="___________________________________________PNO8">[1]INPUT!#REF!</definedName>
    <definedName name="___________________________________________PNO9" localSheetId="10">[1]INPUT!#REF!</definedName>
    <definedName name="___________________________________________PNO9" localSheetId="5">[1]INPUT!#REF!</definedName>
    <definedName name="___________________________________________PNO9">[1]INPUT!#REF!</definedName>
    <definedName name="_________________________________________LL1">[2]Sheet17!$C$2</definedName>
    <definedName name="_________________________________________LL2">[2]Sheet17!$C$3</definedName>
    <definedName name="_________________________________________LL3">[2]Sheet17!$C$4</definedName>
    <definedName name="_________________________________________LR1">[2]Sheet17!$F$2</definedName>
    <definedName name="_________________________________________LR2">[2]Sheet17!$F$3</definedName>
    <definedName name="_________________________________________LR3">[2]Sheet17!$F$4</definedName>
    <definedName name="_________________________________________PNO10" localSheetId="10">[1]INPUT!#REF!</definedName>
    <definedName name="_________________________________________PNO10" localSheetId="5">[1]INPUT!#REF!</definedName>
    <definedName name="_________________________________________PNO10">[1]INPUT!#REF!</definedName>
    <definedName name="_________________________________________PNO3" localSheetId="10">[1]INPUT!#REF!</definedName>
    <definedName name="_________________________________________PNO3" localSheetId="5">[1]INPUT!#REF!</definedName>
    <definedName name="_________________________________________PNO3">[1]INPUT!#REF!</definedName>
    <definedName name="_________________________________________PNO4" localSheetId="10">[1]INPUT!#REF!</definedName>
    <definedName name="_________________________________________PNO4" localSheetId="5">[1]INPUT!#REF!</definedName>
    <definedName name="_________________________________________PNO4">[1]INPUT!#REF!</definedName>
    <definedName name="_________________________________________PNO5" localSheetId="10">[1]INPUT!#REF!</definedName>
    <definedName name="_________________________________________PNO5" localSheetId="5">[1]INPUT!#REF!</definedName>
    <definedName name="_________________________________________PNO5">[1]INPUT!#REF!</definedName>
    <definedName name="_________________________________________PNO6" localSheetId="10">[1]INPUT!#REF!</definedName>
    <definedName name="_________________________________________PNO6" localSheetId="5">[1]INPUT!#REF!</definedName>
    <definedName name="_________________________________________PNO6">[1]INPUT!#REF!</definedName>
    <definedName name="_________________________________________PNO7" localSheetId="10">[1]INPUT!#REF!</definedName>
    <definedName name="_________________________________________PNO7" localSheetId="5">[1]INPUT!#REF!</definedName>
    <definedName name="_________________________________________PNO7">[1]INPUT!#REF!</definedName>
    <definedName name="_________________________________________PNO8" localSheetId="10">[1]INPUT!#REF!</definedName>
    <definedName name="_________________________________________PNO8" localSheetId="5">[1]INPUT!#REF!</definedName>
    <definedName name="_________________________________________PNO8">[1]INPUT!#REF!</definedName>
    <definedName name="_________________________________________PNO9" localSheetId="10">[1]INPUT!#REF!</definedName>
    <definedName name="_________________________________________PNO9" localSheetId="5">[1]INPUT!#REF!</definedName>
    <definedName name="_________________________________________PNO9">[1]INPUT!#REF!</definedName>
    <definedName name="_________________________________________SBB1" localSheetId="10">#REF!</definedName>
    <definedName name="_________________________________________SBB1" localSheetId="5">#REF!</definedName>
    <definedName name="_________________________________________SBB1">#REF!</definedName>
    <definedName name="_________________________________________SBB2" localSheetId="10">#REF!</definedName>
    <definedName name="_________________________________________SBB2" localSheetId="5">#REF!</definedName>
    <definedName name="_________________________________________SBB2">#REF!</definedName>
    <definedName name="_________________________________________SBB3" localSheetId="10">#REF!</definedName>
    <definedName name="_________________________________________SBB3" localSheetId="5">#REF!</definedName>
    <definedName name="_________________________________________SBB3">#REF!</definedName>
    <definedName name="_________________________________________SBB4" localSheetId="10">#REF!</definedName>
    <definedName name="_________________________________________SBB4" localSheetId="5">#REF!</definedName>
    <definedName name="_________________________________________SBB4">#REF!</definedName>
    <definedName name="_________________________________________SBB5" localSheetId="10">#REF!</definedName>
    <definedName name="_________________________________________SBB5" localSheetId="5">#REF!</definedName>
    <definedName name="_________________________________________SBB5">#REF!</definedName>
    <definedName name="_________________________________________SHH1" localSheetId="10">#REF!</definedName>
    <definedName name="_________________________________________SHH1" localSheetId="5">#REF!</definedName>
    <definedName name="_________________________________________SHH1">#REF!</definedName>
    <definedName name="_________________________________________SHH2" localSheetId="10">#REF!</definedName>
    <definedName name="_________________________________________SHH2" localSheetId="5">#REF!</definedName>
    <definedName name="_________________________________________SHH2">#REF!</definedName>
    <definedName name="_________________________________________SHH3" localSheetId="10">#REF!</definedName>
    <definedName name="_________________________________________SHH3" localSheetId="5">#REF!</definedName>
    <definedName name="_________________________________________SHH3">#REF!</definedName>
    <definedName name="________________________________________LL1">[2]Sheet17!$C$2</definedName>
    <definedName name="________________________________________LL2">[2]Sheet17!$C$3</definedName>
    <definedName name="________________________________________LL3">[2]Sheet17!$C$4</definedName>
    <definedName name="________________________________________LR1">[2]Sheet17!$F$2</definedName>
    <definedName name="________________________________________LR2">[2]Sheet17!$F$3</definedName>
    <definedName name="________________________________________LR3">[2]Sheet17!$F$4</definedName>
    <definedName name="________________________________________PNO10" localSheetId="10">[1]INPUT!#REF!</definedName>
    <definedName name="________________________________________PNO10" localSheetId="5">[1]INPUT!#REF!</definedName>
    <definedName name="________________________________________PNO10">[1]INPUT!#REF!</definedName>
    <definedName name="________________________________________PNO3" localSheetId="10">[1]INPUT!#REF!</definedName>
    <definedName name="________________________________________PNO3" localSheetId="5">[1]INPUT!#REF!</definedName>
    <definedName name="________________________________________PNO3">[1]INPUT!#REF!</definedName>
    <definedName name="________________________________________PNO4" localSheetId="10">[1]INPUT!#REF!</definedName>
    <definedName name="________________________________________PNO4" localSheetId="5">[1]INPUT!#REF!</definedName>
    <definedName name="________________________________________PNO4">[1]INPUT!#REF!</definedName>
    <definedName name="________________________________________PNO5" localSheetId="10">[1]INPUT!#REF!</definedName>
    <definedName name="________________________________________PNO5" localSheetId="5">[1]INPUT!#REF!</definedName>
    <definedName name="________________________________________PNO5">[1]INPUT!#REF!</definedName>
    <definedName name="________________________________________PNO6" localSheetId="10">[1]INPUT!#REF!</definedName>
    <definedName name="________________________________________PNO6" localSheetId="5">[1]INPUT!#REF!</definedName>
    <definedName name="________________________________________PNO6">[1]INPUT!#REF!</definedName>
    <definedName name="________________________________________PNO7" localSheetId="10">[1]INPUT!#REF!</definedName>
    <definedName name="________________________________________PNO7" localSheetId="5">[1]INPUT!#REF!</definedName>
    <definedName name="________________________________________PNO7">[1]INPUT!#REF!</definedName>
    <definedName name="________________________________________PNO8" localSheetId="10">[1]INPUT!#REF!</definedName>
    <definedName name="________________________________________PNO8" localSheetId="5">[1]INPUT!#REF!</definedName>
    <definedName name="________________________________________PNO8">[1]INPUT!#REF!</definedName>
    <definedName name="________________________________________PNO9" localSheetId="10">[1]INPUT!#REF!</definedName>
    <definedName name="________________________________________PNO9" localSheetId="5">[1]INPUT!#REF!</definedName>
    <definedName name="________________________________________PNO9">[1]INPUT!#REF!</definedName>
    <definedName name="________________________________________SBB1" localSheetId="10">#REF!</definedName>
    <definedName name="________________________________________SBB1" localSheetId="5">#REF!</definedName>
    <definedName name="________________________________________SBB1">#REF!</definedName>
    <definedName name="________________________________________SBB2" localSheetId="10">#REF!</definedName>
    <definedName name="________________________________________SBB2" localSheetId="5">#REF!</definedName>
    <definedName name="________________________________________SBB2">#REF!</definedName>
    <definedName name="________________________________________SBB3" localSheetId="10">#REF!</definedName>
    <definedName name="________________________________________SBB3" localSheetId="5">#REF!</definedName>
    <definedName name="________________________________________SBB3">#REF!</definedName>
    <definedName name="________________________________________SBB4" localSheetId="10">#REF!</definedName>
    <definedName name="________________________________________SBB4" localSheetId="5">#REF!</definedName>
    <definedName name="________________________________________SBB4">#REF!</definedName>
    <definedName name="________________________________________SBB5" localSheetId="10">#REF!</definedName>
    <definedName name="________________________________________SBB5" localSheetId="5">#REF!</definedName>
    <definedName name="________________________________________SBB5">#REF!</definedName>
    <definedName name="________________________________________SHH1" localSheetId="10">#REF!</definedName>
    <definedName name="________________________________________SHH1" localSheetId="5">#REF!</definedName>
    <definedName name="________________________________________SHH1">#REF!</definedName>
    <definedName name="________________________________________SHH2" localSheetId="10">#REF!</definedName>
    <definedName name="________________________________________SHH2" localSheetId="5">#REF!</definedName>
    <definedName name="________________________________________SHH2">#REF!</definedName>
    <definedName name="________________________________________SHH3" localSheetId="10">#REF!</definedName>
    <definedName name="________________________________________SHH3" localSheetId="5">#REF!</definedName>
    <definedName name="________________________________________SHH3">#REF!</definedName>
    <definedName name="_______________________________________LL1">[2]Sheet17!$C$2</definedName>
    <definedName name="_______________________________________LL2">[2]Sheet17!$C$3</definedName>
    <definedName name="_______________________________________LL3">[2]Sheet17!$C$4</definedName>
    <definedName name="_______________________________________LR1">[2]Sheet17!$F$2</definedName>
    <definedName name="_______________________________________LR2">[2]Sheet17!$F$3</definedName>
    <definedName name="_______________________________________LR3">[2]Sheet17!$F$4</definedName>
    <definedName name="_______________________________________PNO10" localSheetId="10">[1]INPUT!#REF!</definedName>
    <definedName name="_______________________________________PNO10" localSheetId="5">[1]INPUT!#REF!</definedName>
    <definedName name="_______________________________________PNO10">[1]INPUT!#REF!</definedName>
    <definedName name="_______________________________________PNO3" localSheetId="10">[1]INPUT!#REF!</definedName>
    <definedName name="_______________________________________PNO3" localSheetId="5">[1]INPUT!#REF!</definedName>
    <definedName name="_______________________________________PNO3">[1]INPUT!#REF!</definedName>
    <definedName name="_______________________________________PNO4" localSheetId="10">[1]INPUT!#REF!</definedName>
    <definedName name="_______________________________________PNO4" localSheetId="5">[1]INPUT!#REF!</definedName>
    <definedName name="_______________________________________PNO4">[1]INPUT!#REF!</definedName>
    <definedName name="_______________________________________PNO5" localSheetId="10">[1]INPUT!#REF!</definedName>
    <definedName name="_______________________________________PNO5" localSheetId="5">[1]INPUT!#REF!</definedName>
    <definedName name="_______________________________________PNO5">[1]INPUT!#REF!</definedName>
    <definedName name="_______________________________________PNO6" localSheetId="10">[1]INPUT!#REF!</definedName>
    <definedName name="_______________________________________PNO6" localSheetId="5">[1]INPUT!#REF!</definedName>
    <definedName name="_______________________________________PNO6">[1]INPUT!#REF!</definedName>
    <definedName name="_______________________________________PNO7" localSheetId="10">[1]INPUT!#REF!</definedName>
    <definedName name="_______________________________________PNO7" localSheetId="5">[1]INPUT!#REF!</definedName>
    <definedName name="_______________________________________PNO7">[1]INPUT!#REF!</definedName>
    <definedName name="_______________________________________PNO8" localSheetId="10">[1]INPUT!#REF!</definedName>
    <definedName name="_______________________________________PNO8" localSheetId="5">[1]INPUT!#REF!</definedName>
    <definedName name="_______________________________________PNO8">[1]INPUT!#REF!</definedName>
    <definedName name="_______________________________________PNO9" localSheetId="10">[1]INPUT!#REF!</definedName>
    <definedName name="_______________________________________PNO9" localSheetId="5">[1]INPUT!#REF!</definedName>
    <definedName name="_______________________________________PNO9">[1]INPUT!#REF!</definedName>
    <definedName name="_______________________________________SBB1" localSheetId="10">#REF!</definedName>
    <definedName name="_______________________________________SBB1" localSheetId="5">#REF!</definedName>
    <definedName name="_______________________________________SBB1">#REF!</definedName>
    <definedName name="_______________________________________SBB2" localSheetId="10">#REF!</definedName>
    <definedName name="_______________________________________SBB2" localSheetId="5">#REF!</definedName>
    <definedName name="_______________________________________SBB2">#REF!</definedName>
    <definedName name="_______________________________________SBB3" localSheetId="10">#REF!</definedName>
    <definedName name="_______________________________________SBB3" localSheetId="5">#REF!</definedName>
    <definedName name="_______________________________________SBB3">#REF!</definedName>
    <definedName name="_______________________________________SBB4" localSheetId="10">#REF!</definedName>
    <definedName name="_______________________________________SBB4" localSheetId="5">#REF!</definedName>
    <definedName name="_______________________________________SBB4">#REF!</definedName>
    <definedName name="_______________________________________SBB5" localSheetId="10">#REF!</definedName>
    <definedName name="_______________________________________SBB5" localSheetId="5">#REF!</definedName>
    <definedName name="_______________________________________SBB5">#REF!</definedName>
    <definedName name="_______________________________________SHH1" localSheetId="10">#REF!</definedName>
    <definedName name="_______________________________________SHH1" localSheetId="5">#REF!</definedName>
    <definedName name="_______________________________________SHH1">#REF!</definedName>
    <definedName name="_______________________________________SHH2" localSheetId="10">#REF!</definedName>
    <definedName name="_______________________________________SHH2" localSheetId="5">#REF!</definedName>
    <definedName name="_______________________________________SHH2">#REF!</definedName>
    <definedName name="_______________________________________SHH3" localSheetId="10">#REF!</definedName>
    <definedName name="_______________________________________SHH3" localSheetId="5">#REF!</definedName>
    <definedName name="_______________________________________SHH3">#REF!</definedName>
    <definedName name="______________________________________LL1">[2]Sheet17!$C$2</definedName>
    <definedName name="______________________________________LL2">[2]Sheet17!$C$3</definedName>
    <definedName name="______________________________________LL3">[2]Sheet17!$C$4</definedName>
    <definedName name="______________________________________LR1">[2]Sheet17!$F$2</definedName>
    <definedName name="______________________________________LR2">[2]Sheet17!$F$3</definedName>
    <definedName name="______________________________________LR3">[2]Sheet17!$F$4</definedName>
    <definedName name="______________________________________PNO10" localSheetId="10">[1]INPUT!#REF!</definedName>
    <definedName name="______________________________________PNO10" localSheetId="5">[1]INPUT!#REF!</definedName>
    <definedName name="______________________________________PNO10">[1]INPUT!#REF!</definedName>
    <definedName name="______________________________________PNO3" localSheetId="10">[1]INPUT!#REF!</definedName>
    <definedName name="______________________________________PNO3" localSheetId="5">[1]INPUT!#REF!</definedName>
    <definedName name="______________________________________PNO3">[1]INPUT!#REF!</definedName>
    <definedName name="______________________________________PNO4" localSheetId="10">[1]INPUT!#REF!</definedName>
    <definedName name="______________________________________PNO4" localSheetId="5">[1]INPUT!#REF!</definedName>
    <definedName name="______________________________________PNO4">[1]INPUT!#REF!</definedName>
    <definedName name="______________________________________PNO5" localSheetId="10">[1]INPUT!#REF!</definedName>
    <definedName name="______________________________________PNO5" localSheetId="5">[1]INPUT!#REF!</definedName>
    <definedName name="______________________________________PNO5">[1]INPUT!#REF!</definedName>
    <definedName name="______________________________________PNO6" localSheetId="10">[1]INPUT!#REF!</definedName>
    <definedName name="______________________________________PNO6" localSheetId="5">[1]INPUT!#REF!</definedName>
    <definedName name="______________________________________PNO6">[1]INPUT!#REF!</definedName>
    <definedName name="______________________________________PNO7" localSheetId="10">[1]INPUT!#REF!</definedName>
    <definedName name="______________________________________PNO7" localSheetId="5">[1]INPUT!#REF!</definedName>
    <definedName name="______________________________________PNO7">[1]INPUT!#REF!</definedName>
    <definedName name="______________________________________PNO8" localSheetId="10">[1]INPUT!#REF!</definedName>
    <definedName name="______________________________________PNO8" localSheetId="5">[1]INPUT!#REF!</definedName>
    <definedName name="______________________________________PNO8">[1]INPUT!#REF!</definedName>
    <definedName name="______________________________________PNO9" localSheetId="10">[1]INPUT!#REF!</definedName>
    <definedName name="______________________________________PNO9" localSheetId="5">[1]INPUT!#REF!</definedName>
    <definedName name="______________________________________PNO9">[1]INPUT!#REF!</definedName>
    <definedName name="______________________________________SBB1" localSheetId="10">#REF!</definedName>
    <definedName name="______________________________________SBB1" localSheetId="5">#REF!</definedName>
    <definedName name="______________________________________SBB1">#REF!</definedName>
    <definedName name="______________________________________SBB2" localSheetId="10">#REF!</definedName>
    <definedName name="______________________________________SBB2" localSheetId="5">#REF!</definedName>
    <definedName name="______________________________________SBB2">#REF!</definedName>
    <definedName name="______________________________________SBB3" localSheetId="10">#REF!</definedName>
    <definedName name="______________________________________SBB3" localSheetId="5">#REF!</definedName>
    <definedName name="______________________________________SBB3">#REF!</definedName>
    <definedName name="______________________________________SBB4" localSheetId="10">#REF!</definedName>
    <definedName name="______________________________________SBB4" localSheetId="5">#REF!</definedName>
    <definedName name="______________________________________SBB4">#REF!</definedName>
    <definedName name="______________________________________SBB5" localSheetId="10">#REF!</definedName>
    <definedName name="______________________________________SBB5" localSheetId="5">#REF!</definedName>
    <definedName name="______________________________________SBB5">#REF!</definedName>
    <definedName name="______________________________________SHH1" localSheetId="10">#REF!</definedName>
    <definedName name="______________________________________SHH1" localSheetId="5">#REF!</definedName>
    <definedName name="______________________________________SHH1">#REF!</definedName>
    <definedName name="______________________________________SHH2" localSheetId="10">#REF!</definedName>
    <definedName name="______________________________________SHH2" localSheetId="5">#REF!</definedName>
    <definedName name="______________________________________SHH2">#REF!</definedName>
    <definedName name="______________________________________SHH3" localSheetId="10">#REF!</definedName>
    <definedName name="______________________________________SHH3" localSheetId="5">#REF!</definedName>
    <definedName name="______________________________________SHH3">#REF!</definedName>
    <definedName name="_____________________________________LL1">[2]Sheet17!$C$2</definedName>
    <definedName name="_____________________________________LL2">[2]Sheet17!$C$3</definedName>
    <definedName name="_____________________________________LL3">[2]Sheet17!$C$4</definedName>
    <definedName name="_____________________________________LR1">[2]Sheet17!$F$2</definedName>
    <definedName name="_____________________________________LR2">[2]Sheet17!$F$3</definedName>
    <definedName name="_____________________________________LR3">[2]Sheet17!$F$4</definedName>
    <definedName name="_____________________________________PNO10" localSheetId="10">[1]INPUT!#REF!</definedName>
    <definedName name="_____________________________________PNO10" localSheetId="5">[1]INPUT!#REF!</definedName>
    <definedName name="_____________________________________PNO10">[1]INPUT!#REF!</definedName>
    <definedName name="_____________________________________PNO3" localSheetId="10">[1]INPUT!#REF!</definedName>
    <definedName name="_____________________________________PNO3" localSheetId="5">[1]INPUT!#REF!</definedName>
    <definedName name="_____________________________________PNO3">[1]INPUT!#REF!</definedName>
    <definedName name="_____________________________________PNO4" localSheetId="10">[1]INPUT!#REF!</definedName>
    <definedName name="_____________________________________PNO4" localSheetId="5">[1]INPUT!#REF!</definedName>
    <definedName name="_____________________________________PNO4">[1]INPUT!#REF!</definedName>
    <definedName name="_____________________________________PNO5" localSheetId="10">[1]INPUT!#REF!</definedName>
    <definedName name="_____________________________________PNO5" localSheetId="5">[1]INPUT!#REF!</definedName>
    <definedName name="_____________________________________PNO5">[1]INPUT!#REF!</definedName>
    <definedName name="_____________________________________PNO6" localSheetId="10">[1]INPUT!#REF!</definedName>
    <definedName name="_____________________________________PNO6" localSheetId="5">[1]INPUT!#REF!</definedName>
    <definedName name="_____________________________________PNO6">[1]INPUT!#REF!</definedName>
    <definedName name="_____________________________________PNO7" localSheetId="10">[1]INPUT!#REF!</definedName>
    <definedName name="_____________________________________PNO7" localSheetId="5">[1]INPUT!#REF!</definedName>
    <definedName name="_____________________________________PNO7">[1]INPUT!#REF!</definedName>
    <definedName name="_____________________________________PNO8" localSheetId="10">[1]INPUT!#REF!</definedName>
    <definedName name="_____________________________________PNO8" localSheetId="5">[1]INPUT!#REF!</definedName>
    <definedName name="_____________________________________PNO8">[1]INPUT!#REF!</definedName>
    <definedName name="_____________________________________PNO9" localSheetId="10">[1]INPUT!#REF!</definedName>
    <definedName name="_____________________________________PNO9" localSheetId="5">[1]INPUT!#REF!</definedName>
    <definedName name="_____________________________________PNO9">[1]INPUT!#REF!</definedName>
    <definedName name="_____________________________________SBB1" localSheetId="10">#REF!</definedName>
    <definedName name="_____________________________________SBB1" localSheetId="5">#REF!</definedName>
    <definedName name="_____________________________________SBB1">#REF!</definedName>
    <definedName name="_____________________________________SBB2" localSheetId="10">#REF!</definedName>
    <definedName name="_____________________________________SBB2" localSheetId="5">#REF!</definedName>
    <definedName name="_____________________________________SBB2">#REF!</definedName>
    <definedName name="_____________________________________SBB3" localSheetId="10">#REF!</definedName>
    <definedName name="_____________________________________SBB3" localSheetId="5">#REF!</definedName>
    <definedName name="_____________________________________SBB3">#REF!</definedName>
    <definedName name="_____________________________________SBB4" localSheetId="10">#REF!</definedName>
    <definedName name="_____________________________________SBB4" localSheetId="5">#REF!</definedName>
    <definedName name="_____________________________________SBB4">#REF!</definedName>
    <definedName name="_____________________________________SBB5" localSheetId="10">#REF!</definedName>
    <definedName name="_____________________________________SBB5" localSheetId="5">#REF!</definedName>
    <definedName name="_____________________________________SBB5">#REF!</definedName>
    <definedName name="_____________________________________SHH1" localSheetId="10">#REF!</definedName>
    <definedName name="_____________________________________SHH1" localSheetId="5">#REF!</definedName>
    <definedName name="_____________________________________SHH1">#REF!</definedName>
    <definedName name="_____________________________________SHH2" localSheetId="10">#REF!</definedName>
    <definedName name="_____________________________________SHH2" localSheetId="5">#REF!</definedName>
    <definedName name="_____________________________________SHH2">#REF!</definedName>
    <definedName name="_____________________________________SHH3" localSheetId="10">#REF!</definedName>
    <definedName name="_____________________________________SHH3" localSheetId="5">#REF!</definedName>
    <definedName name="_____________________________________SHH3">#REF!</definedName>
    <definedName name="____________________________________LL1">[2]Sheet17!$C$2</definedName>
    <definedName name="____________________________________LL2">[2]Sheet17!$C$3</definedName>
    <definedName name="____________________________________LL3">[2]Sheet17!$C$4</definedName>
    <definedName name="____________________________________LR1">[2]Sheet17!$F$2</definedName>
    <definedName name="____________________________________LR2">[2]Sheet17!$F$3</definedName>
    <definedName name="____________________________________LR3">[2]Sheet17!$F$4</definedName>
    <definedName name="____________________________________PNO10" localSheetId="10">[1]INPUT!#REF!</definedName>
    <definedName name="____________________________________PNO10" localSheetId="5">[1]INPUT!#REF!</definedName>
    <definedName name="____________________________________PNO10">[1]INPUT!#REF!</definedName>
    <definedName name="____________________________________PNO3" localSheetId="10">[1]INPUT!#REF!</definedName>
    <definedName name="____________________________________PNO3" localSheetId="5">[1]INPUT!#REF!</definedName>
    <definedName name="____________________________________PNO3">[1]INPUT!#REF!</definedName>
    <definedName name="____________________________________PNO4" localSheetId="10">[1]INPUT!#REF!</definedName>
    <definedName name="____________________________________PNO4" localSheetId="5">[1]INPUT!#REF!</definedName>
    <definedName name="____________________________________PNO4">[1]INPUT!#REF!</definedName>
    <definedName name="____________________________________PNO5" localSheetId="10">[1]INPUT!#REF!</definedName>
    <definedName name="____________________________________PNO5" localSheetId="5">[1]INPUT!#REF!</definedName>
    <definedName name="____________________________________PNO5">[1]INPUT!#REF!</definedName>
    <definedName name="____________________________________PNO6" localSheetId="10">[1]INPUT!#REF!</definedName>
    <definedName name="____________________________________PNO6" localSheetId="5">[1]INPUT!#REF!</definedName>
    <definedName name="____________________________________PNO6">[1]INPUT!#REF!</definedName>
    <definedName name="____________________________________PNO7" localSheetId="10">[1]INPUT!#REF!</definedName>
    <definedName name="____________________________________PNO7" localSheetId="5">[1]INPUT!#REF!</definedName>
    <definedName name="____________________________________PNO7">[1]INPUT!#REF!</definedName>
    <definedName name="____________________________________PNO8" localSheetId="10">[1]INPUT!#REF!</definedName>
    <definedName name="____________________________________PNO8" localSheetId="5">[1]INPUT!#REF!</definedName>
    <definedName name="____________________________________PNO8">[1]INPUT!#REF!</definedName>
    <definedName name="____________________________________PNO9" localSheetId="10">[1]INPUT!#REF!</definedName>
    <definedName name="____________________________________PNO9" localSheetId="5">[1]INPUT!#REF!</definedName>
    <definedName name="____________________________________PNO9">[1]INPUT!#REF!</definedName>
    <definedName name="____________________________________SBB1" localSheetId="10">#REF!</definedName>
    <definedName name="____________________________________SBB1" localSheetId="5">#REF!</definedName>
    <definedName name="____________________________________SBB1">#REF!</definedName>
    <definedName name="____________________________________SBB2" localSheetId="10">#REF!</definedName>
    <definedName name="____________________________________SBB2" localSheetId="5">#REF!</definedName>
    <definedName name="____________________________________SBB2">#REF!</definedName>
    <definedName name="____________________________________SBB3" localSheetId="10">#REF!</definedName>
    <definedName name="____________________________________SBB3" localSheetId="5">#REF!</definedName>
    <definedName name="____________________________________SBB3">#REF!</definedName>
    <definedName name="____________________________________SBB4" localSheetId="10">#REF!</definedName>
    <definedName name="____________________________________SBB4" localSheetId="5">#REF!</definedName>
    <definedName name="____________________________________SBB4">#REF!</definedName>
    <definedName name="____________________________________SBB5" localSheetId="10">#REF!</definedName>
    <definedName name="____________________________________SBB5" localSheetId="5">#REF!</definedName>
    <definedName name="____________________________________SBB5">#REF!</definedName>
    <definedName name="____________________________________SHH1" localSheetId="10">#REF!</definedName>
    <definedName name="____________________________________SHH1" localSheetId="5">#REF!</definedName>
    <definedName name="____________________________________SHH1">#REF!</definedName>
    <definedName name="____________________________________SHH2" localSheetId="10">#REF!</definedName>
    <definedName name="____________________________________SHH2" localSheetId="5">#REF!</definedName>
    <definedName name="____________________________________SHH2">#REF!</definedName>
    <definedName name="____________________________________SHH3" localSheetId="10">#REF!</definedName>
    <definedName name="____________________________________SHH3" localSheetId="5">#REF!</definedName>
    <definedName name="____________________________________SHH3">#REF!</definedName>
    <definedName name="___________________________________LL1">[2]Sheet17!$C$2</definedName>
    <definedName name="___________________________________LL2">[2]Sheet17!$C$3</definedName>
    <definedName name="___________________________________LL3">[2]Sheet17!$C$4</definedName>
    <definedName name="___________________________________LR1">[2]Sheet17!$F$2</definedName>
    <definedName name="___________________________________LR2">[2]Sheet17!$F$3</definedName>
    <definedName name="___________________________________LR3">[2]Sheet17!$F$4</definedName>
    <definedName name="___________________________________PNO10" localSheetId="10">[1]INPUT!#REF!</definedName>
    <definedName name="___________________________________PNO10" localSheetId="5">[1]INPUT!#REF!</definedName>
    <definedName name="___________________________________PNO10">[1]INPUT!#REF!</definedName>
    <definedName name="___________________________________PNO3" localSheetId="10">[1]INPUT!#REF!</definedName>
    <definedName name="___________________________________PNO3" localSheetId="5">[1]INPUT!#REF!</definedName>
    <definedName name="___________________________________PNO3">[1]INPUT!#REF!</definedName>
    <definedName name="___________________________________PNO4" localSheetId="10">[1]INPUT!#REF!</definedName>
    <definedName name="___________________________________PNO4" localSheetId="5">[1]INPUT!#REF!</definedName>
    <definedName name="___________________________________PNO4">[1]INPUT!#REF!</definedName>
    <definedName name="___________________________________PNO5" localSheetId="10">[1]INPUT!#REF!</definedName>
    <definedName name="___________________________________PNO5" localSheetId="5">[1]INPUT!#REF!</definedName>
    <definedName name="___________________________________PNO5">[1]INPUT!#REF!</definedName>
    <definedName name="___________________________________PNO6" localSheetId="10">[1]INPUT!#REF!</definedName>
    <definedName name="___________________________________PNO6" localSheetId="5">[1]INPUT!#REF!</definedName>
    <definedName name="___________________________________PNO6">[1]INPUT!#REF!</definedName>
    <definedName name="___________________________________PNO7" localSheetId="10">[1]INPUT!#REF!</definedName>
    <definedName name="___________________________________PNO7" localSheetId="5">[1]INPUT!#REF!</definedName>
    <definedName name="___________________________________PNO7">[1]INPUT!#REF!</definedName>
    <definedName name="___________________________________PNO8" localSheetId="10">[1]INPUT!#REF!</definedName>
    <definedName name="___________________________________PNO8" localSheetId="5">[1]INPUT!#REF!</definedName>
    <definedName name="___________________________________PNO8">[1]INPUT!#REF!</definedName>
    <definedName name="___________________________________PNO9" localSheetId="10">[1]INPUT!#REF!</definedName>
    <definedName name="___________________________________PNO9" localSheetId="5">[1]INPUT!#REF!</definedName>
    <definedName name="___________________________________PNO9">[1]INPUT!#REF!</definedName>
    <definedName name="___________________________________SBB1" localSheetId="10">#REF!</definedName>
    <definedName name="___________________________________SBB1" localSheetId="5">#REF!</definedName>
    <definedName name="___________________________________SBB1">#REF!</definedName>
    <definedName name="___________________________________SBB2" localSheetId="10">#REF!</definedName>
    <definedName name="___________________________________SBB2" localSheetId="5">#REF!</definedName>
    <definedName name="___________________________________SBB2">#REF!</definedName>
    <definedName name="___________________________________SBB3" localSheetId="10">#REF!</definedName>
    <definedName name="___________________________________SBB3" localSheetId="5">#REF!</definedName>
    <definedName name="___________________________________SBB3">#REF!</definedName>
    <definedName name="___________________________________SBB4" localSheetId="10">#REF!</definedName>
    <definedName name="___________________________________SBB4" localSheetId="5">#REF!</definedName>
    <definedName name="___________________________________SBB4">#REF!</definedName>
    <definedName name="___________________________________SBB5" localSheetId="10">#REF!</definedName>
    <definedName name="___________________________________SBB5" localSheetId="5">#REF!</definedName>
    <definedName name="___________________________________SBB5">#REF!</definedName>
    <definedName name="___________________________________SHH1" localSheetId="10">#REF!</definedName>
    <definedName name="___________________________________SHH1" localSheetId="5">#REF!</definedName>
    <definedName name="___________________________________SHH1">#REF!</definedName>
    <definedName name="___________________________________SHH2" localSheetId="10">#REF!</definedName>
    <definedName name="___________________________________SHH2" localSheetId="5">#REF!</definedName>
    <definedName name="___________________________________SHH2">#REF!</definedName>
    <definedName name="___________________________________SHH3" localSheetId="10">#REF!</definedName>
    <definedName name="___________________________________SHH3" localSheetId="5">#REF!</definedName>
    <definedName name="___________________________________SHH3">#REF!</definedName>
    <definedName name="__________________________________LL1">[2]Sheet17!$C$2</definedName>
    <definedName name="__________________________________LL2">[2]Sheet17!$C$3</definedName>
    <definedName name="__________________________________LL3">[2]Sheet17!$C$4</definedName>
    <definedName name="__________________________________LR1">[2]Sheet17!$F$2</definedName>
    <definedName name="__________________________________LR2">[2]Sheet17!$F$3</definedName>
    <definedName name="__________________________________LR3">[2]Sheet17!$F$4</definedName>
    <definedName name="__________________________________PNO10" localSheetId="10">[1]INPUT!#REF!</definedName>
    <definedName name="__________________________________PNO10" localSheetId="5">[1]INPUT!#REF!</definedName>
    <definedName name="__________________________________PNO10">[1]INPUT!#REF!</definedName>
    <definedName name="__________________________________PNO3" localSheetId="10">[1]INPUT!#REF!</definedName>
    <definedName name="__________________________________PNO3" localSheetId="5">[1]INPUT!#REF!</definedName>
    <definedName name="__________________________________PNO3">[1]INPUT!#REF!</definedName>
    <definedName name="__________________________________PNO4" localSheetId="10">[1]INPUT!#REF!</definedName>
    <definedName name="__________________________________PNO4" localSheetId="5">[1]INPUT!#REF!</definedName>
    <definedName name="__________________________________PNO4">[1]INPUT!#REF!</definedName>
    <definedName name="__________________________________PNO5" localSheetId="10">[1]INPUT!#REF!</definedName>
    <definedName name="__________________________________PNO5" localSheetId="5">[1]INPUT!#REF!</definedName>
    <definedName name="__________________________________PNO5">[1]INPUT!#REF!</definedName>
    <definedName name="__________________________________PNO6" localSheetId="10">[1]INPUT!#REF!</definedName>
    <definedName name="__________________________________PNO6" localSheetId="5">[1]INPUT!#REF!</definedName>
    <definedName name="__________________________________PNO6">[1]INPUT!#REF!</definedName>
    <definedName name="__________________________________PNO7" localSheetId="10">[1]INPUT!#REF!</definedName>
    <definedName name="__________________________________PNO7" localSheetId="5">[1]INPUT!#REF!</definedName>
    <definedName name="__________________________________PNO7">[1]INPUT!#REF!</definedName>
    <definedName name="__________________________________PNO8" localSheetId="10">[1]INPUT!#REF!</definedName>
    <definedName name="__________________________________PNO8" localSheetId="5">[1]INPUT!#REF!</definedName>
    <definedName name="__________________________________PNO8">[1]INPUT!#REF!</definedName>
    <definedName name="__________________________________PNO9" localSheetId="10">[1]INPUT!#REF!</definedName>
    <definedName name="__________________________________PNO9" localSheetId="5">[1]INPUT!#REF!</definedName>
    <definedName name="__________________________________PNO9">[1]INPUT!#REF!</definedName>
    <definedName name="__________________________________SBB1" localSheetId="10">#REF!</definedName>
    <definedName name="__________________________________SBB1" localSheetId="5">#REF!</definedName>
    <definedName name="__________________________________SBB1">#REF!</definedName>
    <definedName name="__________________________________SBB2" localSheetId="10">#REF!</definedName>
    <definedName name="__________________________________SBB2" localSheetId="5">#REF!</definedName>
    <definedName name="__________________________________SBB2">#REF!</definedName>
    <definedName name="__________________________________SBB3" localSheetId="10">#REF!</definedName>
    <definedName name="__________________________________SBB3" localSheetId="5">#REF!</definedName>
    <definedName name="__________________________________SBB3">#REF!</definedName>
    <definedName name="__________________________________SBB4" localSheetId="10">#REF!</definedName>
    <definedName name="__________________________________SBB4" localSheetId="5">#REF!</definedName>
    <definedName name="__________________________________SBB4">#REF!</definedName>
    <definedName name="__________________________________SBB5" localSheetId="10">#REF!</definedName>
    <definedName name="__________________________________SBB5" localSheetId="5">#REF!</definedName>
    <definedName name="__________________________________SBB5">#REF!</definedName>
    <definedName name="__________________________________SHH1" localSheetId="10">#REF!</definedName>
    <definedName name="__________________________________SHH1" localSheetId="5">#REF!</definedName>
    <definedName name="__________________________________SHH1">#REF!</definedName>
    <definedName name="__________________________________SHH2" localSheetId="10">#REF!</definedName>
    <definedName name="__________________________________SHH2" localSheetId="5">#REF!</definedName>
    <definedName name="__________________________________SHH2">#REF!</definedName>
    <definedName name="__________________________________SHH3" localSheetId="10">#REF!</definedName>
    <definedName name="__________________________________SHH3" localSheetId="5">#REF!</definedName>
    <definedName name="__________________________________SHH3">#REF!</definedName>
    <definedName name="_________________________________LL1">[2]Sheet17!$C$2</definedName>
    <definedName name="_________________________________LL2">[2]Sheet17!$C$3</definedName>
    <definedName name="_________________________________LL3">[2]Sheet17!$C$4</definedName>
    <definedName name="_________________________________LR1">[2]Sheet17!$F$2</definedName>
    <definedName name="_________________________________LR2">[2]Sheet17!$F$3</definedName>
    <definedName name="_________________________________LR3">[2]Sheet17!$F$4</definedName>
    <definedName name="_________________________________PNO10" localSheetId="10">[1]INPUT!#REF!</definedName>
    <definedName name="_________________________________PNO10" localSheetId="5">[1]INPUT!#REF!</definedName>
    <definedName name="_________________________________PNO10">[1]INPUT!#REF!</definedName>
    <definedName name="_________________________________PNO3" localSheetId="10">[1]INPUT!#REF!</definedName>
    <definedName name="_________________________________PNO3" localSheetId="5">[1]INPUT!#REF!</definedName>
    <definedName name="_________________________________PNO3">[1]INPUT!#REF!</definedName>
    <definedName name="_________________________________PNO4" localSheetId="10">[1]INPUT!#REF!</definedName>
    <definedName name="_________________________________PNO4" localSheetId="5">[1]INPUT!#REF!</definedName>
    <definedName name="_________________________________PNO4">[1]INPUT!#REF!</definedName>
    <definedName name="_________________________________PNO5" localSheetId="10">[1]INPUT!#REF!</definedName>
    <definedName name="_________________________________PNO5" localSheetId="5">[1]INPUT!#REF!</definedName>
    <definedName name="_________________________________PNO5">[1]INPUT!#REF!</definedName>
    <definedName name="_________________________________PNO6" localSheetId="10">[1]INPUT!#REF!</definedName>
    <definedName name="_________________________________PNO6" localSheetId="5">[1]INPUT!#REF!</definedName>
    <definedName name="_________________________________PNO6">[1]INPUT!#REF!</definedName>
    <definedName name="_________________________________PNO7" localSheetId="10">[1]INPUT!#REF!</definedName>
    <definedName name="_________________________________PNO7" localSheetId="5">[1]INPUT!#REF!</definedName>
    <definedName name="_________________________________PNO7">[1]INPUT!#REF!</definedName>
    <definedName name="_________________________________PNO8" localSheetId="10">[1]INPUT!#REF!</definedName>
    <definedName name="_________________________________PNO8" localSheetId="5">[1]INPUT!#REF!</definedName>
    <definedName name="_________________________________PNO8">[1]INPUT!#REF!</definedName>
    <definedName name="_________________________________PNO9" localSheetId="10">[1]INPUT!#REF!</definedName>
    <definedName name="_________________________________PNO9" localSheetId="5">[1]INPUT!#REF!</definedName>
    <definedName name="_________________________________PNO9">[1]INPUT!#REF!</definedName>
    <definedName name="_________________________________SBB1" localSheetId="10">#REF!</definedName>
    <definedName name="_________________________________SBB1" localSheetId="5">#REF!</definedName>
    <definedName name="_________________________________SBB1">#REF!</definedName>
    <definedName name="_________________________________SBB2" localSheetId="10">#REF!</definedName>
    <definedName name="_________________________________SBB2" localSheetId="5">#REF!</definedName>
    <definedName name="_________________________________SBB2">#REF!</definedName>
    <definedName name="_________________________________SBB3" localSheetId="10">#REF!</definedName>
    <definedName name="_________________________________SBB3" localSheetId="5">#REF!</definedName>
    <definedName name="_________________________________SBB3">#REF!</definedName>
    <definedName name="_________________________________SBB4" localSheetId="10">#REF!</definedName>
    <definedName name="_________________________________SBB4" localSheetId="5">#REF!</definedName>
    <definedName name="_________________________________SBB4">#REF!</definedName>
    <definedName name="_________________________________SBB5" localSheetId="10">#REF!</definedName>
    <definedName name="_________________________________SBB5" localSheetId="5">#REF!</definedName>
    <definedName name="_________________________________SBB5">#REF!</definedName>
    <definedName name="_________________________________SHH1" localSheetId="10">#REF!</definedName>
    <definedName name="_________________________________SHH1" localSheetId="5">#REF!</definedName>
    <definedName name="_________________________________SHH1">#REF!</definedName>
    <definedName name="_________________________________SHH2" localSheetId="10">#REF!</definedName>
    <definedName name="_________________________________SHH2" localSheetId="5">#REF!</definedName>
    <definedName name="_________________________________SHH2">#REF!</definedName>
    <definedName name="_________________________________SHH3" localSheetId="10">#REF!</definedName>
    <definedName name="_________________________________SHH3" localSheetId="5">#REF!</definedName>
    <definedName name="_________________________________SHH3">#REF!</definedName>
    <definedName name="________________________________LL1">[2]Sheet17!$C$2</definedName>
    <definedName name="________________________________LL2">[2]Sheet17!$C$3</definedName>
    <definedName name="________________________________LL3">[2]Sheet17!$C$4</definedName>
    <definedName name="________________________________LR1">[2]Sheet17!$F$2</definedName>
    <definedName name="________________________________LR2">[2]Sheet17!$F$3</definedName>
    <definedName name="________________________________LR3">[2]Sheet17!$F$4</definedName>
    <definedName name="________________________________PNO10" localSheetId="10">[1]INPUT!#REF!</definedName>
    <definedName name="________________________________PNO10" localSheetId="5">[1]INPUT!#REF!</definedName>
    <definedName name="________________________________PNO10">[1]INPUT!#REF!</definedName>
    <definedName name="________________________________PNO3" localSheetId="10">[1]INPUT!#REF!</definedName>
    <definedName name="________________________________PNO3" localSheetId="5">[1]INPUT!#REF!</definedName>
    <definedName name="________________________________PNO3">[1]INPUT!#REF!</definedName>
    <definedName name="________________________________PNO4" localSheetId="10">[1]INPUT!#REF!</definedName>
    <definedName name="________________________________PNO4" localSheetId="5">[1]INPUT!#REF!</definedName>
    <definedName name="________________________________PNO4">[1]INPUT!#REF!</definedName>
    <definedName name="________________________________PNO5" localSheetId="10">[1]INPUT!#REF!</definedName>
    <definedName name="________________________________PNO5" localSheetId="5">[1]INPUT!#REF!</definedName>
    <definedName name="________________________________PNO5">[1]INPUT!#REF!</definedName>
    <definedName name="________________________________PNO6" localSheetId="10">[1]INPUT!#REF!</definedName>
    <definedName name="________________________________PNO6" localSheetId="5">[1]INPUT!#REF!</definedName>
    <definedName name="________________________________PNO6">[1]INPUT!#REF!</definedName>
    <definedName name="________________________________PNO7" localSheetId="10">[1]INPUT!#REF!</definedName>
    <definedName name="________________________________PNO7" localSheetId="5">[1]INPUT!#REF!</definedName>
    <definedName name="________________________________PNO7">[1]INPUT!#REF!</definedName>
    <definedName name="________________________________PNO8" localSheetId="10">[1]INPUT!#REF!</definedName>
    <definedName name="________________________________PNO8" localSheetId="5">[1]INPUT!#REF!</definedName>
    <definedName name="________________________________PNO8">[1]INPUT!#REF!</definedName>
    <definedName name="________________________________PNO9" localSheetId="10">[1]INPUT!#REF!</definedName>
    <definedName name="________________________________PNO9" localSheetId="5">[1]INPUT!#REF!</definedName>
    <definedName name="________________________________PNO9">[1]INPUT!#REF!</definedName>
    <definedName name="________________________________SBB1" localSheetId="10">#REF!</definedName>
    <definedName name="________________________________SBB1" localSheetId="5">#REF!</definedName>
    <definedName name="________________________________SBB1">#REF!</definedName>
    <definedName name="________________________________SBB2" localSheetId="10">#REF!</definedName>
    <definedName name="________________________________SBB2" localSheetId="5">#REF!</definedName>
    <definedName name="________________________________SBB2">#REF!</definedName>
    <definedName name="________________________________SBB3" localSheetId="10">#REF!</definedName>
    <definedName name="________________________________SBB3" localSheetId="5">#REF!</definedName>
    <definedName name="________________________________SBB3">#REF!</definedName>
    <definedName name="________________________________SBB4" localSheetId="10">#REF!</definedName>
    <definedName name="________________________________SBB4" localSheetId="5">#REF!</definedName>
    <definedName name="________________________________SBB4">#REF!</definedName>
    <definedName name="________________________________SBB5" localSheetId="10">#REF!</definedName>
    <definedName name="________________________________SBB5" localSheetId="5">#REF!</definedName>
    <definedName name="________________________________SBB5">#REF!</definedName>
    <definedName name="________________________________SHH1" localSheetId="10">#REF!</definedName>
    <definedName name="________________________________SHH1" localSheetId="5">#REF!</definedName>
    <definedName name="________________________________SHH1">#REF!</definedName>
    <definedName name="________________________________SHH2" localSheetId="10">#REF!</definedName>
    <definedName name="________________________________SHH2" localSheetId="5">#REF!</definedName>
    <definedName name="________________________________SHH2">#REF!</definedName>
    <definedName name="________________________________SHH3" localSheetId="10">#REF!</definedName>
    <definedName name="________________________________SHH3" localSheetId="5">#REF!</definedName>
    <definedName name="________________________________SHH3">#REF!</definedName>
    <definedName name="_______________________________LL1">[2]Sheet17!$C$2</definedName>
    <definedName name="_______________________________LL2">[2]Sheet17!$C$3</definedName>
    <definedName name="_______________________________LL3">[2]Sheet17!$C$4</definedName>
    <definedName name="_______________________________LR1">[2]Sheet17!$F$2</definedName>
    <definedName name="_______________________________LR2">[2]Sheet17!$F$3</definedName>
    <definedName name="_______________________________LR3">[2]Sheet17!$F$4</definedName>
    <definedName name="_______________________________PNO10" localSheetId="10">[1]INPUT!#REF!</definedName>
    <definedName name="_______________________________PNO10" localSheetId="5">[1]INPUT!#REF!</definedName>
    <definedName name="_______________________________PNO10">[1]INPUT!#REF!</definedName>
    <definedName name="_______________________________PNO3" localSheetId="10">[1]INPUT!#REF!</definedName>
    <definedName name="_______________________________PNO3" localSheetId="5">[1]INPUT!#REF!</definedName>
    <definedName name="_______________________________PNO3">[1]INPUT!#REF!</definedName>
    <definedName name="_______________________________PNO4" localSheetId="10">[1]INPUT!#REF!</definedName>
    <definedName name="_______________________________PNO4" localSheetId="5">[1]INPUT!#REF!</definedName>
    <definedName name="_______________________________PNO4">[1]INPUT!#REF!</definedName>
    <definedName name="_______________________________PNO5" localSheetId="10">[1]INPUT!#REF!</definedName>
    <definedName name="_______________________________PNO5" localSheetId="5">[1]INPUT!#REF!</definedName>
    <definedName name="_______________________________PNO5">[1]INPUT!#REF!</definedName>
    <definedName name="_______________________________PNO6" localSheetId="10">[1]INPUT!#REF!</definedName>
    <definedName name="_______________________________PNO6" localSheetId="5">[1]INPUT!#REF!</definedName>
    <definedName name="_______________________________PNO6">[1]INPUT!#REF!</definedName>
    <definedName name="_______________________________PNO7" localSheetId="10">[1]INPUT!#REF!</definedName>
    <definedName name="_______________________________PNO7" localSheetId="5">[1]INPUT!#REF!</definedName>
    <definedName name="_______________________________PNO7">[1]INPUT!#REF!</definedName>
    <definedName name="_______________________________PNO8" localSheetId="10">[1]INPUT!#REF!</definedName>
    <definedName name="_______________________________PNO8" localSheetId="5">[1]INPUT!#REF!</definedName>
    <definedName name="_______________________________PNO8">[1]INPUT!#REF!</definedName>
    <definedName name="_______________________________PNO9" localSheetId="10">[1]INPUT!#REF!</definedName>
    <definedName name="_______________________________PNO9" localSheetId="5">[1]INPUT!#REF!</definedName>
    <definedName name="_______________________________PNO9">[1]INPUT!#REF!</definedName>
    <definedName name="_______________________________SBB1" localSheetId="10">#REF!</definedName>
    <definedName name="_______________________________SBB1" localSheetId="5">#REF!</definedName>
    <definedName name="_______________________________SBB1">#REF!</definedName>
    <definedName name="_______________________________SBB2" localSheetId="10">#REF!</definedName>
    <definedName name="_______________________________SBB2" localSheetId="5">#REF!</definedName>
    <definedName name="_______________________________SBB2">#REF!</definedName>
    <definedName name="_______________________________SBB3" localSheetId="10">#REF!</definedName>
    <definedName name="_______________________________SBB3" localSheetId="5">#REF!</definedName>
    <definedName name="_______________________________SBB3">#REF!</definedName>
    <definedName name="_______________________________SBB4" localSheetId="10">#REF!</definedName>
    <definedName name="_______________________________SBB4" localSheetId="5">#REF!</definedName>
    <definedName name="_______________________________SBB4">#REF!</definedName>
    <definedName name="_______________________________SBB5" localSheetId="10">#REF!</definedName>
    <definedName name="_______________________________SBB5" localSheetId="5">#REF!</definedName>
    <definedName name="_______________________________SBB5">#REF!</definedName>
    <definedName name="_______________________________SHH1" localSheetId="10">#REF!</definedName>
    <definedName name="_______________________________SHH1" localSheetId="5">#REF!</definedName>
    <definedName name="_______________________________SHH1">#REF!</definedName>
    <definedName name="_______________________________SHH2" localSheetId="10">#REF!</definedName>
    <definedName name="_______________________________SHH2" localSheetId="5">#REF!</definedName>
    <definedName name="_______________________________SHH2">#REF!</definedName>
    <definedName name="_______________________________SHH3" localSheetId="10">#REF!</definedName>
    <definedName name="_______________________________SHH3" localSheetId="5">#REF!</definedName>
    <definedName name="_______________________________SHH3">#REF!</definedName>
    <definedName name="______________________________LL1">[2]Sheet17!$C$2</definedName>
    <definedName name="______________________________LL2">[2]Sheet17!$C$3</definedName>
    <definedName name="______________________________LL3">[2]Sheet17!$C$4</definedName>
    <definedName name="______________________________LR1">[2]Sheet17!$F$2</definedName>
    <definedName name="______________________________LR2">[2]Sheet17!$F$3</definedName>
    <definedName name="______________________________LR3">[2]Sheet17!$F$4</definedName>
    <definedName name="______________________________PNO10" localSheetId="10">[1]INPUT!#REF!</definedName>
    <definedName name="______________________________PNO10" localSheetId="5">[1]INPUT!#REF!</definedName>
    <definedName name="______________________________PNO10">[1]INPUT!#REF!</definedName>
    <definedName name="______________________________PNO3" localSheetId="10">[1]INPUT!#REF!</definedName>
    <definedName name="______________________________PNO3" localSheetId="5">[1]INPUT!#REF!</definedName>
    <definedName name="______________________________PNO3">[1]INPUT!#REF!</definedName>
    <definedName name="______________________________PNO4" localSheetId="10">[1]INPUT!#REF!</definedName>
    <definedName name="______________________________PNO4" localSheetId="5">[1]INPUT!#REF!</definedName>
    <definedName name="______________________________PNO4">[1]INPUT!#REF!</definedName>
    <definedName name="______________________________PNO5" localSheetId="10">[1]INPUT!#REF!</definedName>
    <definedName name="______________________________PNO5" localSheetId="5">[1]INPUT!#REF!</definedName>
    <definedName name="______________________________PNO5">[1]INPUT!#REF!</definedName>
    <definedName name="______________________________PNO6" localSheetId="10">[1]INPUT!#REF!</definedName>
    <definedName name="______________________________PNO6" localSheetId="5">[1]INPUT!#REF!</definedName>
    <definedName name="______________________________PNO6">[1]INPUT!#REF!</definedName>
    <definedName name="______________________________PNO7" localSheetId="10">[1]INPUT!#REF!</definedName>
    <definedName name="______________________________PNO7" localSheetId="5">[1]INPUT!#REF!</definedName>
    <definedName name="______________________________PNO7">[1]INPUT!#REF!</definedName>
    <definedName name="______________________________PNO8" localSheetId="10">[1]INPUT!#REF!</definedName>
    <definedName name="______________________________PNO8" localSheetId="5">[1]INPUT!#REF!</definedName>
    <definedName name="______________________________PNO8">[1]INPUT!#REF!</definedName>
    <definedName name="______________________________PNO9" localSheetId="10">[1]INPUT!#REF!</definedName>
    <definedName name="______________________________PNO9" localSheetId="5">[1]INPUT!#REF!</definedName>
    <definedName name="______________________________PNO9">[1]INPUT!#REF!</definedName>
    <definedName name="______________________________SBB1" localSheetId="10">#REF!</definedName>
    <definedName name="______________________________SBB1" localSheetId="5">#REF!</definedName>
    <definedName name="______________________________SBB1">#REF!</definedName>
    <definedName name="______________________________SBB2" localSheetId="10">#REF!</definedName>
    <definedName name="______________________________SBB2" localSheetId="5">#REF!</definedName>
    <definedName name="______________________________SBB2">#REF!</definedName>
    <definedName name="______________________________SBB3" localSheetId="10">#REF!</definedName>
    <definedName name="______________________________SBB3" localSheetId="5">#REF!</definedName>
    <definedName name="______________________________SBB3">#REF!</definedName>
    <definedName name="______________________________SBB4" localSheetId="10">#REF!</definedName>
    <definedName name="______________________________SBB4" localSheetId="5">#REF!</definedName>
    <definedName name="______________________________SBB4">#REF!</definedName>
    <definedName name="______________________________SBB5" localSheetId="10">#REF!</definedName>
    <definedName name="______________________________SBB5" localSheetId="5">#REF!</definedName>
    <definedName name="______________________________SBB5">#REF!</definedName>
    <definedName name="______________________________SHH1" localSheetId="10">#REF!</definedName>
    <definedName name="______________________________SHH1" localSheetId="5">#REF!</definedName>
    <definedName name="______________________________SHH1">#REF!</definedName>
    <definedName name="______________________________SHH2" localSheetId="10">#REF!</definedName>
    <definedName name="______________________________SHH2" localSheetId="5">#REF!</definedName>
    <definedName name="______________________________SHH2">#REF!</definedName>
    <definedName name="______________________________SHH3" localSheetId="10">#REF!</definedName>
    <definedName name="______________________________SHH3" localSheetId="5">#REF!</definedName>
    <definedName name="______________________________SHH3">#REF!</definedName>
    <definedName name="_____________________________LL1">[4]Sheet17!$C$2</definedName>
    <definedName name="_____________________________LL2">[4]Sheet17!$C$3</definedName>
    <definedName name="_____________________________LL3">[4]Sheet17!$C$4</definedName>
    <definedName name="_____________________________LR1">[4]Sheet17!$F$2</definedName>
    <definedName name="_____________________________LR2">[4]Sheet17!$F$3</definedName>
    <definedName name="_____________________________LR3">[4]Sheet17!$F$4</definedName>
    <definedName name="_____________________________PNO10" localSheetId="10">[1]INPUT!#REF!</definedName>
    <definedName name="_____________________________PNO10" localSheetId="5">[1]INPUT!#REF!</definedName>
    <definedName name="_____________________________PNO10">[1]INPUT!#REF!</definedName>
    <definedName name="_____________________________PNO3" localSheetId="10">[1]INPUT!#REF!</definedName>
    <definedName name="_____________________________PNO3" localSheetId="5">[1]INPUT!#REF!</definedName>
    <definedName name="_____________________________PNO3">[1]INPUT!#REF!</definedName>
    <definedName name="_____________________________PNO4" localSheetId="10">[1]INPUT!#REF!</definedName>
    <definedName name="_____________________________PNO4" localSheetId="5">[1]INPUT!#REF!</definedName>
    <definedName name="_____________________________PNO4">[1]INPUT!#REF!</definedName>
    <definedName name="_____________________________PNO5" localSheetId="10">[1]INPUT!#REF!</definedName>
    <definedName name="_____________________________PNO5" localSheetId="5">[1]INPUT!#REF!</definedName>
    <definedName name="_____________________________PNO5">[1]INPUT!#REF!</definedName>
    <definedName name="_____________________________PNO6" localSheetId="10">[1]INPUT!#REF!</definedName>
    <definedName name="_____________________________PNO6" localSheetId="5">[1]INPUT!#REF!</definedName>
    <definedName name="_____________________________PNO6">[1]INPUT!#REF!</definedName>
    <definedName name="_____________________________PNO7" localSheetId="10">[1]INPUT!#REF!</definedName>
    <definedName name="_____________________________PNO7" localSheetId="5">[1]INPUT!#REF!</definedName>
    <definedName name="_____________________________PNO7">[1]INPUT!#REF!</definedName>
    <definedName name="_____________________________PNO8" localSheetId="10">[1]INPUT!#REF!</definedName>
    <definedName name="_____________________________PNO8" localSheetId="5">[1]INPUT!#REF!</definedName>
    <definedName name="_____________________________PNO8">[1]INPUT!#REF!</definedName>
    <definedName name="_____________________________PNO9" localSheetId="10">[1]INPUT!#REF!</definedName>
    <definedName name="_____________________________PNO9" localSheetId="5">[1]INPUT!#REF!</definedName>
    <definedName name="_____________________________PNO9">[1]INPUT!#REF!</definedName>
    <definedName name="_____________________________SBB1" localSheetId="10">#REF!</definedName>
    <definedName name="_____________________________SBB1" localSheetId="5">#REF!</definedName>
    <definedName name="_____________________________SBB1">#REF!</definedName>
    <definedName name="_____________________________SBB2" localSheetId="10">#REF!</definedName>
    <definedName name="_____________________________SBB2" localSheetId="5">#REF!</definedName>
    <definedName name="_____________________________SBB2">#REF!</definedName>
    <definedName name="_____________________________SBB3" localSheetId="10">#REF!</definedName>
    <definedName name="_____________________________SBB3" localSheetId="5">#REF!</definedName>
    <definedName name="_____________________________SBB3">#REF!</definedName>
    <definedName name="_____________________________SBB4" localSheetId="10">#REF!</definedName>
    <definedName name="_____________________________SBB4" localSheetId="5">#REF!</definedName>
    <definedName name="_____________________________SBB4">#REF!</definedName>
    <definedName name="_____________________________SBB5" localSheetId="10">#REF!</definedName>
    <definedName name="_____________________________SBB5" localSheetId="5">#REF!</definedName>
    <definedName name="_____________________________SBB5">#REF!</definedName>
    <definedName name="_____________________________SHH1" localSheetId="10">#REF!</definedName>
    <definedName name="_____________________________SHH1" localSheetId="5">#REF!</definedName>
    <definedName name="_____________________________SHH1">#REF!</definedName>
    <definedName name="_____________________________SHH2" localSheetId="10">#REF!</definedName>
    <definedName name="_____________________________SHH2" localSheetId="5">#REF!</definedName>
    <definedName name="_____________________________SHH2">#REF!</definedName>
    <definedName name="_____________________________SHH3" localSheetId="10">#REF!</definedName>
    <definedName name="_____________________________SHH3" localSheetId="5">#REF!</definedName>
    <definedName name="_____________________________SHH3">#REF!</definedName>
    <definedName name="____________________________LL1">[5]Sheet17!$C$2</definedName>
    <definedName name="____________________________LL2">[5]Sheet17!$C$3</definedName>
    <definedName name="____________________________LL3">[5]Sheet17!$C$4</definedName>
    <definedName name="____________________________LR1">[5]Sheet17!$F$2</definedName>
    <definedName name="____________________________LR2">[5]Sheet17!$F$3</definedName>
    <definedName name="____________________________LR3">[5]Sheet17!$F$4</definedName>
    <definedName name="____________________________PNO10" localSheetId="10">[1]INPUT!#REF!</definedName>
    <definedName name="____________________________PNO10" localSheetId="5">[1]INPUT!#REF!</definedName>
    <definedName name="____________________________PNO10">[1]INPUT!#REF!</definedName>
    <definedName name="____________________________PNO3" localSheetId="10">[1]INPUT!#REF!</definedName>
    <definedName name="____________________________PNO3" localSheetId="5">[1]INPUT!#REF!</definedName>
    <definedName name="____________________________PNO3">[1]INPUT!#REF!</definedName>
    <definedName name="____________________________PNO4" localSheetId="10">[1]INPUT!#REF!</definedName>
    <definedName name="____________________________PNO4" localSheetId="5">[1]INPUT!#REF!</definedName>
    <definedName name="____________________________PNO4">[1]INPUT!#REF!</definedName>
    <definedName name="____________________________PNO5" localSheetId="10">[1]INPUT!#REF!</definedName>
    <definedName name="____________________________PNO5" localSheetId="5">[1]INPUT!#REF!</definedName>
    <definedName name="____________________________PNO5">[1]INPUT!#REF!</definedName>
    <definedName name="____________________________PNO6" localSheetId="10">[1]INPUT!#REF!</definedName>
    <definedName name="____________________________PNO6" localSheetId="5">[1]INPUT!#REF!</definedName>
    <definedName name="____________________________PNO6">[1]INPUT!#REF!</definedName>
    <definedName name="____________________________PNO7" localSheetId="10">[1]INPUT!#REF!</definedName>
    <definedName name="____________________________PNO7" localSheetId="5">[1]INPUT!#REF!</definedName>
    <definedName name="____________________________PNO7">[1]INPUT!#REF!</definedName>
    <definedName name="____________________________PNO8" localSheetId="10">[1]INPUT!#REF!</definedName>
    <definedName name="____________________________PNO8" localSheetId="5">[1]INPUT!#REF!</definedName>
    <definedName name="____________________________PNO8">[1]INPUT!#REF!</definedName>
    <definedName name="____________________________PNO9" localSheetId="10">[1]INPUT!#REF!</definedName>
    <definedName name="____________________________PNO9" localSheetId="5">[1]INPUT!#REF!</definedName>
    <definedName name="____________________________PNO9">[1]INPUT!#REF!</definedName>
    <definedName name="____________________________SBB1" localSheetId="10">#REF!</definedName>
    <definedName name="____________________________SBB1" localSheetId="5">#REF!</definedName>
    <definedName name="____________________________SBB1">#REF!</definedName>
    <definedName name="____________________________SBB2" localSheetId="10">#REF!</definedName>
    <definedName name="____________________________SBB2" localSheetId="5">#REF!</definedName>
    <definedName name="____________________________SBB2">#REF!</definedName>
    <definedName name="____________________________SBB3" localSheetId="10">#REF!</definedName>
    <definedName name="____________________________SBB3" localSheetId="5">#REF!</definedName>
    <definedName name="____________________________SBB3">#REF!</definedName>
    <definedName name="____________________________SBB4" localSheetId="10">#REF!</definedName>
    <definedName name="____________________________SBB4" localSheetId="5">#REF!</definedName>
    <definedName name="____________________________SBB4">#REF!</definedName>
    <definedName name="____________________________SBB5" localSheetId="10">#REF!</definedName>
    <definedName name="____________________________SBB5" localSheetId="5">#REF!</definedName>
    <definedName name="____________________________SBB5">#REF!</definedName>
    <definedName name="____________________________SHH1" localSheetId="10">#REF!</definedName>
    <definedName name="____________________________SHH1" localSheetId="5">#REF!</definedName>
    <definedName name="____________________________SHH1">#REF!</definedName>
    <definedName name="____________________________SHH2" localSheetId="10">#REF!</definedName>
    <definedName name="____________________________SHH2" localSheetId="5">#REF!</definedName>
    <definedName name="____________________________SHH2">#REF!</definedName>
    <definedName name="____________________________SHH3" localSheetId="10">#REF!</definedName>
    <definedName name="____________________________SHH3" localSheetId="5">#REF!</definedName>
    <definedName name="____________________________SHH3">#REF!</definedName>
    <definedName name="___________________________LL1">[5]Sheet17!$C$2</definedName>
    <definedName name="___________________________LL2">[5]Sheet17!$C$3</definedName>
    <definedName name="___________________________LL3">[5]Sheet17!$C$4</definedName>
    <definedName name="___________________________LR1">[5]Sheet17!$F$2</definedName>
    <definedName name="___________________________LR2">[5]Sheet17!$F$3</definedName>
    <definedName name="___________________________LR3">[5]Sheet17!$F$4</definedName>
    <definedName name="___________________________PNO10" localSheetId="10">[1]INPUT!#REF!</definedName>
    <definedName name="___________________________PNO10" localSheetId="5">[1]INPUT!#REF!</definedName>
    <definedName name="___________________________PNO10">[1]INPUT!#REF!</definedName>
    <definedName name="___________________________PNO3" localSheetId="10">[1]INPUT!#REF!</definedName>
    <definedName name="___________________________PNO3" localSheetId="5">[1]INPUT!#REF!</definedName>
    <definedName name="___________________________PNO3">[1]INPUT!#REF!</definedName>
    <definedName name="___________________________PNO4" localSheetId="10">[1]INPUT!#REF!</definedName>
    <definedName name="___________________________PNO4" localSheetId="5">[1]INPUT!#REF!</definedName>
    <definedName name="___________________________PNO4">[1]INPUT!#REF!</definedName>
    <definedName name="___________________________PNO5" localSheetId="10">[1]INPUT!#REF!</definedName>
    <definedName name="___________________________PNO5" localSheetId="5">[1]INPUT!#REF!</definedName>
    <definedName name="___________________________PNO5">[1]INPUT!#REF!</definedName>
    <definedName name="___________________________PNO6" localSheetId="10">[1]INPUT!#REF!</definedName>
    <definedName name="___________________________PNO6" localSheetId="5">[1]INPUT!#REF!</definedName>
    <definedName name="___________________________PNO6">[1]INPUT!#REF!</definedName>
    <definedName name="___________________________PNO7" localSheetId="10">[1]INPUT!#REF!</definedName>
    <definedName name="___________________________PNO7" localSheetId="5">[1]INPUT!#REF!</definedName>
    <definedName name="___________________________PNO7">[1]INPUT!#REF!</definedName>
    <definedName name="___________________________PNO8" localSheetId="10">[1]INPUT!#REF!</definedName>
    <definedName name="___________________________PNO8" localSheetId="5">[1]INPUT!#REF!</definedName>
    <definedName name="___________________________PNO8">[1]INPUT!#REF!</definedName>
    <definedName name="___________________________PNO9" localSheetId="10">[1]INPUT!#REF!</definedName>
    <definedName name="___________________________PNO9" localSheetId="5">[1]INPUT!#REF!</definedName>
    <definedName name="___________________________PNO9">[1]INPUT!#REF!</definedName>
    <definedName name="___________________________SBB1" localSheetId="10">#REF!</definedName>
    <definedName name="___________________________SBB1" localSheetId="5">#REF!</definedName>
    <definedName name="___________________________SBB1">#REF!</definedName>
    <definedName name="___________________________SBB2" localSheetId="10">#REF!</definedName>
    <definedName name="___________________________SBB2" localSheetId="5">#REF!</definedName>
    <definedName name="___________________________SBB2">#REF!</definedName>
    <definedName name="___________________________SBB3" localSheetId="10">#REF!</definedName>
    <definedName name="___________________________SBB3" localSheetId="5">#REF!</definedName>
    <definedName name="___________________________SBB3">#REF!</definedName>
    <definedName name="___________________________SBB4" localSheetId="10">#REF!</definedName>
    <definedName name="___________________________SBB4" localSheetId="5">#REF!</definedName>
    <definedName name="___________________________SBB4">#REF!</definedName>
    <definedName name="___________________________SBB5" localSheetId="10">#REF!</definedName>
    <definedName name="___________________________SBB5" localSheetId="5">#REF!</definedName>
    <definedName name="___________________________SBB5">#REF!</definedName>
    <definedName name="___________________________SHH1" localSheetId="10">#REF!</definedName>
    <definedName name="___________________________SHH1" localSheetId="5">#REF!</definedName>
    <definedName name="___________________________SHH1">#REF!</definedName>
    <definedName name="___________________________SHH2" localSheetId="10">#REF!</definedName>
    <definedName name="___________________________SHH2" localSheetId="5">#REF!</definedName>
    <definedName name="___________________________SHH2">#REF!</definedName>
    <definedName name="___________________________SHH3" localSheetId="10">#REF!</definedName>
    <definedName name="___________________________SHH3" localSheetId="5">#REF!</definedName>
    <definedName name="___________________________SHH3">#REF!</definedName>
    <definedName name="__________________________LL1">[5]Sheet17!$C$2</definedName>
    <definedName name="__________________________LL2">[5]Sheet17!$C$3</definedName>
    <definedName name="__________________________LL3">[5]Sheet17!$C$4</definedName>
    <definedName name="__________________________LR1">[5]Sheet17!$F$2</definedName>
    <definedName name="__________________________LR2">[5]Sheet17!$F$3</definedName>
    <definedName name="__________________________LR3">[5]Sheet17!$F$4</definedName>
    <definedName name="__________________________PNO10" localSheetId="10">[1]INPUT!#REF!</definedName>
    <definedName name="__________________________PNO10" localSheetId="5">[1]INPUT!#REF!</definedName>
    <definedName name="__________________________PNO10">[1]INPUT!#REF!</definedName>
    <definedName name="__________________________PNO3" localSheetId="10">[1]INPUT!#REF!</definedName>
    <definedName name="__________________________PNO3" localSheetId="5">[1]INPUT!#REF!</definedName>
    <definedName name="__________________________PNO3">[1]INPUT!#REF!</definedName>
    <definedName name="__________________________PNO4" localSheetId="10">[1]INPUT!#REF!</definedName>
    <definedName name="__________________________PNO4" localSheetId="5">[1]INPUT!#REF!</definedName>
    <definedName name="__________________________PNO4">[1]INPUT!#REF!</definedName>
    <definedName name="__________________________PNO5" localSheetId="10">[1]INPUT!#REF!</definedName>
    <definedName name="__________________________PNO5" localSheetId="5">[1]INPUT!#REF!</definedName>
    <definedName name="__________________________PNO5">[1]INPUT!#REF!</definedName>
    <definedName name="__________________________PNO6" localSheetId="10">[1]INPUT!#REF!</definedName>
    <definedName name="__________________________PNO6" localSheetId="5">[1]INPUT!#REF!</definedName>
    <definedName name="__________________________PNO6">[1]INPUT!#REF!</definedName>
    <definedName name="__________________________PNO7" localSheetId="10">[1]INPUT!#REF!</definedName>
    <definedName name="__________________________PNO7" localSheetId="5">[1]INPUT!#REF!</definedName>
    <definedName name="__________________________PNO7">[1]INPUT!#REF!</definedName>
    <definedName name="__________________________PNO8" localSheetId="10">[1]INPUT!#REF!</definedName>
    <definedName name="__________________________PNO8" localSheetId="5">[1]INPUT!#REF!</definedName>
    <definedName name="__________________________PNO8">[1]INPUT!#REF!</definedName>
    <definedName name="__________________________PNO9" localSheetId="10">[1]INPUT!#REF!</definedName>
    <definedName name="__________________________PNO9" localSheetId="5">[1]INPUT!#REF!</definedName>
    <definedName name="__________________________PNO9">[1]INPUT!#REF!</definedName>
    <definedName name="__________________________SBB1" localSheetId="10">#REF!</definedName>
    <definedName name="__________________________SBB1" localSheetId="5">#REF!</definedName>
    <definedName name="__________________________SBB1">#REF!</definedName>
    <definedName name="__________________________SBB2" localSheetId="10">#REF!</definedName>
    <definedName name="__________________________SBB2" localSheetId="5">#REF!</definedName>
    <definedName name="__________________________SBB2">#REF!</definedName>
    <definedName name="__________________________SBB3" localSheetId="10">#REF!</definedName>
    <definedName name="__________________________SBB3" localSheetId="5">#REF!</definedName>
    <definedName name="__________________________SBB3">#REF!</definedName>
    <definedName name="__________________________SBB4" localSheetId="10">#REF!</definedName>
    <definedName name="__________________________SBB4" localSheetId="5">#REF!</definedName>
    <definedName name="__________________________SBB4">#REF!</definedName>
    <definedName name="__________________________SBB5" localSheetId="10">#REF!</definedName>
    <definedName name="__________________________SBB5" localSheetId="5">#REF!</definedName>
    <definedName name="__________________________SBB5">#REF!</definedName>
    <definedName name="__________________________SHH1" localSheetId="10">#REF!</definedName>
    <definedName name="__________________________SHH1" localSheetId="5">#REF!</definedName>
    <definedName name="__________________________SHH1">#REF!</definedName>
    <definedName name="__________________________SHH2" localSheetId="10">#REF!</definedName>
    <definedName name="__________________________SHH2" localSheetId="5">#REF!</definedName>
    <definedName name="__________________________SHH2">#REF!</definedName>
    <definedName name="__________________________SHH3" localSheetId="10">#REF!</definedName>
    <definedName name="__________________________SHH3" localSheetId="5">#REF!</definedName>
    <definedName name="__________________________SHH3">#REF!</definedName>
    <definedName name="_________________________LL1">[5]Sheet17!$C$2</definedName>
    <definedName name="_________________________LL2">[5]Sheet17!$C$3</definedName>
    <definedName name="_________________________LL3">[5]Sheet17!$C$4</definedName>
    <definedName name="_________________________LR1">[5]Sheet17!$F$2</definedName>
    <definedName name="_________________________LR2">[5]Sheet17!$F$3</definedName>
    <definedName name="_________________________LR3">[5]Sheet17!$F$4</definedName>
    <definedName name="_________________________PNO10" localSheetId="10">[1]INPUT!#REF!</definedName>
    <definedName name="_________________________PNO10" localSheetId="5">[1]INPUT!#REF!</definedName>
    <definedName name="_________________________PNO10">[1]INPUT!#REF!</definedName>
    <definedName name="_________________________PNO3" localSheetId="10">[1]INPUT!#REF!</definedName>
    <definedName name="_________________________PNO3" localSheetId="5">[1]INPUT!#REF!</definedName>
    <definedName name="_________________________PNO3">[1]INPUT!#REF!</definedName>
    <definedName name="_________________________PNO4" localSheetId="10">[1]INPUT!#REF!</definedName>
    <definedName name="_________________________PNO4" localSheetId="5">[1]INPUT!#REF!</definedName>
    <definedName name="_________________________PNO4">[1]INPUT!#REF!</definedName>
    <definedName name="_________________________PNO5" localSheetId="10">[1]INPUT!#REF!</definedName>
    <definedName name="_________________________PNO5" localSheetId="5">[1]INPUT!#REF!</definedName>
    <definedName name="_________________________PNO5">[1]INPUT!#REF!</definedName>
    <definedName name="_________________________PNO6" localSheetId="10">[1]INPUT!#REF!</definedName>
    <definedName name="_________________________PNO6" localSheetId="5">[1]INPUT!#REF!</definedName>
    <definedName name="_________________________PNO6">[1]INPUT!#REF!</definedName>
    <definedName name="_________________________PNO7" localSheetId="10">[1]INPUT!#REF!</definedName>
    <definedName name="_________________________PNO7" localSheetId="5">[1]INPUT!#REF!</definedName>
    <definedName name="_________________________PNO7">[1]INPUT!#REF!</definedName>
    <definedName name="_________________________PNO8" localSheetId="10">[1]INPUT!#REF!</definedName>
    <definedName name="_________________________PNO8" localSheetId="5">[1]INPUT!#REF!</definedName>
    <definedName name="_________________________PNO8">[1]INPUT!#REF!</definedName>
    <definedName name="_________________________PNO9" localSheetId="10">[1]INPUT!#REF!</definedName>
    <definedName name="_________________________PNO9" localSheetId="5">[1]INPUT!#REF!</definedName>
    <definedName name="_________________________PNO9">[1]INPUT!#REF!</definedName>
    <definedName name="_________________________SBB1" localSheetId="10">#REF!</definedName>
    <definedName name="_________________________SBB1" localSheetId="5">#REF!</definedName>
    <definedName name="_________________________SBB1">#REF!</definedName>
    <definedName name="_________________________SBB2" localSheetId="10">#REF!</definedName>
    <definedName name="_________________________SBB2" localSheetId="5">#REF!</definedName>
    <definedName name="_________________________SBB2">#REF!</definedName>
    <definedName name="_________________________SBB3" localSheetId="10">#REF!</definedName>
    <definedName name="_________________________SBB3" localSheetId="5">#REF!</definedName>
    <definedName name="_________________________SBB3">#REF!</definedName>
    <definedName name="_________________________SBB4" localSheetId="10">#REF!</definedName>
    <definedName name="_________________________SBB4" localSheetId="5">#REF!</definedName>
    <definedName name="_________________________SBB4">#REF!</definedName>
    <definedName name="_________________________SBB5" localSheetId="10">#REF!</definedName>
    <definedName name="_________________________SBB5" localSheetId="5">#REF!</definedName>
    <definedName name="_________________________SBB5">#REF!</definedName>
    <definedName name="_________________________SHH1" localSheetId="10">#REF!</definedName>
    <definedName name="_________________________SHH1" localSheetId="5">#REF!</definedName>
    <definedName name="_________________________SHH1">#REF!</definedName>
    <definedName name="_________________________SHH2" localSheetId="10">#REF!</definedName>
    <definedName name="_________________________SHH2" localSheetId="5">#REF!</definedName>
    <definedName name="_________________________SHH2">#REF!</definedName>
    <definedName name="_________________________SHH3" localSheetId="10">#REF!</definedName>
    <definedName name="_________________________SHH3" localSheetId="5">#REF!</definedName>
    <definedName name="_________________________SHH3">#REF!</definedName>
    <definedName name="________________________LL1">[5]Sheet17!$C$2</definedName>
    <definedName name="________________________LL2">[5]Sheet17!$C$3</definedName>
    <definedName name="________________________LL3">[5]Sheet17!$C$4</definedName>
    <definedName name="________________________LR1">[5]Sheet17!$F$2</definedName>
    <definedName name="________________________LR2">[5]Sheet17!$F$3</definedName>
    <definedName name="________________________LR3">[5]Sheet17!$F$4</definedName>
    <definedName name="________________________PNO10" localSheetId="10">[1]INPUT!#REF!</definedName>
    <definedName name="________________________PNO10" localSheetId="5">[1]INPUT!#REF!</definedName>
    <definedName name="________________________PNO10">[1]INPUT!#REF!</definedName>
    <definedName name="________________________PNO3" localSheetId="10">[1]INPUT!#REF!</definedName>
    <definedName name="________________________PNO3" localSheetId="5">[1]INPUT!#REF!</definedName>
    <definedName name="________________________PNO3">[1]INPUT!#REF!</definedName>
    <definedName name="________________________PNO4" localSheetId="10">[1]INPUT!#REF!</definedName>
    <definedName name="________________________PNO4" localSheetId="5">[1]INPUT!#REF!</definedName>
    <definedName name="________________________PNO4">[1]INPUT!#REF!</definedName>
    <definedName name="________________________PNO5" localSheetId="10">[1]INPUT!#REF!</definedName>
    <definedName name="________________________PNO5" localSheetId="5">[1]INPUT!#REF!</definedName>
    <definedName name="________________________PNO5">[1]INPUT!#REF!</definedName>
    <definedName name="________________________PNO6" localSheetId="10">[1]INPUT!#REF!</definedName>
    <definedName name="________________________PNO6" localSheetId="5">[1]INPUT!#REF!</definedName>
    <definedName name="________________________PNO6">[1]INPUT!#REF!</definedName>
    <definedName name="________________________PNO7" localSheetId="10">[1]INPUT!#REF!</definedName>
    <definedName name="________________________PNO7" localSheetId="5">[1]INPUT!#REF!</definedName>
    <definedName name="________________________PNO7">[1]INPUT!#REF!</definedName>
    <definedName name="________________________PNO8" localSheetId="10">[1]INPUT!#REF!</definedName>
    <definedName name="________________________PNO8" localSheetId="5">[1]INPUT!#REF!</definedName>
    <definedName name="________________________PNO8">[1]INPUT!#REF!</definedName>
    <definedName name="________________________PNO9" localSheetId="10">[1]INPUT!#REF!</definedName>
    <definedName name="________________________PNO9" localSheetId="5">[1]INPUT!#REF!</definedName>
    <definedName name="________________________PNO9">[1]INPUT!#REF!</definedName>
    <definedName name="________________________SBB1" localSheetId="10">#REF!</definedName>
    <definedName name="________________________SBB1" localSheetId="5">#REF!</definedName>
    <definedName name="________________________SBB1">#REF!</definedName>
    <definedName name="________________________SBB2" localSheetId="10">#REF!</definedName>
    <definedName name="________________________SBB2" localSheetId="5">#REF!</definedName>
    <definedName name="________________________SBB2">#REF!</definedName>
    <definedName name="________________________SBB3" localSheetId="10">#REF!</definedName>
    <definedName name="________________________SBB3" localSheetId="5">#REF!</definedName>
    <definedName name="________________________SBB3">#REF!</definedName>
    <definedName name="________________________SBB4" localSheetId="10">#REF!</definedName>
    <definedName name="________________________SBB4" localSheetId="5">#REF!</definedName>
    <definedName name="________________________SBB4">#REF!</definedName>
    <definedName name="________________________SBB5" localSheetId="10">#REF!</definedName>
    <definedName name="________________________SBB5" localSheetId="5">#REF!</definedName>
    <definedName name="________________________SBB5">#REF!</definedName>
    <definedName name="________________________SHH1" localSheetId="10">#REF!</definedName>
    <definedName name="________________________SHH1" localSheetId="5">#REF!</definedName>
    <definedName name="________________________SHH1">#REF!</definedName>
    <definedName name="________________________SHH2" localSheetId="10">#REF!</definedName>
    <definedName name="________________________SHH2" localSheetId="5">#REF!</definedName>
    <definedName name="________________________SHH2">#REF!</definedName>
    <definedName name="________________________SHH3" localSheetId="10">#REF!</definedName>
    <definedName name="________________________SHH3" localSheetId="5">#REF!</definedName>
    <definedName name="________________________SHH3">#REF!</definedName>
    <definedName name="_______________________LL1">[5]Sheet17!$C$2</definedName>
    <definedName name="_______________________LL2">[5]Sheet17!$C$3</definedName>
    <definedName name="_______________________LL3">[5]Sheet17!$C$4</definedName>
    <definedName name="_______________________LR1">[5]Sheet17!$F$2</definedName>
    <definedName name="_______________________LR2">[5]Sheet17!$F$3</definedName>
    <definedName name="_______________________LR3">[5]Sheet17!$F$4</definedName>
    <definedName name="_______________________PNO10" localSheetId="10">[1]INPUT!#REF!</definedName>
    <definedName name="_______________________PNO10" localSheetId="5">[1]INPUT!#REF!</definedName>
    <definedName name="_______________________PNO10">[1]INPUT!#REF!</definedName>
    <definedName name="_______________________PNO3" localSheetId="10">[1]INPUT!#REF!</definedName>
    <definedName name="_______________________PNO3" localSheetId="5">[1]INPUT!#REF!</definedName>
    <definedName name="_______________________PNO3">[1]INPUT!#REF!</definedName>
    <definedName name="_______________________PNO4" localSheetId="10">[1]INPUT!#REF!</definedName>
    <definedName name="_______________________PNO4" localSheetId="5">[1]INPUT!#REF!</definedName>
    <definedName name="_______________________PNO4">[1]INPUT!#REF!</definedName>
    <definedName name="_______________________PNO5" localSheetId="10">[1]INPUT!#REF!</definedName>
    <definedName name="_______________________PNO5" localSheetId="5">[1]INPUT!#REF!</definedName>
    <definedName name="_______________________PNO5">[1]INPUT!#REF!</definedName>
    <definedName name="_______________________PNO6" localSheetId="10">[1]INPUT!#REF!</definedName>
    <definedName name="_______________________PNO6" localSheetId="5">[1]INPUT!#REF!</definedName>
    <definedName name="_______________________PNO6">[1]INPUT!#REF!</definedName>
    <definedName name="_______________________PNO7" localSheetId="10">[1]INPUT!#REF!</definedName>
    <definedName name="_______________________PNO7" localSheetId="5">[1]INPUT!#REF!</definedName>
    <definedName name="_______________________PNO7">[1]INPUT!#REF!</definedName>
    <definedName name="_______________________PNO8" localSheetId="10">[1]INPUT!#REF!</definedName>
    <definedName name="_______________________PNO8" localSheetId="5">[1]INPUT!#REF!</definedName>
    <definedName name="_______________________PNO8">[1]INPUT!#REF!</definedName>
    <definedName name="_______________________PNO9" localSheetId="10">[1]INPUT!#REF!</definedName>
    <definedName name="_______________________PNO9" localSheetId="5">[1]INPUT!#REF!</definedName>
    <definedName name="_______________________PNO9">[1]INPUT!#REF!</definedName>
    <definedName name="_______________________SBB1" localSheetId="10">#REF!</definedName>
    <definedName name="_______________________SBB1" localSheetId="5">#REF!</definedName>
    <definedName name="_______________________SBB1">#REF!</definedName>
    <definedName name="_______________________SBB2" localSheetId="10">#REF!</definedName>
    <definedName name="_______________________SBB2" localSheetId="5">#REF!</definedName>
    <definedName name="_______________________SBB2">#REF!</definedName>
    <definedName name="_______________________SBB3" localSheetId="10">#REF!</definedName>
    <definedName name="_______________________SBB3" localSheetId="5">#REF!</definedName>
    <definedName name="_______________________SBB3">#REF!</definedName>
    <definedName name="_______________________SBB4" localSheetId="10">#REF!</definedName>
    <definedName name="_______________________SBB4" localSheetId="5">#REF!</definedName>
    <definedName name="_______________________SBB4">#REF!</definedName>
    <definedName name="_______________________SBB5" localSheetId="10">#REF!</definedName>
    <definedName name="_______________________SBB5" localSheetId="5">#REF!</definedName>
    <definedName name="_______________________SBB5">#REF!</definedName>
    <definedName name="_______________________SHH1" localSheetId="10">#REF!</definedName>
    <definedName name="_______________________SHH1" localSheetId="5">#REF!</definedName>
    <definedName name="_______________________SHH1">#REF!</definedName>
    <definedName name="_______________________SHH2" localSheetId="10">#REF!</definedName>
    <definedName name="_______________________SHH2" localSheetId="5">#REF!</definedName>
    <definedName name="_______________________SHH2">#REF!</definedName>
    <definedName name="_______________________SHH3" localSheetId="10">#REF!</definedName>
    <definedName name="_______________________SHH3" localSheetId="5">#REF!</definedName>
    <definedName name="_______________________SHH3">#REF!</definedName>
    <definedName name="______________________LL1">[2]Sheet17!$C$2</definedName>
    <definedName name="______________________LL2">[2]Sheet17!$C$3</definedName>
    <definedName name="______________________LL3">[2]Sheet17!$C$4</definedName>
    <definedName name="______________________LR1">[2]Sheet17!$F$2</definedName>
    <definedName name="______________________LR2">[2]Sheet17!$F$3</definedName>
    <definedName name="______________________LR3">[2]Sheet17!$F$4</definedName>
    <definedName name="______________________PNO10" localSheetId="10">[1]INPUT!#REF!</definedName>
    <definedName name="______________________PNO10" localSheetId="5">[1]INPUT!#REF!</definedName>
    <definedName name="______________________PNO10">[1]INPUT!#REF!</definedName>
    <definedName name="______________________PNO3" localSheetId="10">[1]INPUT!#REF!</definedName>
    <definedName name="______________________PNO3" localSheetId="5">[1]INPUT!#REF!</definedName>
    <definedName name="______________________PNO3">[1]INPUT!#REF!</definedName>
    <definedName name="______________________PNO4" localSheetId="10">[1]INPUT!#REF!</definedName>
    <definedName name="______________________PNO4" localSheetId="5">[1]INPUT!#REF!</definedName>
    <definedName name="______________________PNO4">[1]INPUT!#REF!</definedName>
    <definedName name="______________________PNO5" localSheetId="10">[1]INPUT!#REF!</definedName>
    <definedName name="______________________PNO5" localSheetId="5">[1]INPUT!#REF!</definedName>
    <definedName name="______________________PNO5">[1]INPUT!#REF!</definedName>
    <definedName name="______________________PNO6" localSheetId="10">[1]INPUT!#REF!</definedName>
    <definedName name="______________________PNO6" localSheetId="5">[1]INPUT!#REF!</definedName>
    <definedName name="______________________PNO6">[1]INPUT!#REF!</definedName>
    <definedName name="______________________PNO7" localSheetId="10">[1]INPUT!#REF!</definedName>
    <definedName name="______________________PNO7" localSheetId="5">[1]INPUT!#REF!</definedName>
    <definedName name="______________________PNO7">[1]INPUT!#REF!</definedName>
    <definedName name="______________________PNO8" localSheetId="10">[1]INPUT!#REF!</definedName>
    <definedName name="______________________PNO8" localSheetId="5">[1]INPUT!#REF!</definedName>
    <definedName name="______________________PNO8">[1]INPUT!#REF!</definedName>
    <definedName name="______________________PNO9" localSheetId="10">[1]INPUT!#REF!</definedName>
    <definedName name="______________________PNO9" localSheetId="5">[1]INPUT!#REF!</definedName>
    <definedName name="______________________PNO9">[1]INPUT!#REF!</definedName>
    <definedName name="______________________SBB1" localSheetId="10">#REF!</definedName>
    <definedName name="______________________SBB1" localSheetId="5">#REF!</definedName>
    <definedName name="______________________SBB1">#REF!</definedName>
    <definedName name="______________________SBB2" localSheetId="10">#REF!</definedName>
    <definedName name="______________________SBB2" localSheetId="5">#REF!</definedName>
    <definedName name="______________________SBB2">#REF!</definedName>
    <definedName name="______________________SBB3" localSheetId="10">#REF!</definedName>
    <definedName name="______________________SBB3" localSheetId="5">#REF!</definedName>
    <definedName name="______________________SBB3">#REF!</definedName>
    <definedName name="______________________SBB4" localSheetId="10">#REF!</definedName>
    <definedName name="______________________SBB4" localSheetId="5">#REF!</definedName>
    <definedName name="______________________SBB4">#REF!</definedName>
    <definedName name="______________________SBB5" localSheetId="10">#REF!</definedName>
    <definedName name="______________________SBB5" localSheetId="5">#REF!</definedName>
    <definedName name="______________________SBB5">#REF!</definedName>
    <definedName name="______________________SHH1" localSheetId="10">#REF!</definedName>
    <definedName name="______________________SHH1" localSheetId="5">#REF!</definedName>
    <definedName name="______________________SHH1">#REF!</definedName>
    <definedName name="______________________SHH2" localSheetId="10">#REF!</definedName>
    <definedName name="______________________SHH2" localSheetId="5">#REF!</definedName>
    <definedName name="______________________SHH2">#REF!</definedName>
    <definedName name="______________________SHH3" localSheetId="10">#REF!</definedName>
    <definedName name="______________________SHH3" localSheetId="5">#REF!</definedName>
    <definedName name="______________________SHH3">#REF!</definedName>
    <definedName name="_____________________LL1">[5]Sheet17!$C$2</definedName>
    <definedName name="_____________________LL2">[5]Sheet17!$C$3</definedName>
    <definedName name="_____________________LL3">[5]Sheet17!$C$4</definedName>
    <definedName name="_____________________LR1">[5]Sheet17!$F$2</definedName>
    <definedName name="_____________________LR2">[5]Sheet17!$F$3</definedName>
    <definedName name="_____________________LR3">[5]Sheet17!$F$4</definedName>
    <definedName name="_____________________PNO10" localSheetId="10">[1]INPUT!#REF!</definedName>
    <definedName name="_____________________PNO10" localSheetId="5">[1]INPUT!#REF!</definedName>
    <definedName name="_____________________PNO10">[1]INPUT!#REF!</definedName>
    <definedName name="_____________________PNO3" localSheetId="10">[1]INPUT!#REF!</definedName>
    <definedName name="_____________________PNO3" localSheetId="5">[1]INPUT!#REF!</definedName>
    <definedName name="_____________________PNO3">[1]INPUT!#REF!</definedName>
    <definedName name="_____________________PNO4" localSheetId="10">[1]INPUT!#REF!</definedName>
    <definedName name="_____________________PNO4" localSheetId="5">[1]INPUT!#REF!</definedName>
    <definedName name="_____________________PNO4">[1]INPUT!#REF!</definedName>
    <definedName name="_____________________PNO5" localSheetId="10">[1]INPUT!#REF!</definedName>
    <definedName name="_____________________PNO5" localSheetId="5">[1]INPUT!#REF!</definedName>
    <definedName name="_____________________PNO5">[1]INPUT!#REF!</definedName>
    <definedName name="_____________________PNO6" localSheetId="10">[1]INPUT!#REF!</definedName>
    <definedName name="_____________________PNO6" localSheetId="5">[1]INPUT!#REF!</definedName>
    <definedName name="_____________________PNO6">[1]INPUT!#REF!</definedName>
    <definedName name="_____________________PNO7" localSheetId="10">[1]INPUT!#REF!</definedName>
    <definedName name="_____________________PNO7" localSheetId="5">[1]INPUT!#REF!</definedName>
    <definedName name="_____________________PNO7">[1]INPUT!#REF!</definedName>
    <definedName name="_____________________PNO8" localSheetId="10">[1]INPUT!#REF!</definedName>
    <definedName name="_____________________PNO8" localSheetId="5">[1]INPUT!#REF!</definedName>
    <definedName name="_____________________PNO8">[1]INPUT!#REF!</definedName>
    <definedName name="_____________________PNO9" localSheetId="10">[1]INPUT!#REF!</definedName>
    <definedName name="_____________________PNO9" localSheetId="5">[1]INPUT!#REF!</definedName>
    <definedName name="_____________________PNO9">[1]INPUT!#REF!</definedName>
    <definedName name="_____________________SBB1" localSheetId="10">#REF!</definedName>
    <definedName name="_____________________SBB1" localSheetId="5">#REF!</definedName>
    <definedName name="_____________________SBB1">#REF!</definedName>
    <definedName name="_____________________SBB2" localSheetId="10">#REF!</definedName>
    <definedName name="_____________________SBB2" localSheetId="5">#REF!</definedName>
    <definedName name="_____________________SBB2">#REF!</definedName>
    <definedName name="_____________________SBB3" localSheetId="10">#REF!</definedName>
    <definedName name="_____________________SBB3" localSheetId="5">#REF!</definedName>
    <definedName name="_____________________SBB3">#REF!</definedName>
    <definedName name="_____________________SBB4" localSheetId="10">#REF!</definedName>
    <definedName name="_____________________SBB4" localSheetId="5">#REF!</definedName>
    <definedName name="_____________________SBB4">#REF!</definedName>
    <definedName name="_____________________SBB5" localSheetId="10">#REF!</definedName>
    <definedName name="_____________________SBB5" localSheetId="5">#REF!</definedName>
    <definedName name="_____________________SBB5">#REF!</definedName>
    <definedName name="_____________________SHH1" localSheetId="10">#REF!</definedName>
    <definedName name="_____________________SHH1" localSheetId="5">#REF!</definedName>
    <definedName name="_____________________SHH1">#REF!</definedName>
    <definedName name="_____________________SHH2" localSheetId="10">#REF!</definedName>
    <definedName name="_____________________SHH2" localSheetId="5">#REF!</definedName>
    <definedName name="_____________________SHH2">#REF!</definedName>
    <definedName name="_____________________SHH3" localSheetId="10">#REF!</definedName>
    <definedName name="_____________________SHH3" localSheetId="5">#REF!</definedName>
    <definedName name="_____________________SHH3">#REF!</definedName>
    <definedName name="____________________LL1">[5]Sheet17!$C$2</definedName>
    <definedName name="____________________LL2">[5]Sheet17!$C$3</definedName>
    <definedName name="____________________LL3">[5]Sheet17!$C$4</definedName>
    <definedName name="____________________LR1">[5]Sheet17!$F$2</definedName>
    <definedName name="____________________LR2">[5]Sheet17!$F$3</definedName>
    <definedName name="____________________LR3">[5]Sheet17!$F$4</definedName>
    <definedName name="____________________PNO10" localSheetId="10">[1]INPUT!#REF!</definedName>
    <definedName name="____________________PNO10" localSheetId="5">[1]INPUT!#REF!</definedName>
    <definedName name="____________________PNO10">[1]INPUT!#REF!</definedName>
    <definedName name="____________________PNO3" localSheetId="10">[1]INPUT!#REF!</definedName>
    <definedName name="____________________PNO3" localSheetId="5">[1]INPUT!#REF!</definedName>
    <definedName name="____________________PNO3">[1]INPUT!#REF!</definedName>
    <definedName name="____________________PNO4" localSheetId="10">[1]INPUT!#REF!</definedName>
    <definedName name="____________________PNO4" localSheetId="5">[1]INPUT!#REF!</definedName>
    <definedName name="____________________PNO4">[1]INPUT!#REF!</definedName>
    <definedName name="____________________PNO5" localSheetId="10">[1]INPUT!#REF!</definedName>
    <definedName name="____________________PNO5" localSheetId="5">[1]INPUT!#REF!</definedName>
    <definedName name="____________________PNO5">[1]INPUT!#REF!</definedName>
    <definedName name="____________________PNO6" localSheetId="10">[1]INPUT!#REF!</definedName>
    <definedName name="____________________PNO6" localSheetId="5">[1]INPUT!#REF!</definedName>
    <definedName name="____________________PNO6">[1]INPUT!#REF!</definedName>
    <definedName name="____________________PNO7" localSheetId="10">[1]INPUT!#REF!</definedName>
    <definedName name="____________________PNO7" localSheetId="5">[1]INPUT!#REF!</definedName>
    <definedName name="____________________PNO7">[1]INPUT!#REF!</definedName>
    <definedName name="____________________PNO8" localSheetId="10">[1]INPUT!#REF!</definedName>
    <definedName name="____________________PNO8" localSheetId="5">[1]INPUT!#REF!</definedName>
    <definedName name="____________________PNO8">[1]INPUT!#REF!</definedName>
    <definedName name="____________________PNO9" localSheetId="10">[1]INPUT!#REF!</definedName>
    <definedName name="____________________PNO9" localSheetId="5">[1]INPUT!#REF!</definedName>
    <definedName name="____________________PNO9">[1]INPUT!#REF!</definedName>
    <definedName name="____________________SBB1" localSheetId="10">#REF!</definedName>
    <definedName name="____________________SBB1" localSheetId="5">#REF!</definedName>
    <definedName name="____________________SBB1">#REF!</definedName>
    <definedName name="____________________SBB2" localSheetId="10">#REF!</definedName>
    <definedName name="____________________SBB2" localSheetId="5">#REF!</definedName>
    <definedName name="____________________SBB2">#REF!</definedName>
    <definedName name="____________________SBB3" localSheetId="10">#REF!</definedName>
    <definedName name="____________________SBB3" localSheetId="5">#REF!</definedName>
    <definedName name="____________________SBB3">#REF!</definedName>
    <definedName name="____________________SBB4" localSheetId="10">#REF!</definedName>
    <definedName name="____________________SBB4" localSheetId="5">#REF!</definedName>
    <definedName name="____________________SBB4">#REF!</definedName>
    <definedName name="____________________SBB5" localSheetId="10">#REF!</definedName>
    <definedName name="____________________SBB5" localSheetId="5">#REF!</definedName>
    <definedName name="____________________SBB5">#REF!</definedName>
    <definedName name="____________________SHH1" localSheetId="10">#REF!</definedName>
    <definedName name="____________________SHH1" localSheetId="5">#REF!</definedName>
    <definedName name="____________________SHH1">#REF!</definedName>
    <definedName name="____________________SHH2" localSheetId="10">#REF!</definedName>
    <definedName name="____________________SHH2" localSheetId="5">#REF!</definedName>
    <definedName name="____________________SHH2">#REF!</definedName>
    <definedName name="____________________SHH3" localSheetId="10">#REF!</definedName>
    <definedName name="____________________SHH3" localSheetId="5">#REF!</definedName>
    <definedName name="____________________SHH3">#REF!</definedName>
    <definedName name="___________________LL1">[5]Sheet17!$C$2</definedName>
    <definedName name="___________________LL2">[5]Sheet17!$C$3</definedName>
    <definedName name="___________________LL3">[5]Sheet17!$C$4</definedName>
    <definedName name="___________________LR1">[5]Sheet17!$F$2</definedName>
    <definedName name="___________________LR2">[5]Sheet17!$F$3</definedName>
    <definedName name="___________________LR3">[5]Sheet17!$F$4</definedName>
    <definedName name="___________________PNO10" localSheetId="10">[1]INPUT!#REF!</definedName>
    <definedName name="___________________PNO10" localSheetId="5">[1]INPUT!#REF!</definedName>
    <definedName name="___________________PNO10">[1]INPUT!#REF!</definedName>
    <definedName name="___________________PNO3" localSheetId="10">[1]INPUT!#REF!</definedName>
    <definedName name="___________________PNO3" localSheetId="5">[1]INPUT!#REF!</definedName>
    <definedName name="___________________PNO3">[1]INPUT!#REF!</definedName>
    <definedName name="___________________PNO4" localSheetId="10">[1]INPUT!#REF!</definedName>
    <definedName name="___________________PNO4" localSheetId="5">[1]INPUT!#REF!</definedName>
    <definedName name="___________________PNO4">[1]INPUT!#REF!</definedName>
    <definedName name="___________________PNO5" localSheetId="10">[1]INPUT!#REF!</definedName>
    <definedName name="___________________PNO5" localSheetId="5">[1]INPUT!#REF!</definedName>
    <definedName name="___________________PNO5">[1]INPUT!#REF!</definedName>
    <definedName name="___________________PNO6" localSheetId="10">[1]INPUT!#REF!</definedName>
    <definedName name="___________________PNO6" localSheetId="5">[1]INPUT!#REF!</definedName>
    <definedName name="___________________PNO6">[1]INPUT!#REF!</definedName>
    <definedName name="___________________PNO7" localSheetId="10">[1]INPUT!#REF!</definedName>
    <definedName name="___________________PNO7" localSheetId="5">[1]INPUT!#REF!</definedName>
    <definedName name="___________________PNO7">[1]INPUT!#REF!</definedName>
    <definedName name="___________________PNO8" localSheetId="10">[1]INPUT!#REF!</definedName>
    <definedName name="___________________PNO8" localSheetId="5">[1]INPUT!#REF!</definedName>
    <definedName name="___________________PNO8">[1]INPUT!#REF!</definedName>
    <definedName name="___________________PNO9" localSheetId="10">[1]INPUT!#REF!</definedName>
    <definedName name="___________________PNO9" localSheetId="5">[1]INPUT!#REF!</definedName>
    <definedName name="___________________PNO9">[1]INPUT!#REF!</definedName>
    <definedName name="___________________SBB1" localSheetId="10">#REF!</definedName>
    <definedName name="___________________SBB1" localSheetId="5">#REF!</definedName>
    <definedName name="___________________SBB1">#REF!</definedName>
    <definedName name="___________________SBB2" localSheetId="10">#REF!</definedName>
    <definedName name="___________________SBB2" localSheetId="5">#REF!</definedName>
    <definedName name="___________________SBB2">#REF!</definedName>
    <definedName name="___________________SBB3" localSheetId="10">#REF!</definedName>
    <definedName name="___________________SBB3" localSheetId="5">#REF!</definedName>
    <definedName name="___________________SBB3">#REF!</definedName>
    <definedName name="___________________SBB4" localSheetId="10">#REF!</definedName>
    <definedName name="___________________SBB4" localSheetId="5">#REF!</definedName>
    <definedName name="___________________SBB4">#REF!</definedName>
    <definedName name="___________________SBB5" localSheetId="10">#REF!</definedName>
    <definedName name="___________________SBB5" localSheetId="5">#REF!</definedName>
    <definedName name="___________________SBB5">#REF!</definedName>
    <definedName name="___________________SHH1" localSheetId="10">#REF!</definedName>
    <definedName name="___________________SHH1" localSheetId="5">#REF!</definedName>
    <definedName name="___________________SHH1">#REF!</definedName>
    <definedName name="___________________SHH2" localSheetId="10">#REF!</definedName>
    <definedName name="___________________SHH2" localSheetId="5">#REF!</definedName>
    <definedName name="___________________SHH2">#REF!</definedName>
    <definedName name="___________________SHH3" localSheetId="10">#REF!</definedName>
    <definedName name="___________________SHH3" localSheetId="5">#REF!</definedName>
    <definedName name="___________________SHH3">#REF!</definedName>
    <definedName name="__________________LL1">[5]Sheet17!$C$2</definedName>
    <definedName name="__________________LL2">[5]Sheet17!$C$3</definedName>
    <definedName name="__________________LL3">[5]Sheet17!$C$4</definedName>
    <definedName name="__________________LR1">[5]Sheet17!$F$2</definedName>
    <definedName name="__________________LR2">[5]Sheet17!$F$3</definedName>
    <definedName name="__________________LR3">[5]Sheet17!$F$4</definedName>
    <definedName name="__________________PNO10" localSheetId="10">[1]INPUT!#REF!</definedName>
    <definedName name="__________________PNO10" localSheetId="5">[1]INPUT!#REF!</definedName>
    <definedName name="__________________PNO10">[1]INPUT!#REF!</definedName>
    <definedName name="__________________PNO3" localSheetId="10">[1]INPUT!#REF!</definedName>
    <definedName name="__________________PNO3" localSheetId="5">[1]INPUT!#REF!</definedName>
    <definedName name="__________________PNO3">[1]INPUT!#REF!</definedName>
    <definedName name="__________________PNO4" localSheetId="10">[1]INPUT!#REF!</definedName>
    <definedName name="__________________PNO4" localSheetId="5">[1]INPUT!#REF!</definedName>
    <definedName name="__________________PNO4">[1]INPUT!#REF!</definedName>
    <definedName name="__________________PNO5" localSheetId="10">[1]INPUT!#REF!</definedName>
    <definedName name="__________________PNO5" localSheetId="5">[1]INPUT!#REF!</definedName>
    <definedName name="__________________PNO5">[1]INPUT!#REF!</definedName>
    <definedName name="__________________PNO6" localSheetId="10">[1]INPUT!#REF!</definedName>
    <definedName name="__________________PNO6" localSheetId="5">[1]INPUT!#REF!</definedName>
    <definedName name="__________________PNO6">[1]INPUT!#REF!</definedName>
    <definedName name="__________________PNO7" localSheetId="10">[1]INPUT!#REF!</definedName>
    <definedName name="__________________PNO7" localSheetId="5">[1]INPUT!#REF!</definedName>
    <definedName name="__________________PNO7">[1]INPUT!#REF!</definedName>
    <definedName name="__________________PNO8" localSheetId="10">[1]INPUT!#REF!</definedName>
    <definedName name="__________________PNO8" localSheetId="5">[1]INPUT!#REF!</definedName>
    <definedName name="__________________PNO8">[1]INPUT!#REF!</definedName>
    <definedName name="__________________PNO9" localSheetId="10">[1]INPUT!#REF!</definedName>
    <definedName name="__________________PNO9" localSheetId="5">[1]INPUT!#REF!</definedName>
    <definedName name="__________________PNO9">[1]INPUT!#REF!</definedName>
    <definedName name="__________________SBB1" localSheetId="10">#REF!</definedName>
    <definedName name="__________________SBB1" localSheetId="5">#REF!</definedName>
    <definedName name="__________________SBB1">#REF!</definedName>
    <definedName name="__________________SBB2" localSheetId="10">#REF!</definedName>
    <definedName name="__________________SBB2" localSheetId="5">#REF!</definedName>
    <definedName name="__________________SBB2">#REF!</definedName>
    <definedName name="__________________SBB3" localSheetId="10">#REF!</definedName>
    <definedName name="__________________SBB3" localSheetId="5">#REF!</definedName>
    <definedName name="__________________SBB3">#REF!</definedName>
    <definedName name="__________________SBB4" localSheetId="10">#REF!</definedName>
    <definedName name="__________________SBB4" localSheetId="5">#REF!</definedName>
    <definedName name="__________________SBB4">#REF!</definedName>
    <definedName name="__________________SBB5" localSheetId="10">#REF!</definedName>
    <definedName name="__________________SBB5" localSheetId="5">#REF!</definedName>
    <definedName name="__________________SBB5">#REF!</definedName>
    <definedName name="__________________SHH1" localSheetId="10">#REF!</definedName>
    <definedName name="__________________SHH1" localSheetId="5">#REF!</definedName>
    <definedName name="__________________SHH1">#REF!</definedName>
    <definedName name="__________________SHH2" localSheetId="10">#REF!</definedName>
    <definedName name="__________________SHH2" localSheetId="5">#REF!</definedName>
    <definedName name="__________________SHH2">#REF!</definedName>
    <definedName name="__________________SHH3" localSheetId="10">#REF!</definedName>
    <definedName name="__________________SHH3" localSheetId="5">#REF!</definedName>
    <definedName name="__________________SHH3">#REF!</definedName>
    <definedName name="_________________LL1">[5]Sheet17!$C$2</definedName>
    <definedName name="_________________LL2">[5]Sheet17!$C$3</definedName>
    <definedName name="_________________LL3">[5]Sheet17!$C$4</definedName>
    <definedName name="_________________LR1">[5]Sheet17!$F$2</definedName>
    <definedName name="_________________LR2">[5]Sheet17!$F$3</definedName>
    <definedName name="_________________LR3">[5]Sheet17!$F$4</definedName>
    <definedName name="_________________PNO10" localSheetId="10">[1]INPUT!#REF!</definedName>
    <definedName name="_________________PNO10" localSheetId="5">[1]INPUT!#REF!</definedName>
    <definedName name="_________________PNO10">[1]INPUT!#REF!</definedName>
    <definedName name="_________________PNO3" localSheetId="10">[1]INPUT!#REF!</definedName>
    <definedName name="_________________PNO3" localSheetId="5">[1]INPUT!#REF!</definedName>
    <definedName name="_________________PNO3">[1]INPUT!#REF!</definedName>
    <definedName name="_________________PNO4" localSheetId="10">[1]INPUT!#REF!</definedName>
    <definedName name="_________________PNO4" localSheetId="5">[1]INPUT!#REF!</definedName>
    <definedName name="_________________PNO4">[1]INPUT!#REF!</definedName>
    <definedName name="_________________PNO5" localSheetId="10">[1]INPUT!#REF!</definedName>
    <definedName name="_________________PNO5" localSheetId="5">[1]INPUT!#REF!</definedName>
    <definedName name="_________________PNO5">[1]INPUT!#REF!</definedName>
    <definedName name="_________________PNO6" localSheetId="10">[1]INPUT!#REF!</definedName>
    <definedName name="_________________PNO6" localSheetId="5">[1]INPUT!#REF!</definedName>
    <definedName name="_________________PNO6">[1]INPUT!#REF!</definedName>
    <definedName name="_________________PNO7" localSheetId="10">[1]INPUT!#REF!</definedName>
    <definedName name="_________________PNO7" localSheetId="5">[1]INPUT!#REF!</definedName>
    <definedName name="_________________PNO7">[1]INPUT!#REF!</definedName>
    <definedName name="_________________PNO8" localSheetId="10">[1]INPUT!#REF!</definedName>
    <definedName name="_________________PNO8" localSheetId="5">[1]INPUT!#REF!</definedName>
    <definedName name="_________________PNO8">[1]INPUT!#REF!</definedName>
    <definedName name="_________________PNO9" localSheetId="10">[1]INPUT!#REF!</definedName>
    <definedName name="_________________PNO9" localSheetId="5">[1]INPUT!#REF!</definedName>
    <definedName name="_________________PNO9">[1]INPUT!#REF!</definedName>
    <definedName name="_________________SBB1" localSheetId="10">#REF!</definedName>
    <definedName name="_________________SBB1" localSheetId="5">#REF!</definedName>
    <definedName name="_________________SBB1">#REF!</definedName>
    <definedName name="_________________SBB2" localSheetId="10">#REF!</definedName>
    <definedName name="_________________SBB2" localSheetId="5">#REF!</definedName>
    <definedName name="_________________SBB2">#REF!</definedName>
    <definedName name="_________________SBB3" localSheetId="10">#REF!</definedName>
    <definedName name="_________________SBB3" localSheetId="5">#REF!</definedName>
    <definedName name="_________________SBB3">#REF!</definedName>
    <definedName name="_________________SBB4" localSheetId="10">#REF!</definedName>
    <definedName name="_________________SBB4" localSheetId="5">#REF!</definedName>
    <definedName name="_________________SBB4">#REF!</definedName>
    <definedName name="_________________SBB5" localSheetId="10">#REF!</definedName>
    <definedName name="_________________SBB5" localSheetId="5">#REF!</definedName>
    <definedName name="_________________SBB5">#REF!</definedName>
    <definedName name="_________________SHH1" localSheetId="10">#REF!</definedName>
    <definedName name="_________________SHH1" localSheetId="5">#REF!</definedName>
    <definedName name="_________________SHH1">#REF!</definedName>
    <definedName name="_________________SHH2" localSheetId="10">#REF!</definedName>
    <definedName name="_________________SHH2" localSheetId="5">#REF!</definedName>
    <definedName name="_________________SHH2">#REF!</definedName>
    <definedName name="_________________SHH3" localSheetId="10">#REF!</definedName>
    <definedName name="_________________SHH3" localSheetId="5">#REF!</definedName>
    <definedName name="_________________SHH3">#REF!</definedName>
    <definedName name="________________LL1">[5]Sheet17!$C$2</definedName>
    <definedName name="________________LL2">[5]Sheet17!$C$3</definedName>
    <definedName name="________________LL3">[5]Sheet17!$C$4</definedName>
    <definedName name="________________LR1">[5]Sheet17!$F$2</definedName>
    <definedName name="________________LR2">[5]Sheet17!$F$3</definedName>
    <definedName name="________________LR3">[5]Sheet17!$F$4</definedName>
    <definedName name="________________PNO10" localSheetId="10">[1]INPUT!#REF!</definedName>
    <definedName name="________________PNO10" localSheetId="5">[1]INPUT!#REF!</definedName>
    <definedName name="________________PNO10">[1]INPUT!#REF!</definedName>
    <definedName name="________________PNO3" localSheetId="10">[1]INPUT!#REF!</definedName>
    <definedName name="________________PNO3" localSheetId="5">[1]INPUT!#REF!</definedName>
    <definedName name="________________PNO3">[1]INPUT!#REF!</definedName>
    <definedName name="________________PNO4" localSheetId="10">[1]INPUT!#REF!</definedName>
    <definedName name="________________PNO4" localSheetId="5">[1]INPUT!#REF!</definedName>
    <definedName name="________________PNO4">[1]INPUT!#REF!</definedName>
    <definedName name="________________PNO5" localSheetId="10">[1]INPUT!#REF!</definedName>
    <definedName name="________________PNO5" localSheetId="5">[1]INPUT!#REF!</definedName>
    <definedName name="________________PNO5">[1]INPUT!#REF!</definedName>
    <definedName name="________________PNO6" localSheetId="10">[1]INPUT!#REF!</definedName>
    <definedName name="________________PNO6" localSheetId="5">[1]INPUT!#REF!</definedName>
    <definedName name="________________PNO6">[1]INPUT!#REF!</definedName>
    <definedName name="________________PNO7" localSheetId="10">[1]INPUT!#REF!</definedName>
    <definedName name="________________PNO7" localSheetId="5">[1]INPUT!#REF!</definedName>
    <definedName name="________________PNO7">[1]INPUT!#REF!</definedName>
    <definedName name="________________PNO8" localSheetId="10">[1]INPUT!#REF!</definedName>
    <definedName name="________________PNO8" localSheetId="5">[1]INPUT!#REF!</definedName>
    <definedName name="________________PNO8">[1]INPUT!#REF!</definedName>
    <definedName name="________________PNO9" localSheetId="10">[1]INPUT!#REF!</definedName>
    <definedName name="________________PNO9" localSheetId="5">[1]INPUT!#REF!</definedName>
    <definedName name="________________PNO9">[1]INPUT!#REF!</definedName>
    <definedName name="________________SBB1" localSheetId="10">#REF!</definedName>
    <definedName name="________________SBB1" localSheetId="5">#REF!</definedName>
    <definedName name="________________SBB1">#REF!</definedName>
    <definedName name="________________SBB2" localSheetId="10">#REF!</definedName>
    <definedName name="________________SBB2" localSheetId="5">#REF!</definedName>
    <definedName name="________________SBB2">#REF!</definedName>
    <definedName name="________________SBB3" localSheetId="10">#REF!</definedName>
    <definedName name="________________SBB3" localSheetId="5">#REF!</definedName>
    <definedName name="________________SBB3">#REF!</definedName>
    <definedName name="________________SBB4" localSheetId="10">#REF!</definedName>
    <definedName name="________________SBB4" localSheetId="5">#REF!</definedName>
    <definedName name="________________SBB4">#REF!</definedName>
    <definedName name="________________SBB5" localSheetId="10">#REF!</definedName>
    <definedName name="________________SBB5" localSheetId="5">#REF!</definedName>
    <definedName name="________________SBB5">#REF!</definedName>
    <definedName name="________________SHH1" localSheetId="10">#REF!</definedName>
    <definedName name="________________SHH1" localSheetId="5">#REF!</definedName>
    <definedName name="________________SHH1">#REF!</definedName>
    <definedName name="________________SHH2" localSheetId="10">#REF!</definedName>
    <definedName name="________________SHH2" localSheetId="5">#REF!</definedName>
    <definedName name="________________SHH2">#REF!</definedName>
    <definedName name="________________SHH3" localSheetId="10">#REF!</definedName>
    <definedName name="________________SHH3" localSheetId="5">#REF!</definedName>
    <definedName name="________________SHH3">#REF!</definedName>
    <definedName name="_______________LL1">[5]Sheet17!$C$2</definedName>
    <definedName name="_______________LL2">[5]Sheet17!$C$3</definedName>
    <definedName name="_______________LL3">[5]Sheet17!$C$4</definedName>
    <definedName name="_______________LR1">[5]Sheet17!$F$2</definedName>
    <definedName name="_______________LR2">[5]Sheet17!$F$3</definedName>
    <definedName name="_______________LR3">[5]Sheet17!$F$4</definedName>
    <definedName name="_______________PNO10" localSheetId="10">[1]INPUT!#REF!</definedName>
    <definedName name="_______________PNO10" localSheetId="5">[1]INPUT!#REF!</definedName>
    <definedName name="_______________PNO10">[1]INPUT!#REF!</definedName>
    <definedName name="_______________PNO3" localSheetId="10">[1]INPUT!#REF!</definedName>
    <definedName name="_______________PNO3" localSheetId="5">[1]INPUT!#REF!</definedName>
    <definedName name="_______________PNO3">[1]INPUT!#REF!</definedName>
    <definedName name="_______________PNO4" localSheetId="10">[1]INPUT!#REF!</definedName>
    <definedName name="_______________PNO4" localSheetId="5">[1]INPUT!#REF!</definedName>
    <definedName name="_______________PNO4">[1]INPUT!#REF!</definedName>
    <definedName name="_______________PNO5" localSheetId="10">[1]INPUT!#REF!</definedName>
    <definedName name="_______________PNO5" localSheetId="5">[1]INPUT!#REF!</definedName>
    <definedName name="_______________PNO5">[1]INPUT!#REF!</definedName>
    <definedName name="_______________PNO6" localSheetId="10">[1]INPUT!#REF!</definedName>
    <definedName name="_______________PNO6" localSheetId="5">[1]INPUT!#REF!</definedName>
    <definedName name="_______________PNO6">[1]INPUT!#REF!</definedName>
    <definedName name="_______________PNO7" localSheetId="10">[1]INPUT!#REF!</definedName>
    <definedName name="_______________PNO7" localSheetId="5">[1]INPUT!#REF!</definedName>
    <definedName name="_______________PNO7">[1]INPUT!#REF!</definedName>
    <definedName name="_______________PNO8" localSheetId="10">[1]INPUT!#REF!</definedName>
    <definedName name="_______________PNO8" localSheetId="5">[1]INPUT!#REF!</definedName>
    <definedName name="_______________PNO8">[1]INPUT!#REF!</definedName>
    <definedName name="_______________PNO9" localSheetId="10">[1]INPUT!#REF!</definedName>
    <definedName name="_______________PNO9" localSheetId="5">[1]INPUT!#REF!</definedName>
    <definedName name="_______________PNO9">[1]INPUT!#REF!</definedName>
    <definedName name="_______________SBB1" localSheetId="10">#REF!</definedName>
    <definedName name="_______________SBB1" localSheetId="5">#REF!</definedName>
    <definedName name="_______________SBB1">#REF!</definedName>
    <definedName name="_______________SBB2" localSheetId="10">#REF!</definedName>
    <definedName name="_______________SBB2" localSheetId="5">#REF!</definedName>
    <definedName name="_______________SBB2">#REF!</definedName>
    <definedName name="_______________SBB3" localSheetId="10">#REF!</definedName>
    <definedName name="_______________SBB3" localSheetId="5">#REF!</definedName>
    <definedName name="_______________SBB3">#REF!</definedName>
    <definedName name="_______________SBB4" localSheetId="10">#REF!</definedName>
    <definedName name="_______________SBB4" localSheetId="5">#REF!</definedName>
    <definedName name="_______________SBB4">#REF!</definedName>
    <definedName name="_______________SBB5" localSheetId="10">#REF!</definedName>
    <definedName name="_______________SBB5" localSheetId="5">#REF!</definedName>
    <definedName name="_______________SBB5">#REF!</definedName>
    <definedName name="_______________SHH1" localSheetId="10">#REF!</definedName>
    <definedName name="_______________SHH1" localSheetId="5">#REF!</definedName>
    <definedName name="_______________SHH1">#REF!</definedName>
    <definedName name="_______________SHH2" localSheetId="10">#REF!</definedName>
    <definedName name="_______________SHH2" localSheetId="5">#REF!</definedName>
    <definedName name="_______________SHH2">#REF!</definedName>
    <definedName name="_______________SHH3" localSheetId="10">#REF!</definedName>
    <definedName name="_______________SHH3" localSheetId="5">#REF!</definedName>
    <definedName name="_______________SHH3">#REF!</definedName>
    <definedName name="______________LL1">[5]Sheet17!$C$2</definedName>
    <definedName name="______________LL2">[5]Sheet17!$C$3</definedName>
    <definedName name="______________LL3">[5]Sheet17!$C$4</definedName>
    <definedName name="______________LR1">[5]Sheet17!$F$2</definedName>
    <definedName name="______________LR2">[5]Sheet17!$F$3</definedName>
    <definedName name="______________LR3">[5]Sheet17!$F$4</definedName>
    <definedName name="______________PNO10" localSheetId="10">[1]INPUT!#REF!</definedName>
    <definedName name="______________PNO10" localSheetId="5">[1]INPUT!#REF!</definedName>
    <definedName name="______________PNO10">[1]INPUT!#REF!</definedName>
    <definedName name="______________PNO3" localSheetId="10">[1]INPUT!#REF!</definedName>
    <definedName name="______________PNO3" localSheetId="5">[1]INPUT!#REF!</definedName>
    <definedName name="______________PNO3">[1]INPUT!#REF!</definedName>
    <definedName name="______________PNO4" localSheetId="10">[1]INPUT!#REF!</definedName>
    <definedName name="______________PNO4" localSheetId="5">[1]INPUT!#REF!</definedName>
    <definedName name="______________PNO4">[1]INPUT!#REF!</definedName>
    <definedName name="______________PNO5" localSheetId="10">[1]INPUT!#REF!</definedName>
    <definedName name="______________PNO5" localSheetId="5">[1]INPUT!#REF!</definedName>
    <definedName name="______________PNO5">[1]INPUT!#REF!</definedName>
    <definedName name="______________PNO6" localSheetId="10">[1]INPUT!#REF!</definedName>
    <definedName name="______________PNO6" localSheetId="5">[1]INPUT!#REF!</definedName>
    <definedName name="______________PNO6">[1]INPUT!#REF!</definedName>
    <definedName name="______________PNO7" localSheetId="10">[1]INPUT!#REF!</definedName>
    <definedName name="______________PNO7" localSheetId="5">[1]INPUT!#REF!</definedName>
    <definedName name="______________PNO7">[1]INPUT!#REF!</definedName>
    <definedName name="______________PNO8" localSheetId="10">[1]INPUT!#REF!</definedName>
    <definedName name="______________PNO8" localSheetId="5">[1]INPUT!#REF!</definedName>
    <definedName name="______________PNO8">[1]INPUT!#REF!</definedName>
    <definedName name="______________PNO9" localSheetId="10">[1]INPUT!#REF!</definedName>
    <definedName name="______________PNO9" localSheetId="5">[1]INPUT!#REF!</definedName>
    <definedName name="______________PNO9">[1]INPUT!#REF!</definedName>
    <definedName name="______________SBB1" localSheetId="10">#REF!</definedName>
    <definedName name="______________SBB1" localSheetId="5">#REF!</definedName>
    <definedName name="______________SBB1">#REF!</definedName>
    <definedName name="______________SBB2" localSheetId="10">#REF!</definedName>
    <definedName name="______________SBB2" localSheetId="5">#REF!</definedName>
    <definedName name="______________SBB2">#REF!</definedName>
    <definedName name="______________SBB3" localSheetId="10">#REF!</definedName>
    <definedName name="______________SBB3" localSheetId="5">#REF!</definedName>
    <definedName name="______________SBB3">#REF!</definedName>
    <definedName name="______________SBB4" localSheetId="10">#REF!</definedName>
    <definedName name="______________SBB4" localSheetId="5">#REF!</definedName>
    <definedName name="______________SBB4">#REF!</definedName>
    <definedName name="______________SBB5" localSheetId="10">#REF!</definedName>
    <definedName name="______________SBB5" localSheetId="5">#REF!</definedName>
    <definedName name="______________SBB5">#REF!</definedName>
    <definedName name="______________SHH1" localSheetId="10">#REF!</definedName>
    <definedName name="______________SHH1" localSheetId="5">#REF!</definedName>
    <definedName name="______________SHH1">#REF!</definedName>
    <definedName name="______________SHH2" localSheetId="10">#REF!</definedName>
    <definedName name="______________SHH2" localSheetId="5">#REF!</definedName>
    <definedName name="______________SHH2">#REF!</definedName>
    <definedName name="______________SHH3" localSheetId="10">#REF!</definedName>
    <definedName name="______________SHH3" localSheetId="5">#REF!</definedName>
    <definedName name="______________SHH3">#REF!</definedName>
    <definedName name="_____________LL1">[5]Sheet17!$C$2</definedName>
    <definedName name="_____________LL2">[5]Sheet17!$C$3</definedName>
    <definedName name="_____________LL3">[5]Sheet17!$C$4</definedName>
    <definedName name="_____________LR1">[5]Sheet17!$F$2</definedName>
    <definedName name="_____________LR2">[5]Sheet17!$F$3</definedName>
    <definedName name="_____________LR3">[5]Sheet17!$F$4</definedName>
    <definedName name="_____________PNO10" localSheetId="10">[1]INPUT!#REF!</definedName>
    <definedName name="_____________PNO10" localSheetId="5">[1]INPUT!#REF!</definedName>
    <definedName name="_____________PNO10">[1]INPUT!#REF!</definedName>
    <definedName name="_____________PNO3" localSheetId="10">[1]INPUT!#REF!</definedName>
    <definedName name="_____________PNO3" localSheetId="5">[1]INPUT!#REF!</definedName>
    <definedName name="_____________PNO3">[1]INPUT!#REF!</definedName>
    <definedName name="_____________PNO4" localSheetId="10">[1]INPUT!#REF!</definedName>
    <definedName name="_____________PNO4" localSheetId="5">[1]INPUT!#REF!</definedName>
    <definedName name="_____________PNO4">[1]INPUT!#REF!</definedName>
    <definedName name="_____________PNO5" localSheetId="10">[1]INPUT!#REF!</definedName>
    <definedName name="_____________PNO5" localSheetId="5">[1]INPUT!#REF!</definedName>
    <definedName name="_____________PNO5">[1]INPUT!#REF!</definedName>
    <definedName name="_____________PNO6" localSheetId="10">[1]INPUT!#REF!</definedName>
    <definedName name="_____________PNO6" localSheetId="5">[1]INPUT!#REF!</definedName>
    <definedName name="_____________PNO6">[1]INPUT!#REF!</definedName>
    <definedName name="_____________PNO7" localSheetId="10">[1]INPUT!#REF!</definedName>
    <definedName name="_____________PNO7" localSheetId="5">[1]INPUT!#REF!</definedName>
    <definedName name="_____________PNO7">[1]INPUT!#REF!</definedName>
    <definedName name="_____________PNO8" localSheetId="10">[1]INPUT!#REF!</definedName>
    <definedName name="_____________PNO8" localSheetId="5">[1]INPUT!#REF!</definedName>
    <definedName name="_____________PNO8">[1]INPUT!#REF!</definedName>
    <definedName name="_____________PNO9" localSheetId="10">[1]INPUT!#REF!</definedName>
    <definedName name="_____________PNO9" localSheetId="5">[1]INPUT!#REF!</definedName>
    <definedName name="_____________PNO9">[1]INPUT!#REF!</definedName>
    <definedName name="_____________SBB1" localSheetId="10">#REF!</definedName>
    <definedName name="_____________SBB1" localSheetId="5">#REF!</definedName>
    <definedName name="_____________SBB1">#REF!</definedName>
    <definedName name="_____________SBB2" localSheetId="10">#REF!</definedName>
    <definedName name="_____________SBB2" localSheetId="5">#REF!</definedName>
    <definedName name="_____________SBB2">#REF!</definedName>
    <definedName name="_____________SBB3" localSheetId="10">#REF!</definedName>
    <definedName name="_____________SBB3" localSheetId="5">#REF!</definedName>
    <definedName name="_____________SBB3">#REF!</definedName>
    <definedName name="_____________SBB4" localSheetId="10">#REF!</definedName>
    <definedName name="_____________SBB4" localSheetId="5">#REF!</definedName>
    <definedName name="_____________SBB4">#REF!</definedName>
    <definedName name="_____________SBB5" localSheetId="10">#REF!</definedName>
    <definedName name="_____________SBB5" localSheetId="5">#REF!</definedName>
    <definedName name="_____________SBB5">#REF!</definedName>
    <definedName name="_____________SHH1" localSheetId="10">#REF!</definedName>
    <definedName name="_____________SHH1" localSheetId="5">#REF!</definedName>
    <definedName name="_____________SHH1">#REF!</definedName>
    <definedName name="_____________SHH2" localSheetId="10">#REF!</definedName>
    <definedName name="_____________SHH2" localSheetId="5">#REF!</definedName>
    <definedName name="_____________SHH2">#REF!</definedName>
    <definedName name="_____________SHH3" localSheetId="10">#REF!</definedName>
    <definedName name="_____________SHH3" localSheetId="5">#REF!</definedName>
    <definedName name="_____________SHH3">#REF!</definedName>
    <definedName name="____________LL1">[5]Sheet17!$C$2</definedName>
    <definedName name="____________LL2">[5]Sheet17!$C$3</definedName>
    <definedName name="____________LL3">[5]Sheet17!$C$4</definedName>
    <definedName name="____________LR1">[5]Sheet17!$F$2</definedName>
    <definedName name="____________LR2">[5]Sheet17!$F$3</definedName>
    <definedName name="____________LR3">[5]Sheet17!$F$4</definedName>
    <definedName name="____________PNO10" localSheetId="10">[1]INPUT!#REF!</definedName>
    <definedName name="____________PNO10" localSheetId="5">[1]INPUT!#REF!</definedName>
    <definedName name="____________PNO10">[1]INPUT!#REF!</definedName>
    <definedName name="____________PNO3" localSheetId="10">[1]INPUT!#REF!</definedName>
    <definedName name="____________PNO3" localSheetId="5">[1]INPUT!#REF!</definedName>
    <definedName name="____________PNO3">[1]INPUT!#REF!</definedName>
    <definedName name="____________PNO4" localSheetId="10">[1]INPUT!#REF!</definedName>
    <definedName name="____________PNO4" localSheetId="5">[1]INPUT!#REF!</definedName>
    <definedName name="____________PNO4">[1]INPUT!#REF!</definedName>
    <definedName name="____________PNO5" localSheetId="10">[1]INPUT!#REF!</definedName>
    <definedName name="____________PNO5" localSheetId="5">[1]INPUT!#REF!</definedName>
    <definedName name="____________PNO5">[1]INPUT!#REF!</definedName>
    <definedName name="____________PNO6" localSheetId="10">[1]INPUT!#REF!</definedName>
    <definedName name="____________PNO6" localSheetId="5">[1]INPUT!#REF!</definedName>
    <definedName name="____________PNO6">[1]INPUT!#REF!</definedName>
    <definedName name="____________PNO7" localSheetId="10">[1]INPUT!#REF!</definedName>
    <definedName name="____________PNO7" localSheetId="5">[1]INPUT!#REF!</definedName>
    <definedName name="____________PNO7">[1]INPUT!#REF!</definedName>
    <definedName name="____________PNO8" localSheetId="10">[1]INPUT!#REF!</definedName>
    <definedName name="____________PNO8" localSheetId="5">[1]INPUT!#REF!</definedName>
    <definedName name="____________PNO8">[1]INPUT!#REF!</definedName>
    <definedName name="____________PNO9" localSheetId="10">[1]INPUT!#REF!</definedName>
    <definedName name="____________PNO9" localSheetId="5">[1]INPUT!#REF!</definedName>
    <definedName name="____________PNO9">[1]INPUT!#REF!</definedName>
    <definedName name="____________SBB1" localSheetId="10">#REF!</definedName>
    <definedName name="____________SBB1" localSheetId="5">#REF!</definedName>
    <definedName name="____________SBB1">#REF!</definedName>
    <definedName name="____________SBB2" localSheetId="10">#REF!</definedName>
    <definedName name="____________SBB2" localSheetId="5">#REF!</definedName>
    <definedName name="____________SBB2">#REF!</definedName>
    <definedName name="____________SBB3" localSheetId="10">#REF!</definedName>
    <definedName name="____________SBB3" localSheetId="5">#REF!</definedName>
    <definedName name="____________SBB3">#REF!</definedName>
    <definedName name="____________SBB4" localSheetId="10">#REF!</definedName>
    <definedName name="____________SBB4" localSheetId="5">#REF!</definedName>
    <definedName name="____________SBB4">#REF!</definedName>
    <definedName name="____________SBB5" localSheetId="10">#REF!</definedName>
    <definedName name="____________SBB5" localSheetId="5">#REF!</definedName>
    <definedName name="____________SBB5">#REF!</definedName>
    <definedName name="____________SHH1" localSheetId="10">#REF!</definedName>
    <definedName name="____________SHH1" localSheetId="5">#REF!</definedName>
    <definedName name="____________SHH1">#REF!</definedName>
    <definedName name="____________SHH2" localSheetId="10">#REF!</definedName>
    <definedName name="____________SHH2" localSheetId="5">#REF!</definedName>
    <definedName name="____________SHH2">#REF!</definedName>
    <definedName name="____________SHH3" localSheetId="10">#REF!</definedName>
    <definedName name="____________SHH3" localSheetId="5">#REF!</definedName>
    <definedName name="____________SHH3">#REF!</definedName>
    <definedName name="___________LL1">[5]Sheet17!$C$2</definedName>
    <definedName name="___________LL2">[5]Sheet17!$C$3</definedName>
    <definedName name="___________LL3">[5]Sheet17!$C$4</definedName>
    <definedName name="___________LR1">[5]Sheet17!$F$2</definedName>
    <definedName name="___________LR2">[5]Sheet17!$F$3</definedName>
    <definedName name="___________LR3">[5]Sheet17!$F$4</definedName>
    <definedName name="___________PNO10" localSheetId="10">[1]INPUT!#REF!</definedName>
    <definedName name="___________PNO10" localSheetId="5">[1]INPUT!#REF!</definedName>
    <definedName name="___________PNO10">[1]INPUT!#REF!</definedName>
    <definedName name="___________PNO3" localSheetId="10">[1]INPUT!#REF!</definedName>
    <definedName name="___________PNO3" localSheetId="5">[1]INPUT!#REF!</definedName>
    <definedName name="___________PNO3">[1]INPUT!#REF!</definedName>
    <definedName name="___________PNO4" localSheetId="10">[1]INPUT!#REF!</definedName>
    <definedName name="___________PNO4" localSheetId="5">[1]INPUT!#REF!</definedName>
    <definedName name="___________PNO4">[1]INPUT!#REF!</definedName>
    <definedName name="___________PNO5" localSheetId="10">[1]INPUT!#REF!</definedName>
    <definedName name="___________PNO5" localSheetId="5">[1]INPUT!#REF!</definedName>
    <definedName name="___________PNO5">[1]INPUT!#REF!</definedName>
    <definedName name="___________PNO6" localSheetId="10">[1]INPUT!#REF!</definedName>
    <definedName name="___________PNO6" localSheetId="5">[1]INPUT!#REF!</definedName>
    <definedName name="___________PNO6">[1]INPUT!#REF!</definedName>
    <definedName name="___________PNO7" localSheetId="10">[1]INPUT!#REF!</definedName>
    <definedName name="___________PNO7" localSheetId="5">[1]INPUT!#REF!</definedName>
    <definedName name="___________PNO7">[1]INPUT!#REF!</definedName>
    <definedName name="___________PNO8" localSheetId="10">[1]INPUT!#REF!</definedName>
    <definedName name="___________PNO8" localSheetId="5">[1]INPUT!#REF!</definedName>
    <definedName name="___________PNO8">[1]INPUT!#REF!</definedName>
    <definedName name="___________PNO9" localSheetId="10">[1]INPUT!#REF!</definedName>
    <definedName name="___________PNO9" localSheetId="5">[1]INPUT!#REF!</definedName>
    <definedName name="___________PNO9">[1]INPUT!#REF!</definedName>
    <definedName name="___________SBB1" localSheetId="10">#REF!</definedName>
    <definedName name="___________SBB1" localSheetId="5">#REF!</definedName>
    <definedName name="___________SBB1">#REF!</definedName>
    <definedName name="___________SBB2" localSheetId="10">#REF!</definedName>
    <definedName name="___________SBB2" localSheetId="5">#REF!</definedName>
    <definedName name="___________SBB2">#REF!</definedName>
    <definedName name="___________SBB3" localSheetId="10">#REF!</definedName>
    <definedName name="___________SBB3" localSheetId="5">#REF!</definedName>
    <definedName name="___________SBB3">#REF!</definedName>
    <definedName name="___________SBB4" localSheetId="10">#REF!</definedName>
    <definedName name="___________SBB4" localSheetId="5">#REF!</definedName>
    <definedName name="___________SBB4">#REF!</definedName>
    <definedName name="___________SBB5" localSheetId="10">#REF!</definedName>
    <definedName name="___________SBB5" localSheetId="5">#REF!</definedName>
    <definedName name="___________SBB5">#REF!</definedName>
    <definedName name="___________SHH1" localSheetId="10">#REF!</definedName>
    <definedName name="___________SHH1" localSheetId="5">#REF!</definedName>
    <definedName name="___________SHH1">#REF!</definedName>
    <definedName name="___________SHH2" localSheetId="10">#REF!</definedName>
    <definedName name="___________SHH2" localSheetId="5">#REF!</definedName>
    <definedName name="___________SHH2">#REF!</definedName>
    <definedName name="___________SHH3" localSheetId="10">#REF!</definedName>
    <definedName name="___________SHH3" localSheetId="5">#REF!</definedName>
    <definedName name="___________SHH3">#REF!</definedName>
    <definedName name="__________LL1">[5]Sheet17!$C$2</definedName>
    <definedName name="__________LL2">[5]Sheet17!$C$3</definedName>
    <definedName name="__________LL3">[5]Sheet17!$C$4</definedName>
    <definedName name="__________LR1">[5]Sheet17!$F$2</definedName>
    <definedName name="__________LR2">[5]Sheet17!$F$3</definedName>
    <definedName name="__________LR3">[5]Sheet17!$F$4</definedName>
    <definedName name="__________PNO10" localSheetId="10">[1]INPUT!#REF!</definedName>
    <definedName name="__________PNO10" localSheetId="5">[1]INPUT!#REF!</definedName>
    <definedName name="__________PNO10">[1]INPUT!#REF!</definedName>
    <definedName name="__________PNO3" localSheetId="10">[1]INPUT!#REF!</definedName>
    <definedName name="__________PNO3" localSheetId="5">[1]INPUT!#REF!</definedName>
    <definedName name="__________PNO3">[1]INPUT!#REF!</definedName>
    <definedName name="__________PNO4" localSheetId="10">[1]INPUT!#REF!</definedName>
    <definedName name="__________PNO4" localSheetId="5">[1]INPUT!#REF!</definedName>
    <definedName name="__________PNO4">[1]INPUT!#REF!</definedName>
    <definedName name="__________PNO5" localSheetId="10">[1]INPUT!#REF!</definedName>
    <definedName name="__________PNO5" localSheetId="5">[1]INPUT!#REF!</definedName>
    <definedName name="__________PNO5">[1]INPUT!#REF!</definedName>
    <definedName name="__________PNO6" localSheetId="10">[1]INPUT!#REF!</definedName>
    <definedName name="__________PNO6" localSheetId="5">[1]INPUT!#REF!</definedName>
    <definedName name="__________PNO6">[1]INPUT!#REF!</definedName>
    <definedName name="__________PNO7" localSheetId="10">[1]INPUT!#REF!</definedName>
    <definedName name="__________PNO7" localSheetId="5">[1]INPUT!#REF!</definedName>
    <definedName name="__________PNO7">[1]INPUT!#REF!</definedName>
    <definedName name="__________PNO8" localSheetId="10">[1]INPUT!#REF!</definedName>
    <definedName name="__________PNO8" localSheetId="5">[1]INPUT!#REF!</definedName>
    <definedName name="__________PNO8">[1]INPUT!#REF!</definedName>
    <definedName name="__________PNO9" localSheetId="10">[1]INPUT!#REF!</definedName>
    <definedName name="__________PNO9" localSheetId="5">[1]INPUT!#REF!</definedName>
    <definedName name="__________PNO9">[1]INPUT!#REF!</definedName>
    <definedName name="__________SBB1" localSheetId="10">#REF!</definedName>
    <definedName name="__________SBB1" localSheetId="5">#REF!</definedName>
    <definedName name="__________SBB1">#REF!</definedName>
    <definedName name="__________SBB2" localSheetId="10">#REF!</definedName>
    <definedName name="__________SBB2" localSheetId="5">#REF!</definedName>
    <definedName name="__________SBB2">#REF!</definedName>
    <definedName name="__________SBB3" localSheetId="10">#REF!</definedName>
    <definedName name="__________SBB3" localSheetId="5">#REF!</definedName>
    <definedName name="__________SBB3">#REF!</definedName>
    <definedName name="__________SBB4" localSheetId="10">#REF!</definedName>
    <definedName name="__________SBB4" localSheetId="5">#REF!</definedName>
    <definedName name="__________SBB4">#REF!</definedName>
    <definedName name="__________SBB5" localSheetId="10">#REF!</definedName>
    <definedName name="__________SBB5" localSheetId="5">#REF!</definedName>
    <definedName name="__________SBB5">#REF!</definedName>
    <definedName name="__________SHH1" localSheetId="10">#REF!</definedName>
    <definedName name="__________SHH1" localSheetId="5">#REF!</definedName>
    <definedName name="__________SHH1">#REF!</definedName>
    <definedName name="__________SHH2" localSheetId="10">#REF!</definedName>
    <definedName name="__________SHH2" localSheetId="5">#REF!</definedName>
    <definedName name="__________SHH2">#REF!</definedName>
    <definedName name="__________SHH3" localSheetId="10">#REF!</definedName>
    <definedName name="__________SHH3" localSheetId="5">#REF!</definedName>
    <definedName name="__________SHH3">#REF!</definedName>
    <definedName name="_________LL1">[5]Sheet17!$C$2</definedName>
    <definedName name="_________LL2">[5]Sheet17!$C$3</definedName>
    <definedName name="_________LL3">[5]Sheet17!$C$4</definedName>
    <definedName name="_________LR1">[5]Sheet17!$F$2</definedName>
    <definedName name="_________LR2">[5]Sheet17!$F$3</definedName>
    <definedName name="_________LR3">[5]Sheet17!$F$4</definedName>
    <definedName name="_________PNO10" localSheetId="10">[1]INPUT!#REF!</definedName>
    <definedName name="_________PNO10" localSheetId="5">[1]INPUT!#REF!</definedName>
    <definedName name="_________PNO10">[1]INPUT!#REF!</definedName>
    <definedName name="_________PNO3" localSheetId="10">[1]INPUT!#REF!</definedName>
    <definedName name="_________PNO3" localSheetId="5">[1]INPUT!#REF!</definedName>
    <definedName name="_________PNO3">[1]INPUT!#REF!</definedName>
    <definedName name="_________PNO4" localSheetId="10">[1]INPUT!#REF!</definedName>
    <definedName name="_________PNO4" localSheetId="5">[1]INPUT!#REF!</definedName>
    <definedName name="_________PNO4">[1]INPUT!#REF!</definedName>
    <definedName name="_________PNO5" localSheetId="10">[1]INPUT!#REF!</definedName>
    <definedName name="_________PNO5" localSheetId="5">[1]INPUT!#REF!</definedName>
    <definedName name="_________PNO5">[1]INPUT!#REF!</definedName>
    <definedName name="_________PNO6" localSheetId="10">[1]INPUT!#REF!</definedName>
    <definedName name="_________PNO6" localSheetId="5">[1]INPUT!#REF!</definedName>
    <definedName name="_________PNO6">[1]INPUT!#REF!</definedName>
    <definedName name="_________PNO7" localSheetId="10">[1]INPUT!#REF!</definedName>
    <definedName name="_________PNO7" localSheetId="5">[1]INPUT!#REF!</definedName>
    <definedName name="_________PNO7">[1]INPUT!#REF!</definedName>
    <definedName name="_________PNO8" localSheetId="10">[1]INPUT!#REF!</definedName>
    <definedName name="_________PNO8" localSheetId="5">[1]INPUT!#REF!</definedName>
    <definedName name="_________PNO8">[1]INPUT!#REF!</definedName>
    <definedName name="_________PNO9" localSheetId="10">[1]INPUT!#REF!</definedName>
    <definedName name="_________PNO9" localSheetId="5">[1]INPUT!#REF!</definedName>
    <definedName name="_________PNO9">[1]INPUT!#REF!</definedName>
    <definedName name="_________SBB1" localSheetId="10">#REF!</definedName>
    <definedName name="_________SBB1" localSheetId="5">#REF!</definedName>
    <definedName name="_________SBB1">#REF!</definedName>
    <definedName name="_________SBB2" localSheetId="10">#REF!</definedName>
    <definedName name="_________SBB2" localSheetId="5">#REF!</definedName>
    <definedName name="_________SBB2">#REF!</definedName>
    <definedName name="_________SBB3" localSheetId="10">#REF!</definedName>
    <definedName name="_________SBB3" localSheetId="5">#REF!</definedName>
    <definedName name="_________SBB3">#REF!</definedName>
    <definedName name="_________SBB4" localSheetId="10">#REF!</definedName>
    <definedName name="_________SBB4" localSheetId="5">#REF!</definedName>
    <definedName name="_________SBB4">#REF!</definedName>
    <definedName name="_________SBB5" localSheetId="10">#REF!</definedName>
    <definedName name="_________SBB5" localSheetId="5">#REF!</definedName>
    <definedName name="_________SBB5">#REF!</definedName>
    <definedName name="_________SHH1" localSheetId="10">#REF!</definedName>
    <definedName name="_________SHH1" localSheetId="5">#REF!</definedName>
    <definedName name="_________SHH1">#REF!</definedName>
    <definedName name="_________SHH2" localSheetId="10">#REF!</definedName>
    <definedName name="_________SHH2" localSheetId="5">#REF!</definedName>
    <definedName name="_________SHH2">#REF!</definedName>
    <definedName name="_________SHH3" localSheetId="10">#REF!</definedName>
    <definedName name="_________SHH3" localSheetId="5">#REF!</definedName>
    <definedName name="_________SHH3">#REF!</definedName>
    <definedName name="________LL1">[5]Sheet17!$C$2</definedName>
    <definedName name="________LL2">[5]Sheet17!$C$3</definedName>
    <definedName name="________LL3">[5]Sheet17!$C$4</definedName>
    <definedName name="________LR1">[5]Sheet17!$F$2</definedName>
    <definedName name="________LR2">[5]Sheet17!$F$3</definedName>
    <definedName name="________LR3">[5]Sheet17!$F$4</definedName>
    <definedName name="________PNO10" localSheetId="10">[1]INPUT!#REF!</definedName>
    <definedName name="________PNO10" localSheetId="5">[1]INPUT!#REF!</definedName>
    <definedName name="________PNO10">[1]INPUT!#REF!</definedName>
    <definedName name="________PNO3" localSheetId="10">[1]INPUT!#REF!</definedName>
    <definedName name="________PNO3" localSheetId="5">[1]INPUT!#REF!</definedName>
    <definedName name="________PNO3">[1]INPUT!#REF!</definedName>
    <definedName name="________PNO4" localSheetId="10">[1]INPUT!#REF!</definedName>
    <definedName name="________PNO4" localSheetId="5">[1]INPUT!#REF!</definedName>
    <definedName name="________PNO4">[1]INPUT!#REF!</definedName>
    <definedName name="________PNO5" localSheetId="10">[1]INPUT!#REF!</definedName>
    <definedName name="________PNO5" localSheetId="5">[1]INPUT!#REF!</definedName>
    <definedName name="________PNO5">[1]INPUT!#REF!</definedName>
    <definedName name="________PNO6" localSheetId="10">[1]INPUT!#REF!</definedName>
    <definedName name="________PNO6" localSheetId="5">[1]INPUT!#REF!</definedName>
    <definedName name="________PNO6">[1]INPUT!#REF!</definedName>
    <definedName name="________PNO7" localSheetId="10">[1]INPUT!#REF!</definedName>
    <definedName name="________PNO7" localSheetId="5">[1]INPUT!#REF!</definedName>
    <definedName name="________PNO7">[1]INPUT!#REF!</definedName>
    <definedName name="________PNO8" localSheetId="10">[1]INPUT!#REF!</definedName>
    <definedName name="________PNO8" localSheetId="5">[1]INPUT!#REF!</definedName>
    <definedName name="________PNO8">[1]INPUT!#REF!</definedName>
    <definedName name="________PNO9" localSheetId="10">[1]INPUT!#REF!</definedName>
    <definedName name="________PNO9" localSheetId="5">[1]INPUT!#REF!</definedName>
    <definedName name="________PNO9">[1]INPUT!#REF!</definedName>
    <definedName name="________SBB1" localSheetId="10">#REF!</definedName>
    <definedName name="________SBB1" localSheetId="5">#REF!</definedName>
    <definedName name="________SBB1">#REF!</definedName>
    <definedName name="________SBB2" localSheetId="10">#REF!</definedName>
    <definedName name="________SBB2" localSheetId="5">#REF!</definedName>
    <definedName name="________SBB2">#REF!</definedName>
    <definedName name="________SBB3" localSheetId="10">#REF!</definedName>
    <definedName name="________SBB3" localSheetId="5">#REF!</definedName>
    <definedName name="________SBB3">#REF!</definedName>
    <definedName name="________SBB4" localSheetId="10">#REF!</definedName>
    <definedName name="________SBB4" localSheetId="5">#REF!</definedName>
    <definedName name="________SBB4">#REF!</definedName>
    <definedName name="________SBB5" localSheetId="10">#REF!</definedName>
    <definedName name="________SBB5" localSheetId="5">#REF!</definedName>
    <definedName name="________SBB5">#REF!</definedName>
    <definedName name="________SHH1" localSheetId="10">#REF!</definedName>
    <definedName name="________SHH1" localSheetId="5">#REF!</definedName>
    <definedName name="________SHH1">#REF!</definedName>
    <definedName name="________SHH2" localSheetId="10">#REF!</definedName>
    <definedName name="________SHH2" localSheetId="5">#REF!</definedName>
    <definedName name="________SHH2">#REF!</definedName>
    <definedName name="________SHH3" localSheetId="10">#REF!</definedName>
    <definedName name="________SHH3" localSheetId="5">#REF!</definedName>
    <definedName name="________SHH3">#REF!</definedName>
    <definedName name="_______fg34444" localSheetId="10">BlankMacro1</definedName>
    <definedName name="_______fg34444" localSheetId="5">BlankMacro1</definedName>
    <definedName name="_______fg34444">BlankMacro1</definedName>
    <definedName name="_______LL1">[5]Sheet17!$C$2</definedName>
    <definedName name="_______LL2">[5]Sheet17!$C$3</definedName>
    <definedName name="_______LL3">[5]Sheet17!$C$4</definedName>
    <definedName name="_______LR1">[5]Sheet17!$F$2</definedName>
    <definedName name="_______LR2">[5]Sheet17!$F$3</definedName>
    <definedName name="_______LR3">[5]Sheet17!$F$4</definedName>
    <definedName name="_______PNO10" localSheetId="10">[1]INPUT!#REF!</definedName>
    <definedName name="_______PNO10" localSheetId="5">[1]INPUT!#REF!</definedName>
    <definedName name="_______PNO10">[1]INPUT!#REF!</definedName>
    <definedName name="_______PNO3" localSheetId="10">[1]INPUT!#REF!</definedName>
    <definedName name="_______PNO3" localSheetId="5">[1]INPUT!#REF!</definedName>
    <definedName name="_______PNO3">[1]INPUT!#REF!</definedName>
    <definedName name="_______PNO4" localSheetId="10">[1]INPUT!#REF!</definedName>
    <definedName name="_______PNO4" localSheetId="5">[1]INPUT!#REF!</definedName>
    <definedName name="_______PNO4">[1]INPUT!#REF!</definedName>
    <definedName name="_______PNO5" localSheetId="10">[1]INPUT!#REF!</definedName>
    <definedName name="_______PNO5" localSheetId="5">[1]INPUT!#REF!</definedName>
    <definedName name="_______PNO5">[1]INPUT!#REF!</definedName>
    <definedName name="_______PNO6" localSheetId="10">[1]INPUT!#REF!</definedName>
    <definedName name="_______PNO6" localSheetId="5">[1]INPUT!#REF!</definedName>
    <definedName name="_______PNO6">[1]INPUT!#REF!</definedName>
    <definedName name="_______PNO7" localSheetId="10">[1]INPUT!#REF!</definedName>
    <definedName name="_______PNO7" localSheetId="5">[1]INPUT!#REF!</definedName>
    <definedName name="_______PNO7">[1]INPUT!#REF!</definedName>
    <definedName name="_______PNO8" localSheetId="10">[1]INPUT!#REF!</definedName>
    <definedName name="_______PNO8" localSheetId="5">[1]INPUT!#REF!</definedName>
    <definedName name="_______PNO8">[1]INPUT!#REF!</definedName>
    <definedName name="_______PNO9" localSheetId="10">[1]INPUT!#REF!</definedName>
    <definedName name="_______PNO9" localSheetId="5">[1]INPUT!#REF!</definedName>
    <definedName name="_______PNO9">[1]INPUT!#REF!</definedName>
    <definedName name="_______SBB1" localSheetId="10">#REF!</definedName>
    <definedName name="_______SBB1" localSheetId="5">#REF!</definedName>
    <definedName name="_______SBB1">#REF!</definedName>
    <definedName name="_______SBB2" localSheetId="10">#REF!</definedName>
    <definedName name="_______SBB2" localSheetId="5">#REF!</definedName>
    <definedName name="_______SBB2">#REF!</definedName>
    <definedName name="_______SBB3" localSheetId="10">#REF!</definedName>
    <definedName name="_______SBB3" localSheetId="5">#REF!</definedName>
    <definedName name="_______SBB3">#REF!</definedName>
    <definedName name="_______SBB4" localSheetId="10">#REF!</definedName>
    <definedName name="_______SBB4" localSheetId="5">#REF!</definedName>
    <definedName name="_______SBB4">#REF!</definedName>
    <definedName name="_______SBB5" localSheetId="10">#REF!</definedName>
    <definedName name="_______SBB5" localSheetId="5">#REF!</definedName>
    <definedName name="_______SBB5">#REF!</definedName>
    <definedName name="_______SHH1" localSheetId="10">#REF!</definedName>
    <definedName name="_______SHH1" localSheetId="5">#REF!</definedName>
    <definedName name="_______SHH1">#REF!</definedName>
    <definedName name="_______SHH2" localSheetId="10">#REF!</definedName>
    <definedName name="_______SHH2" localSheetId="5">#REF!</definedName>
    <definedName name="_______SHH2">#REF!</definedName>
    <definedName name="_______SHH3" localSheetId="10">#REF!</definedName>
    <definedName name="_______SHH3" localSheetId="5">#REF!</definedName>
    <definedName name="_______SHH3">#REF!</definedName>
    <definedName name="______LL1">[5]Sheet17!$C$2</definedName>
    <definedName name="______LL2">[5]Sheet17!$C$3</definedName>
    <definedName name="______LL3">[5]Sheet17!$C$4</definedName>
    <definedName name="______LR1">[5]Sheet17!$F$2</definedName>
    <definedName name="______LR2">[5]Sheet17!$F$3</definedName>
    <definedName name="______LR3">[5]Sheet17!$F$4</definedName>
    <definedName name="______PNO10" localSheetId="10">[1]INPUT!#REF!</definedName>
    <definedName name="______PNO10" localSheetId="5">[1]INPUT!#REF!</definedName>
    <definedName name="______PNO10">[1]INPUT!#REF!</definedName>
    <definedName name="______PNO3" localSheetId="10">[1]INPUT!#REF!</definedName>
    <definedName name="______PNO3" localSheetId="5">[1]INPUT!#REF!</definedName>
    <definedName name="______PNO3">[1]INPUT!#REF!</definedName>
    <definedName name="______PNO4" localSheetId="10">[1]INPUT!#REF!</definedName>
    <definedName name="______PNO4" localSheetId="5">[1]INPUT!#REF!</definedName>
    <definedName name="______PNO4">[1]INPUT!#REF!</definedName>
    <definedName name="______PNO5" localSheetId="10">[1]INPUT!#REF!</definedName>
    <definedName name="______PNO5" localSheetId="5">[1]INPUT!#REF!</definedName>
    <definedName name="______PNO5">[1]INPUT!#REF!</definedName>
    <definedName name="______PNO6" localSheetId="10">[1]INPUT!#REF!</definedName>
    <definedName name="______PNO6" localSheetId="5">[1]INPUT!#REF!</definedName>
    <definedName name="______PNO6">[1]INPUT!#REF!</definedName>
    <definedName name="______PNO7" localSheetId="10">[1]INPUT!#REF!</definedName>
    <definedName name="______PNO7" localSheetId="5">[1]INPUT!#REF!</definedName>
    <definedName name="______PNO7">[1]INPUT!#REF!</definedName>
    <definedName name="______PNO8" localSheetId="10">[1]INPUT!#REF!</definedName>
    <definedName name="______PNO8" localSheetId="5">[1]INPUT!#REF!</definedName>
    <definedName name="______PNO8">[1]INPUT!#REF!</definedName>
    <definedName name="______PNO9" localSheetId="10">[1]INPUT!#REF!</definedName>
    <definedName name="______PNO9" localSheetId="5">[1]INPUT!#REF!</definedName>
    <definedName name="______PNO9">[1]INPUT!#REF!</definedName>
    <definedName name="______SBB1" localSheetId="10">#REF!</definedName>
    <definedName name="______SBB1" localSheetId="5">#REF!</definedName>
    <definedName name="______SBB1">#REF!</definedName>
    <definedName name="______SBB2" localSheetId="10">#REF!</definedName>
    <definedName name="______SBB2" localSheetId="5">#REF!</definedName>
    <definedName name="______SBB2">#REF!</definedName>
    <definedName name="______SBB3" localSheetId="10">#REF!</definedName>
    <definedName name="______SBB3" localSheetId="5">#REF!</definedName>
    <definedName name="______SBB3">#REF!</definedName>
    <definedName name="______SBB4" localSheetId="10">#REF!</definedName>
    <definedName name="______SBB4" localSheetId="5">#REF!</definedName>
    <definedName name="______SBB4">#REF!</definedName>
    <definedName name="______SBB5" localSheetId="10">#REF!</definedName>
    <definedName name="______SBB5" localSheetId="5">#REF!</definedName>
    <definedName name="______SBB5">#REF!</definedName>
    <definedName name="______SHH1" localSheetId="10">#REF!</definedName>
    <definedName name="______SHH1" localSheetId="5">#REF!</definedName>
    <definedName name="______SHH1">#REF!</definedName>
    <definedName name="______SHH2" localSheetId="10">#REF!</definedName>
    <definedName name="______SHH2" localSheetId="5">#REF!</definedName>
    <definedName name="______SHH2">#REF!</definedName>
    <definedName name="______SHH3" localSheetId="10">#REF!</definedName>
    <definedName name="______SHH3" localSheetId="5">#REF!</definedName>
    <definedName name="______SHH3">#REF!</definedName>
    <definedName name="_____fg34444" localSheetId="10">BlankMacro1</definedName>
    <definedName name="_____fg34444" localSheetId="5">BlankMacro1</definedName>
    <definedName name="_____fg34444">BlankMacro1</definedName>
    <definedName name="_____LL1">[5]Sheet17!$C$2</definedName>
    <definedName name="_____LL2">[5]Sheet17!$C$3</definedName>
    <definedName name="_____LL3">[5]Sheet17!$C$4</definedName>
    <definedName name="_____LR1">[5]Sheet17!$F$2</definedName>
    <definedName name="_____LR2">[5]Sheet17!$F$3</definedName>
    <definedName name="_____LR3">[5]Sheet17!$F$4</definedName>
    <definedName name="_____PNO10" localSheetId="10">[1]INPUT!#REF!</definedName>
    <definedName name="_____PNO10" localSheetId="5">[1]INPUT!#REF!</definedName>
    <definedName name="_____PNO10">[1]INPUT!#REF!</definedName>
    <definedName name="_____PNO3" localSheetId="10">[1]INPUT!#REF!</definedName>
    <definedName name="_____PNO3" localSheetId="5">[1]INPUT!#REF!</definedName>
    <definedName name="_____PNO3">[1]INPUT!#REF!</definedName>
    <definedName name="_____PNO4" localSheetId="10">[1]INPUT!#REF!</definedName>
    <definedName name="_____PNO4" localSheetId="5">[1]INPUT!#REF!</definedName>
    <definedName name="_____PNO4">[1]INPUT!#REF!</definedName>
    <definedName name="_____PNO5" localSheetId="10">[1]INPUT!#REF!</definedName>
    <definedName name="_____PNO5" localSheetId="5">[1]INPUT!#REF!</definedName>
    <definedName name="_____PNO5">[1]INPUT!#REF!</definedName>
    <definedName name="_____PNO6" localSheetId="10">[1]INPUT!#REF!</definedName>
    <definedName name="_____PNO6" localSheetId="5">[1]INPUT!#REF!</definedName>
    <definedName name="_____PNO6">[1]INPUT!#REF!</definedName>
    <definedName name="_____PNO7" localSheetId="10">[1]INPUT!#REF!</definedName>
    <definedName name="_____PNO7" localSheetId="5">[1]INPUT!#REF!</definedName>
    <definedName name="_____PNO7">[1]INPUT!#REF!</definedName>
    <definedName name="_____PNO8" localSheetId="10">[1]INPUT!#REF!</definedName>
    <definedName name="_____PNO8" localSheetId="5">[1]INPUT!#REF!</definedName>
    <definedName name="_____PNO8">[1]INPUT!#REF!</definedName>
    <definedName name="_____PNO9" localSheetId="10">[1]INPUT!#REF!</definedName>
    <definedName name="_____PNO9" localSheetId="5">[1]INPUT!#REF!</definedName>
    <definedName name="_____PNO9">[1]INPUT!#REF!</definedName>
    <definedName name="_____SBB1" localSheetId="10">#REF!</definedName>
    <definedName name="_____SBB1" localSheetId="5">#REF!</definedName>
    <definedName name="_____SBB1">#REF!</definedName>
    <definedName name="_____SBB2" localSheetId="10">#REF!</definedName>
    <definedName name="_____SBB2" localSheetId="5">#REF!</definedName>
    <definedName name="_____SBB2">#REF!</definedName>
    <definedName name="_____SBB3" localSheetId="10">#REF!</definedName>
    <definedName name="_____SBB3" localSheetId="5">#REF!</definedName>
    <definedName name="_____SBB3">#REF!</definedName>
    <definedName name="_____SBB4" localSheetId="10">#REF!</definedName>
    <definedName name="_____SBB4" localSheetId="5">#REF!</definedName>
    <definedName name="_____SBB4">#REF!</definedName>
    <definedName name="_____SBB5" localSheetId="10">#REF!</definedName>
    <definedName name="_____SBB5" localSheetId="5">#REF!</definedName>
    <definedName name="_____SBB5">#REF!</definedName>
    <definedName name="_____SHH1" localSheetId="10">#REF!</definedName>
    <definedName name="_____SHH1" localSheetId="5">#REF!</definedName>
    <definedName name="_____SHH1">#REF!</definedName>
    <definedName name="_____SHH2" localSheetId="10">#REF!</definedName>
    <definedName name="_____SHH2" localSheetId="5">#REF!</definedName>
    <definedName name="_____SHH2">#REF!</definedName>
    <definedName name="_____SHH3" localSheetId="10">#REF!</definedName>
    <definedName name="_____SHH3" localSheetId="5">#REF!</definedName>
    <definedName name="_____SHH3">#REF!</definedName>
    <definedName name="____fg34444" localSheetId="10">BlankMacro1</definedName>
    <definedName name="____fg34444" localSheetId="5">BlankMacro1</definedName>
    <definedName name="____fg34444">BlankMacro1</definedName>
    <definedName name="____LL1">[5]Sheet17!$C$2</definedName>
    <definedName name="____LL2">[5]Sheet17!$C$3</definedName>
    <definedName name="____LL3">[5]Sheet17!$C$4</definedName>
    <definedName name="____LR1">[5]Sheet17!$F$2</definedName>
    <definedName name="____LR2">[5]Sheet17!$F$3</definedName>
    <definedName name="____LR3">[5]Sheet17!$F$4</definedName>
    <definedName name="____PNO10" localSheetId="10">[1]INPUT!#REF!</definedName>
    <definedName name="____PNO10" localSheetId="5">[1]INPUT!#REF!</definedName>
    <definedName name="____PNO10">[1]INPUT!#REF!</definedName>
    <definedName name="____PNO3" localSheetId="10">[1]INPUT!#REF!</definedName>
    <definedName name="____PNO3" localSheetId="5">[1]INPUT!#REF!</definedName>
    <definedName name="____PNO3">[1]INPUT!#REF!</definedName>
    <definedName name="____PNO4" localSheetId="10">[1]INPUT!#REF!</definedName>
    <definedName name="____PNO4" localSheetId="5">[1]INPUT!#REF!</definedName>
    <definedName name="____PNO4">[1]INPUT!#REF!</definedName>
    <definedName name="____PNO5" localSheetId="10">[1]INPUT!#REF!</definedName>
    <definedName name="____PNO5" localSheetId="5">[1]INPUT!#REF!</definedName>
    <definedName name="____PNO5">[1]INPUT!#REF!</definedName>
    <definedName name="____PNO6" localSheetId="10">[1]INPUT!#REF!</definedName>
    <definedName name="____PNO6" localSheetId="5">[1]INPUT!#REF!</definedName>
    <definedName name="____PNO6">[1]INPUT!#REF!</definedName>
    <definedName name="____PNO7" localSheetId="10">[1]INPUT!#REF!</definedName>
    <definedName name="____PNO7" localSheetId="5">[1]INPUT!#REF!</definedName>
    <definedName name="____PNO7">[1]INPUT!#REF!</definedName>
    <definedName name="____PNO8" localSheetId="10">[1]INPUT!#REF!</definedName>
    <definedName name="____PNO8" localSheetId="5">[1]INPUT!#REF!</definedName>
    <definedName name="____PNO8">[1]INPUT!#REF!</definedName>
    <definedName name="____PNO9" localSheetId="10">[1]INPUT!#REF!</definedName>
    <definedName name="____PNO9" localSheetId="5">[1]INPUT!#REF!</definedName>
    <definedName name="____PNO9">[1]INPUT!#REF!</definedName>
    <definedName name="____SBB1" localSheetId="10">#REF!</definedName>
    <definedName name="____SBB1" localSheetId="5">#REF!</definedName>
    <definedName name="____SBB1">#REF!</definedName>
    <definedName name="____SBB2" localSheetId="10">#REF!</definedName>
    <definedName name="____SBB2" localSheetId="5">#REF!</definedName>
    <definedName name="____SBB2">#REF!</definedName>
    <definedName name="____SBB3" localSheetId="10">#REF!</definedName>
    <definedName name="____SBB3" localSheetId="5">#REF!</definedName>
    <definedName name="____SBB3">#REF!</definedName>
    <definedName name="____SBB4" localSheetId="10">#REF!</definedName>
    <definedName name="____SBB4" localSheetId="5">#REF!</definedName>
    <definedName name="____SBB4">#REF!</definedName>
    <definedName name="____SBB5" localSheetId="10">#REF!</definedName>
    <definedName name="____SBB5" localSheetId="5">#REF!</definedName>
    <definedName name="____SBB5">#REF!</definedName>
    <definedName name="____SHH1" localSheetId="10">#REF!</definedName>
    <definedName name="____SHH1" localSheetId="5">#REF!</definedName>
    <definedName name="____SHH1">#REF!</definedName>
    <definedName name="____SHH2" localSheetId="10">#REF!</definedName>
    <definedName name="____SHH2" localSheetId="5">#REF!</definedName>
    <definedName name="____SHH2">#REF!</definedName>
    <definedName name="____SHH3" localSheetId="10">#REF!</definedName>
    <definedName name="____SHH3" localSheetId="5">#REF!</definedName>
    <definedName name="____SHH3">#REF!</definedName>
    <definedName name="___fg34444" localSheetId="10">BlankMacro1</definedName>
    <definedName name="___fg34444" localSheetId="5">BlankMacro1</definedName>
    <definedName name="___fg34444">BlankMacro1</definedName>
    <definedName name="___LL1">[5]Sheet17!$C$2</definedName>
    <definedName name="___LL2">[5]Sheet17!$C$3</definedName>
    <definedName name="___LL3">[5]Sheet17!$C$4</definedName>
    <definedName name="___LR1">[5]Sheet17!$F$2</definedName>
    <definedName name="___LR2">[5]Sheet17!$F$3</definedName>
    <definedName name="___LR3">[5]Sheet17!$F$4</definedName>
    <definedName name="___PNO10" localSheetId="10">[1]INPUT!#REF!</definedName>
    <definedName name="___PNO10" localSheetId="5">[1]INPUT!#REF!</definedName>
    <definedName name="___PNO10">[1]INPUT!#REF!</definedName>
    <definedName name="___PNO3" localSheetId="10">[1]INPUT!#REF!</definedName>
    <definedName name="___PNO3" localSheetId="5">[1]INPUT!#REF!</definedName>
    <definedName name="___PNO3">[1]INPUT!#REF!</definedName>
    <definedName name="___PNO4" localSheetId="10">[1]INPUT!#REF!</definedName>
    <definedName name="___PNO4" localSheetId="5">[1]INPUT!#REF!</definedName>
    <definedName name="___PNO4">[1]INPUT!#REF!</definedName>
    <definedName name="___PNO5" localSheetId="10">[1]INPUT!#REF!</definedName>
    <definedName name="___PNO5" localSheetId="5">[1]INPUT!#REF!</definedName>
    <definedName name="___PNO5">[1]INPUT!#REF!</definedName>
    <definedName name="___PNO6" localSheetId="10">[1]INPUT!#REF!</definedName>
    <definedName name="___PNO6" localSheetId="5">[1]INPUT!#REF!</definedName>
    <definedName name="___PNO6">[1]INPUT!#REF!</definedName>
    <definedName name="___PNO7" localSheetId="10">[1]INPUT!#REF!</definedName>
    <definedName name="___PNO7" localSheetId="5">[1]INPUT!#REF!</definedName>
    <definedName name="___PNO7">[1]INPUT!#REF!</definedName>
    <definedName name="___PNO8" localSheetId="10">[1]INPUT!#REF!</definedName>
    <definedName name="___PNO8" localSheetId="5">[1]INPUT!#REF!</definedName>
    <definedName name="___PNO8">[1]INPUT!#REF!</definedName>
    <definedName name="___PNO9" localSheetId="10">[1]INPUT!#REF!</definedName>
    <definedName name="___PNO9" localSheetId="5">[1]INPUT!#REF!</definedName>
    <definedName name="___PNO9">[1]INPUT!#REF!</definedName>
    <definedName name="___SBB1" localSheetId="10">#REF!</definedName>
    <definedName name="___SBB1" localSheetId="5">#REF!</definedName>
    <definedName name="___SBB1">#REF!</definedName>
    <definedName name="___SBB2" localSheetId="10">#REF!</definedName>
    <definedName name="___SBB2" localSheetId="5">#REF!</definedName>
    <definedName name="___SBB2">#REF!</definedName>
    <definedName name="___SBB3" localSheetId="10">#REF!</definedName>
    <definedName name="___SBB3" localSheetId="5">#REF!</definedName>
    <definedName name="___SBB3">#REF!</definedName>
    <definedName name="___SBB4" localSheetId="10">#REF!</definedName>
    <definedName name="___SBB4" localSheetId="5">#REF!</definedName>
    <definedName name="___SBB4">#REF!</definedName>
    <definedName name="___SBB5" localSheetId="10">#REF!</definedName>
    <definedName name="___SBB5" localSheetId="5">#REF!</definedName>
    <definedName name="___SBB5">#REF!</definedName>
    <definedName name="___SHH1" localSheetId="10">#REF!</definedName>
    <definedName name="___SHH1" localSheetId="5">#REF!</definedName>
    <definedName name="___SHH1">#REF!</definedName>
    <definedName name="___SHH2" localSheetId="10">#REF!</definedName>
    <definedName name="___SHH2" localSheetId="5">#REF!</definedName>
    <definedName name="___SHH2">#REF!</definedName>
    <definedName name="___SHH3" localSheetId="10">#REF!</definedName>
    <definedName name="___SHH3" localSheetId="5">#REF!</definedName>
    <definedName name="___SHH3">#REF!</definedName>
    <definedName name="__A1" localSheetId="10">#REF!</definedName>
    <definedName name="__A1" localSheetId="5">#REF!</definedName>
    <definedName name="__A1">#REF!</definedName>
    <definedName name="__DemandLoad">TRUE</definedName>
    <definedName name="__ER465" localSheetId="10">#REF!</definedName>
    <definedName name="__ER465" localSheetId="5">#REF!</definedName>
    <definedName name="__ER465">#REF!</definedName>
    <definedName name="__fg34444" localSheetId="10">BlankMacro1</definedName>
    <definedName name="__fg34444" localSheetId="5">BlankMacro1</definedName>
    <definedName name="__fg34444">BlankMacro1</definedName>
    <definedName name="__LL1">[5]Sheet17!$C$2</definedName>
    <definedName name="__LL2">[5]Sheet17!$C$3</definedName>
    <definedName name="__LL3">[5]Sheet17!$C$4</definedName>
    <definedName name="__LR1">[5]Sheet17!$F$2</definedName>
    <definedName name="__LR2">[5]Sheet17!$F$3</definedName>
    <definedName name="__LR3">[5]Sheet17!$F$4</definedName>
    <definedName name="__P1" localSheetId="10">#REF!</definedName>
    <definedName name="__P1" localSheetId="5">#REF!</definedName>
    <definedName name="__P1">#REF!</definedName>
    <definedName name="__P2" localSheetId="10">'[6]Sheet1 (2)'!#REF!</definedName>
    <definedName name="__P2" localSheetId="5">'[6]Sheet1 (2)'!#REF!</definedName>
    <definedName name="__P2">'[6]Sheet1 (2)'!#REF!</definedName>
    <definedName name="__PNO10" localSheetId="10">[1]INPUT!#REF!</definedName>
    <definedName name="__PNO10" localSheetId="5">[1]INPUT!#REF!</definedName>
    <definedName name="__PNO10">[1]INPUT!#REF!</definedName>
    <definedName name="__PNO3" localSheetId="10">[1]INPUT!#REF!</definedName>
    <definedName name="__PNO3" localSheetId="5">[1]INPUT!#REF!</definedName>
    <definedName name="__PNO3">[1]INPUT!#REF!</definedName>
    <definedName name="__PNO4" localSheetId="10">[1]INPUT!#REF!</definedName>
    <definedName name="__PNO4" localSheetId="5">[1]INPUT!#REF!</definedName>
    <definedName name="__PNO4">[1]INPUT!#REF!</definedName>
    <definedName name="__PNO5" localSheetId="10">[1]INPUT!#REF!</definedName>
    <definedName name="__PNO5" localSheetId="5">[1]INPUT!#REF!</definedName>
    <definedName name="__PNO5">[1]INPUT!#REF!</definedName>
    <definedName name="__PNO6" localSheetId="10">[1]INPUT!#REF!</definedName>
    <definedName name="__PNO6" localSheetId="5">[1]INPUT!#REF!</definedName>
    <definedName name="__PNO6">[1]INPUT!#REF!</definedName>
    <definedName name="__PNO7" localSheetId="10">[1]INPUT!#REF!</definedName>
    <definedName name="__PNO7" localSheetId="5">[1]INPUT!#REF!</definedName>
    <definedName name="__PNO7">[1]INPUT!#REF!</definedName>
    <definedName name="__PNO8" localSheetId="10">[1]INPUT!#REF!</definedName>
    <definedName name="__PNO8" localSheetId="5">[1]INPUT!#REF!</definedName>
    <definedName name="__PNO8">[1]INPUT!#REF!</definedName>
    <definedName name="__PNO9" localSheetId="10">[1]INPUT!#REF!</definedName>
    <definedName name="__PNO9" localSheetId="5">[1]INPUT!#REF!</definedName>
    <definedName name="__PNO9">[1]INPUT!#REF!</definedName>
    <definedName name="__SBB1" localSheetId="10">#REF!</definedName>
    <definedName name="__SBB1" localSheetId="5">#REF!</definedName>
    <definedName name="__SBB1">#REF!</definedName>
    <definedName name="__SBB2" localSheetId="10">#REF!</definedName>
    <definedName name="__SBB2" localSheetId="5">#REF!</definedName>
    <definedName name="__SBB2">#REF!</definedName>
    <definedName name="__SBB3" localSheetId="10">#REF!</definedName>
    <definedName name="__SBB3" localSheetId="5">#REF!</definedName>
    <definedName name="__SBB3">#REF!</definedName>
    <definedName name="__SBB4" localSheetId="10">#REF!</definedName>
    <definedName name="__SBB4" localSheetId="5">#REF!</definedName>
    <definedName name="__SBB4">#REF!</definedName>
    <definedName name="__SBB5" localSheetId="10">#REF!</definedName>
    <definedName name="__SBB5" localSheetId="5">#REF!</definedName>
    <definedName name="__SBB5">#REF!</definedName>
    <definedName name="__SHH1" localSheetId="10">#REF!</definedName>
    <definedName name="__SHH1" localSheetId="5">#REF!</definedName>
    <definedName name="__SHH1">#REF!</definedName>
    <definedName name="__SHH2" localSheetId="10">#REF!</definedName>
    <definedName name="__SHH2" localSheetId="5">#REF!</definedName>
    <definedName name="__SHH2">#REF!</definedName>
    <definedName name="__SHH3" localSheetId="10">#REF!</definedName>
    <definedName name="__SHH3" localSheetId="5">#REF!</definedName>
    <definedName name="__SHH3">#REF!</definedName>
    <definedName name="__t5" localSheetId="10">#REF!</definedName>
    <definedName name="__t5" localSheetId="5">#REF!</definedName>
    <definedName name="__t5">#REF!</definedName>
    <definedName name="_1" localSheetId="10">#REF!</definedName>
    <definedName name="_1" localSheetId="5">#REF!</definedName>
    <definedName name="_1">#REF!</definedName>
    <definedName name="_1.구체" localSheetId="10">[7]수로단위수량!#REF!</definedName>
    <definedName name="_1.구체" localSheetId="5">[7]수로단위수량!#REF!</definedName>
    <definedName name="_1.구체">[7]수로단위수량!#REF!</definedName>
    <definedName name="_10fg34444_" localSheetId="10">BlankMacro1</definedName>
    <definedName name="_10fg34444_" localSheetId="5">BlankMacro1</definedName>
    <definedName name="_10fg34444_">BlankMacro1</definedName>
    <definedName name="_1월" localSheetId="10">#REF!</definedName>
    <definedName name="_1월" localSheetId="5">#REF!</definedName>
    <definedName name="_1월">#REF!</definedName>
    <definedName name="_2" localSheetId="10">#REF!</definedName>
    <definedName name="_2" localSheetId="5">#REF!</definedName>
    <definedName name="_2">#REF!</definedName>
    <definedName name="_2._날_개_벽" localSheetId="10">#REF!</definedName>
    <definedName name="_2._날_개_벽" localSheetId="5">#REF!</definedName>
    <definedName name="_2._날_개_벽">#REF!</definedName>
    <definedName name="_2.접속저판" localSheetId="10">[7]수로단위수량!#REF!</definedName>
    <definedName name="_2.접속저판" localSheetId="5">[7]수로단위수량!#REF!</definedName>
    <definedName name="_2.접속저판">[7]수로단위수량!#REF!</definedName>
    <definedName name="_2월" localSheetId="10">#REF!</definedName>
    <definedName name="_2월" localSheetId="5">#REF!</definedName>
    <definedName name="_2월">#REF!</definedName>
    <definedName name="_3" localSheetId="10">#REF!</definedName>
    <definedName name="_3" localSheetId="5">#REF!</definedName>
    <definedName name="_3">#REF!</definedName>
    <definedName name="_3.기초" localSheetId="10">[7]수로단위수량!#REF!</definedName>
    <definedName name="_3.기초" localSheetId="5">[7]수로단위수량!#REF!</definedName>
    <definedName name="_3.기초">[7]수로단위수량!#REF!</definedName>
    <definedName name="_3월" localSheetId="10">#REF!</definedName>
    <definedName name="_3월" localSheetId="5">#REF!</definedName>
    <definedName name="_3월">#REF!</definedName>
    <definedName name="_4" localSheetId="10">#REF!</definedName>
    <definedName name="_4" localSheetId="5">#REF!</definedName>
    <definedName name="_4">#REF!</definedName>
    <definedName name="_4.거푸집" localSheetId="10">[7]수로단위수량!#REF!</definedName>
    <definedName name="_4.거푸집" localSheetId="5">[7]수로단위수량!#REF!</definedName>
    <definedName name="_4.거푸집">[7]수로단위수량!#REF!</definedName>
    <definedName name="_4fg34444_" localSheetId="10">BlankMacro1</definedName>
    <definedName name="_4fg34444_" localSheetId="5">BlankMacro1</definedName>
    <definedName name="_4fg34444_">BlankMacro1</definedName>
    <definedName name="_4월" localSheetId="10">#REF!</definedName>
    <definedName name="_4월" localSheetId="5">#REF!</definedName>
    <definedName name="_4월">#REF!</definedName>
    <definedName name="_5" localSheetId="10">#REF!</definedName>
    <definedName name="_5" localSheetId="5">#REF!</definedName>
    <definedName name="_5">#REF!</definedName>
    <definedName name="_5.거푸집" localSheetId="10">[7]수로단위수량!#REF!</definedName>
    <definedName name="_5.거푸집" localSheetId="5">[7]수로단위수량!#REF!</definedName>
    <definedName name="_5.거푸집">[7]수로단위수량!#REF!</definedName>
    <definedName name="_5월" localSheetId="10">#REF!</definedName>
    <definedName name="_5월" localSheetId="5">#REF!</definedName>
    <definedName name="_5월">#REF!</definedName>
    <definedName name="_6" localSheetId="10">#REF!</definedName>
    <definedName name="_6" localSheetId="5">#REF!</definedName>
    <definedName name="_6">#REF!</definedName>
    <definedName name="_6.부직포" localSheetId="10">[7]수로단위수량!#REF!</definedName>
    <definedName name="_6.부직포" localSheetId="5">[7]수로단위수량!#REF!</definedName>
    <definedName name="_6.부직포">[7]수로단위수량!#REF!</definedName>
    <definedName name="_6.잡석채움" localSheetId="10">[7]수로단위수량!#REF!</definedName>
    <definedName name="_6.잡석채움" localSheetId="5">[7]수로단위수량!#REF!</definedName>
    <definedName name="_6.잡석채움">[7]수로단위수량!#REF!</definedName>
    <definedName name="_6월" localSheetId="10">#REF!</definedName>
    <definedName name="_6월" localSheetId="5">#REF!</definedName>
    <definedName name="_6월">#REF!</definedName>
    <definedName name="_7.배수" localSheetId="10">[7]수로단위수량!#REF!</definedName>
    <definedName name="_7.배수" localSheetId="5">[7]수로단위수량!#REF!</definedName>
    <definedName name="_7.배수">[7]수로단위수량!#REF!</definedName>
    <definedName name="_8.스페이서" localSheetId="10">[7]수로단위수량!#REF!</definedName>
    <definedName name="_8.스페이서" localSheetId="5">[7]수로단위수량!#REF!</definedName>
    <definedName name="_8.스페이서">[7]수로단위수량!#REF!</definedName>
    <definedName name="_9.문양" localSheetId="10">[7]수로단위수량!#REF!</definedName>
    <definedName name="_9.문양" localSheetId="5">[7]수로단위수량!#REF!</definedName>
    <definedName name="_9.문양">[7]수로단위수량!#REF!</definedName>
    <definedName name="_9fg34444_" localSheetId="10">BlankMacro1</definedName>
    <definedName name="_9fg34444_" localSheetId="5">BlankMacro1</definedName>
    <definedName name="_9fg34444_">BlankMacro1</definedName>
    <definedName name="_A1" localSheetId="10">#REF!</definedName>
    <definedName name="_A1" localSheetId="5">#REF!</definedName>
    <definedName name="_A1">#REF!</definedName>
    <definedName name="_b1">'[8]자재 집계표'!$J$56</definedName>
    <definedName name="_B2">'[9]자재 집계표'!$K$54</definedName>
    <definedName name="_B3" localSheetId="10">#REF!</definedName>
    <definedName name="_B3" localSheetId="5">#REF!</definedName>
    <definedName name="_B3">#REF!</definedName>
    <definedName name="_b5" localSheetId="10">'[8]자재 집계표'!#REF!</definedName>
    <definedName name="_b5" localSheetId="5">'[8]자재 집계표'!#REF!</definedName>
    <definedName name="_b5">'[8]자재 집계표'!#REF!</definedName>
    <definedName name="_b6" localSheetId="10">'[8]자재 집계표'!#REF!</definedName>
    <definedName name="_b6" localSheetId="5">'[8]자재 집계표'!#REF!</definedName>
    <definedName name="_b6">'[8]자재 집계표'!#REF!</definedName>
    <definedName name="_b7" localSheetId="10">'[8]자재 집계표'!#REF!</definedName>
    <definedName name="_b7" localSheetId="5">'[8]자재 집계표'!#REF!</definedName>
    <definedName name="_b7">'[8]자재 집계표'!#REF!</definedName>
    <definedName name="_BFF1" localSheetId="10">'[10]자재 집계표'!#REF!</definedName>
    <definedName name="_BFF1" localSheetId="5">'[10]자재 집계표'!#REF!</definedName>
    <definedName name="_BFF1">'[10]자재 집계표'!#REF!</definedName>
    <definedName name="_ER465" localSheetId="10">#REF!</definedName>
    <definedName name="_ER465" localSheetId="5">#REF!</definedName>
    <definedName name="_ER465">#REF!</definedName>
    <definedName name="_f1" localSheetId="10">'[8]자재 집계표'!#REF!</definedName>
    <definedName name="_f1" localSheetId="5">'[8]자재 집계표'!#REF!</definedName>
    <definedName name="_f1">'[8]자재 집계표'!#REF!</definedName>
    <definedName name="_f2" localSheetId="10">'[8]자재 집계표'!#REF!</definedName>
    <definedName name="_f2" localSheetId="5">'[8]자재 집계표'!#REF!</definedName>
    <definedName name="_f2">'[8]자재 집계표'!#REF!</definedName>
    <definedName name="_f3" localSheetId="10">'[8]자재 집계표'!#REF!</definedName>
    <definedName name="_f3" localSheetId="5">'[8]자재 집계표'!#REF!</definedName>
    <definedName name="_f3">'[8]자재 집계표'!#REF!</definedName>
    <definedName name="_f5" localSheetId="10">'[8]자재 집계표'!#REF!</definedName>
    <definedName name="_f5" localSheetId="5">'[8]자재 집계표'!#REF!</definedName>
    <definedName name="_f5">'[8]자재 집계표'!#REF!</definedName>
    <definedName name="_fg34444" localSheetId="10">BlankMacro1</definedName>
    <definedName name="_fg34444" localSheetId="5">BlankMacro1</definedName>
    <definedName name="_fg34444">BlankMacro1</definedName>
    <definedName name="_Fill" localSheetId="10" hidden="1">#REF!</definedName>
    <definedName name="_Fill" localSheetId="5" hidden="1">#REF!</definedName>
    <definedName name="_Fill" hidden="1">#REF!</definedName>
    <definedName name="_g3">'[8]자재 집계표'!$H$81</definedName>
    <definedName name="_g4">'[8]자재 집계표'!$H$82</definedName>
    <definedName name="_h1">'[8]자재 집계표'!$H$79</definedName>
    <definedName name="_h6" localSheetId="10">'[8]자재 집계표'!#REF!</definedName>
    <definedName name="_h6" localSheetId="5">'[8]자재 집계표'!#REF!</definedName>
    <definedName name="_h6">'[8]자재 집계표'!#REF!</definedName>
    <definedName name="_h7" localSheetId="10">'[8]자재 집계표'!#REF!</definedName>
    <definedName name="_h7" localSheetId="5">'[8]자재 집계표'!#REF!</definedName>
    <definedName name="_h7">'[8]자재 집계표'!#REF!</definedName>
    <definedName name="_Key1" localSheetId="10" hidden="1">#REF!</definedName>
    <definedName name="_Key1" localSheetId="5" hidden="1">#REF!</definedName>
    <definedName name="_Key1" hidden="1">#REF!</definedName>
    <definedName name="_Key2" localSheetId="10" hidden="1">#REF!</definedName>
    <definedName name="_Key2" localSheetId="5" hidden="1">#REF!</definedName>
    <definedName name="_Key2" hidden="1">#REF!</definedName>
    <definedName name="_LL1" localSheetId="10">#REF!</definedName>
    <definedName name="_LL1" localSheetId="5">#REF!</definedName>
    <definedName name="_LL1">#REF!</definedName>
    <definedName name="_LL2" localSheetId="10">#REF!</definedName>
    <definedName name="_LL2" localSheetId="5">#REF!</definedName>
    <definedName name="_LL2">#REF!</definedName>
    <definedName name="_LL3" localSheetId="10">#REF!</definedName>
    <definedName name="_LL3" localSheetId="5">#REF!</definedName>
    <definedName name="_LL3">#REF!</definedName>
    <definedName name="_LL4" localSheetId="10">#REF!</definedName>
    <definedName name="_LL4" localSheetId="5">#REF!</definedName>
    <definedName name="_LL4">#REF!</definedName>
    <definedName name="_LL5" localSheetId="10">#REF!</definedName>
    <definedName name="_LL5" localSheetId="5">#REF!</definedName>
    <definedName name="_LL5">#REF!</definedName>
    <definedName name="_LR1">[5]Sheet17!$F$2</definedName>
    <definedName name="_LR2">[5]Sheet17!$F$3</definedName>
    <definedName name="_LR3">[5]Sheet17!$F$4</definedName>
    <definedName name="_LTT1" localSheetId="10">'[10]자재 집계표'!#REF!</definedName>
    <definedName name="_LTT1" localSheetId="5">'[10]자재 집계표'!#REF!</definedName>
    <definedName name="_LTT1">'[10]자재 집계표'!#REF!</definedName>
    <definedName name="_mk1">#N/A</definedName>
    <definedName name="_mk2" localSheetId="10">#REF!</definedName>
    <definedName name="_mk2" localSheetId="5">#REF!</definedName>
    <definedName name="_mk2">#REF!</definedName>
    <definedName name="_mk4">#N/A</definedName>
    <definedName name="_Order1" hidden="1">255</definedName>
    <definedName name="_Order2" hidden="1">255</definedName>
    <definedName name="_P1" localSheetId="10">#REF!</definedName>
    <definedName name="_P1" localSheetId="5">#REF!</definedName>
    <definedName name="_P1">#REF!</definedName>
    <definedName name="_P2" localSheetId="10">'[6]Sheet1 (2)'!#REF!</definedName>
    <definedName name="_P2" localSheetId="5">'[6]Sheet1 (2)'!#REF!</definedName>
    <definedName name="_P2">'[6]Sheet1 (2)'!#REF!</definedName>
    <definedName name="_PH2" localSheetId="10">'[10]자재 집계표'!#REF!</definedName>
    <definedName name="_PH2" localSheetId="5">'[10]자재 집계표'!#REF!</definedName>
    <definedName name="_PH2">'[10]자재 집계표'!#REF!</definedName>
    <definedName name="_PNO10" localSheetId="10">[1]INPUT!#REF!</definedName>
    <definedName name="_PNO10" localSheetId="5">[1]INPUT!#REF!</definedName>
    <definedName name="_PNO10">[1]INPUT!#REF!</definedName>
    <definedName name="_PNO3" localSheetId="10">[1]INPUT!#REF!</definedName>
    <definedName name="_PNO3" localSheetId="5">[1]INPUT!#REF!</definedName>
    <definedName name="_PNO3">[1]INPUT!#REF!</definedName>
    <definedName name="_PNO4" localSheetId="10">[1]INPUT!#REF!</definedName>
    <definedName name="_PNO4" localSheetId="5">[1]INPUT!#REF!</definedName>
    <definedName name="_PNO4">[1]INPUT!#REF!</definedName>
    <definedName name="_PNO5" localSheetId="10">[1]INPUT!#REF!</definedName>
    <definedName name="_PNO5" localSheetId="5">[1]INPUT!#REF!</definedName>
    <definedName name="_PNO5">[1]INPUT!#REF!</definedName>
    <definedName name="_PNO6" localSheetId="10">[1]INPUT!#REF!</definedName>
    <definedName name="_PNO6" localSheetId="5">[1]INPUT!#REF!</definedName>
    <definedName name="_PNO6">[1]INPUT!#REF!</definedName>
    <definedName name="_PNO7" localSheetId="10">[1]INPUT!#REF!</definedName>
    <definedName name="_PNO7" localSheetId="5">[1]INPUT!#REF!</definedName>
    <definedName name="_PNO7">[1]INPUT!#REF!</definedName>
    <definedName name="_PNO8" localSheetId="10">[1]INPUT!#REF!</definedName>
    <definedName name="_PNO8" localSheetId="5">[1]INPUT!#REF!</definedName>
    <definedName name="_PNO8">[1]INPUT!#REF!</definedName>
    <definedName name="_PNO9" localSheetId="10">[1]INPUT!#REF!</definedName>
    <definedName name="_PNO9" localSheetId="5">[1]INPUT!#REF!</definedName>
    <definedName name="_PNO9">[1]INPUT!#REF!</definedName>
    <definedName name="_SBB1" localSheetId="10">#REF!</definedName>
    <definedName name="_SBB1" localSheetId="5">#REF!</definedName>
    <definedName name="_SBB1">#REF!</definedName>
    <definedName name="_SBB2" localSheetId="10">#REF!</definedName>
    <definedName name="_SBB2" localSheetId="5">#REF!</definedName>
    <definedName name="_SBB2">#REF!</definedName>
    <definedName name="_SBB3" localSheetId="10">#REF!</definedName>
    <definedName name="_SBB3" localSheetId="5">#REF!</definedName>
    <definedName name="_SBB3">#REF!</definedName>
    <definedName name="_SBB4" localSheetId="10">#REF!</definedName>
    <definedName name="_SBB4" localSheetId="5">#REF!</definedName>
    <definedName name="_SBB4">#REF!</definedName>
    <definedName name="_SBB5" localSheetId="10">#REF!</definedName>
    <definedName name="_SBB5" localSheetId="5">#REF!</definedName>
    <definedName name="_SBB5">#REF!</definedName>
    <definedName name="_SHH1" localSheetId="10">#REF!</definedName>
    <definedName name="_SHH1" localSheetId="5">#REF!</definedName>
    <definedName name="_SHH1">#REF!</definedName>
    <definedName name="_SHH2" localSheetId="10">#REF!</definedName>
    <definedName name="_SHH2" localSheetId="5">#REF!</definedName>
    <definedName name="_SHH2">#REF!</definedName>
    <definedName name="_SHH3" localSheetId="10">#REF!</definedName>
    <definedName name="_SHH3" localSheetId="5">#REF!</definedName>
    <definedName name="_SHH3">#REF!</definedName>
    <definedName name="_SL1" localSheetId="10">'[10]자재 집계표'!#REF!</definedName>
    <definedName name="_SL1" localSheetId="5">'[10]자재 집계표'!#REF!</definedName>
    <definedName name="_SL1">'[10]자재 집계표'!#REF!</definedName>
    <definedName name="_SL2" localSheetId="10">'[10]자재 집계표'!#REF!</definedName>
    <definedName name="_SL2" localSheetId="5">'[10]자재 집계표'!#REF!</definedName>
    <definedName name="_SL2">'[10]자재 집계표'!#REF!</definedName>
    <definedName name="_SL3" localSheetId="10">'[10]자재 집계표'!#REF!</definedName>
    <definedName name="_SL3" localSheetId="5">'[10]자재 집계표'!#REF!</definedName>
    <definedName name="_SL3">'[10]자재 집계표'!#REF!</definedName>
    <definedName name="_SL4" localSheetId="10">'[10]자재 집계표'!#REF!</definedName>
    <definedName name="_SL4" localSheetId="5">'[10]자재 집계표'!#REF!</definedName>
    <definedName name="_SL4">'[10]자재 집계표'!#REF!</definedName>
    <definedName name="_SL5" localSheetId="10">'[10]자재 집계표'!#REF!</definedName>
    <definedName name="_SL5" localSheetId="5">'[10]자재 집계표'!#REF!</definedName>
    <definedName name="_SL5">'[10]자재 집계표'!#REF!</definedName>
    <definedName name="_SL6" localSheetId="10">'[10]자재 집계표'!#REF!</definedName>
    <definedName name="_SL6" localSheetId="5">'[10]자재 집계표'!#REF!</definedName>
    <definedName name="_SL6">'[10]자재 집계표'!#REF!</definedName>
    <definedName name="_Sort" localSheetId="10" hidden="1">#REF!</definedName>
    <definedName name="_Sort" localSheetId="5" hidden="1">#REF!</definedName>
    <definedName name="_Sort" hidden="1">#REF!</definedName>
    <definedName name="_ST1">'[10]자재 집계표'!$K$441</definedName>
    <definedName name="_ST2">'[10]자재 집계표'!$K$442</definedName>
    <definedName name="_t5" localSheetId="10">#REF!</definedName>
    <definedName name="_t5" localSheetId="5">#REF!</definedName>
    <definedName name="_t5">#REF!</definedName>
    <definedName name="_UTT1" localSheetId="10">'[10]자재 집계표'!#REF!</definedName>
    <definedName name="_UTT1" localSheetId="5">'[10]자재 집계표'!#REF!</definedName>
    <definedName name="_UTT1">'[10]자재 집계표'!#REF!</definedName>
    <definedName name="_WHH1" localSheetId="10">'[10]자재 집계표'!#REF!</definedName>
    <definedName name="_WHH1" localSheetId="5">'[10]자재 집계표'!#REF!</definedName>
    <definedName name="_WHH1">'[10]자재 집계표'!#REF!</definedName>
    <definedName name="_WTT1" localSheetId="10">'[10]자재 집계표'!#REF!</definedName>
    <definedName name="_WTT1" localSheetId="5">'[10]자재 집계표'!#REF!</definedName>
    <definedName name="_WTT1">'[10]자재 집계표'!#REF!</definedName>
    <definedName name="\0" localSheetId="10">#REF!</definedName>
    <definedName name="\0" localSheetId="5">#REF!</definedName>
    <definedName name="\0">#REF!</definedName>
    <definedName name="\a" localSheetId="10">#REF!</definedName>
    <definedName name="\a" localSheetId="5">#REF!</definedName>
    <definedName name="\a">#REF!</definedName>
    <definedName name="\b" localSheetId="10">#REF!</definedName>
    <definedName name="\b" localSheetId="5">#REF!</definedName>
    <definedName name="\b">#REF!</definedName>
    <definedName name="\c" localSheetId="10">#REF!</definedName>
    <definedName name="\c" localSheetId="5">#REF!</definedName>
    <definedName name="\c">#REF!</definedName>
    <definedName name="\d" localSheetId="10">#REF!</definedName>
    <definedName name="\d" localSheetId="5">#REF!</definedName>
    <definedName name="\d">#REF!</definedName>
    <definedName name="\e" localSheetId="10">#REF!</definedName>
    <definedName name="\e" localSheetId="5">#REF!</definedName>
    <definedName name="\e">#REF!</definedName>
    <definedName name="\f" localSheetId="10">#REF!</definedName>
    <definedName name="\f" localSheetId="5">#REF!</definedName>
    <definedName name="\f">#REF!</definedName>
    <definedName name="\g" localSheetId="10">#REF!</definedName>
    <definedName name="\g" localSheetId="5">#REF!</definedName>
    <definedName name="\g">#REF!</definedName>
    <definedName name="\h" localSheetId="10">#REF!</definedName>
    <definedName name="\h" localSheetId="5">#REF!</definedName>
    <definedName name="\h">#REF!</definedName>
    <definedName name="\i" localSheetId="10">#REF!</definedName>
    <definedName name="\i" localSheetId="5">#REF!</definedName>
    <definedName name="\i">#REF!</definedName>
    <definedName name="\j" localSheetId="10">#REF!</definedName>
    <definedName name="\j" localSheetId="5">#REF!</definedName>
    <definedName name="\j">#REF!</definedName>
    <definedName name="\k" localSheetId="10">#REF!</definedName>
    <definedName name="\k" localSheetId="5">#REF!</definedName>
    <definedName name="\k">#REF!</definedName>
    <definedName name="\l" localSheetId="10">#REF!</definedName>
    <definedName name="\l" localSheetId="5">#REF!</definedName>
    <definedName name="\l">#REF!</definedName>
    <definedName name="\m" localSheetId="10">#REF!</definedName>
    <definedName name="\m" localSheetId="5">#REF!</definedName>
    <definedName name="\m">#REF!</definedName>
    <definedName name="\q" localSheetId="10">#REF!</definedName>
    <definedName name="\q" localSheetId="5">#REF!</definedName>
    <definedName name="\q">#REF!</definedName>
    <definedName name="\x" localSheetId="10">#REF!</definedName>
    <definedName name="\x" localSheetId="5">#REF!</definedName>
    <definedName name="\x">#REF!</definedName>
    <definedName name="\z" localSheetId="10">#REF!</definedName>
    <definedName name="\z" localSheetId="5">#REF!</definedName>
    <definedName name="\z">#REF!</definedName>
    <definedName name="A" localSheetId="10" hidden="1">[11]덕전리!#REF!</definedName>
    <definedName name="A" localSheetId="5" hidden="1">[11]덕전리!#REF!</definedName>
    <definedName name="A" hidden="1">[11]덕전리!#REF!</definedName>
    <definedName name="A_b" localSheetId="10">#REF!</definedName>
    <definedName name="A_b" localSheetId="5">#REF!</definedName>
    <definedName name="A_b">#REF!</definedName>
    <definedName name="A10B1L" localSheetId="10">[1]INPUT!#REF!</definedName>
    <definedName name="A10B1L" localSheetId="5">[1]INPUT!#REF!</definedName>
    <definedName name="A10B1L">[1]INPUT!#REF!</definedName>
    <definedName name="A10B1R" localSheetId="10">[1]INPUT!#REF!</definedName>
    <definedName name="A10B1R" localSheetId="5">[1]INPUT!#REF!</definedName>
    <definedName name="A10B1R">[1]INPUT!#REF!</definedName>
    <definedName name="A10B2L" localSheetId="10">[1]INPUT!#REF!</definedName>
    <definedName name="A10B2L" localSheetId="5">[1]INPUT!#REF!</definedName>
    <definedName name="A10B2L">[1]INPUT!#REF!</definedName>
    <definedName name="A10B2R" localSheetId="10">[1]INPUT!#REF!</definedName>
    <definedName name="A10B2R" localSheetId="5">[1]INPUT!#REF!</definedName>
    <definedName name="A10B2R">[1]INPUT!#REF!</definedName>
    <definedName name="A10B3L" localSheetId="10">[1]INPUT!#REF!</definedName>
    <definedName name="A10B3L" localSheetId="5">[1]INPUT!#REF!</definedName>
    <definedName name="A10B3L">[1]INPUT!#REF!</definedName>
    <definedName name="A10B3R" localSheetId="10">[1]INPUT!#REF!</definedName>
    <definedName name="A10B3R" localSheetId="5">[1]INPUT!#REF!</definedName>
    <definedName name="A10B3R">[1]INPUT!#REF!</definedName>
    <definedName name="A10B4L" localSheetId="10">[1]INPUT!#REF!</definedName>
    <definedName name="A10B4L" localSheetId="5">[1]INPUT!#REF!</definedName>
    <definedName name="A10B4L">[1]INPUT!#REF!</definedName>
    <definedName name="A10B4R" localSheetId="10">[1]INPUT!#REF!</definedName>
    <definedName name="A10B4R" localSheetId="5">[1]INPUT!#REF!</definedName>
    <definedName name="A10B4R">[1]INPUT!#REF!</definedName>
    <definedName name="A10BFL" localSheetId="10">[1]INPUT!#REF!</definedName>
    <definedName name="A10BFL" localSheetId="5">[1]INPUT!#REF!</definedName>
    <definedName name="A10BFL">[1]INPUT!#REF!</definedName>
    <definedName name="A10BFR" localSheetId="10">[1]INPUT!#REF!</definedName>
    <definedName name="A10BFR" localSheetId="5">[1]INPUT!#REF!</definedName>
    <definedName name="A10BFR">[1]INPUT!#REF!</definedName>
    <definedName name="A10BQL" localSheetId="10">[1]INPUT!#REF!</definedName>
    <definedName name="A10BQL" localSheetId="5">[1]INPUT!#REF!</definedName>
    <definedName name="A10BQL">[1]INPUT!#REF!</definedName>
    <definedName name="A10BQR" localSheetId="10">[1]INPUT!#REF!</definedName>
    <definedName name="A10BQR" localSheetId="5">[1]INPUT!#REF!</definedName>
    <definedName name="A10BQR">[1]INPUT!#REF!</definedName>
    <definedName name="A10L1L" localSheetId="10">[1]INPUT!#REF!</definedName>
    <definedName name="A10L1L" localSheetId="5">[1]INPUT!#REF!</definedName>
    <definedName name="A10L1L">[1]INPUT!#REF!</definedName>
    <definedName name="A10L1R" localSheetId="10">[1]INPUT!#REF!</definedName>
    <definedName name="A10L1R" localSheetId="5">[1]INPUT!#REF!</definedName>
    <definedName name="A10L1R">[1]INPUT!#REF!</definedName>
    <definedName name="A10L2L" localSheetId="10">[1]INPUT!#REF!</definedName>
    <definedName name="A10L2L" localSheetId="5">[1]INPUT!#REF!</definedName>
    <definedName name="A10L2L">[1]INPUT!#REF!</definedName>
    <definedName name="A10L2R" localSheetId="10">[1]INPUT!#REF!</definedName>
    <definedName name="A10L2R" localSheetId="5">[1]INPUT!#REF!</definedName>
    <definedName name="A10L2R">[1]INPUT!#REF!</definedName>
    <definedName name="A10L3L" localSheetId="10">[1]INPUT!#REF!</definedName>
    <definedName name="A10L3L" localSheetId="5">[1]INPUT!#REF!</definedName>
    <definedName name="A10L3L">[1]INPUT!#REF!</definedName>
    <definedName name="A10L3R" localSheetId="10">[1]INPUT!#REF!</definedName>
    <definedName name="A10L3R" localSheetId="5">[1]INPUT!#REF!</definedName>
    <definedName name="A10L3R">[1]INPUT!#REF!</definedName>
    <definedName name="A10L4L" localSheetId="10">[1]INPUT!#REF!</definedName>
    <definedName name="A10L4L" localSheetId="5">[1]INPUT!#REF!</definedName>
    <definedName name="A10L4L">[1]INPUT!#REF!</definedName>
    <definedName name="A10L4R" localSheetId="10">[1]INPUT!#REF!</definedName>
    <definedName name="A10L4R" localSheetId="5">[1]INPUT!#REF!</definedName>
    <definedName name="A10L4R">[1]INPUT!#REF!</definedName>
    <definedName name="A10LFL" localSheetId="10">[1]INPUT!#REF!</definedName>
    <definedName name="A10LFL" localSheetId="5">[1]INPUT!#REF!</definedName>
    <definedName name="A10LFL">[1]INPUT!#REF!</definedName>
    <definedName name="A10LFR" localSheetId="10">[1]INPUT!#REF!</definedName>
    <definedName name="A10LFR" localSheetId="5">[1]INPUT!#REF!</definedName>
    <definedName name="A10LFR">[1]INPUT!#REF!</definedName>
    <definedName name="A10LQL" localSheetId="10">[1]INPUT!#REF!</definedName>
    <definedName name="A10LQL" localSheetId="5">[1]INPUT!#REF!</definedName>
    <definedName name="A10LQL">[1]INPUT!#REF!</definedName>
    <definedName name="A10LQR" localSheetId="10">[1]INPUT!#REF!</definedName>
    <definedName name="A10LQR" localSheetId="5">[1]INPUT!#REF!</definedName>
    <definedName name="A10LQR">[1]INPUT!#REF!</definedName>
    <definedName name="A3B1L" localSheetId="10">[1]INPUT!#REF!</definedName>
    <definedName name="A3B1L" localSheetId="5">[1]INPUT!#REF!</definedName>
    <definedName name="A3B1L">[1]INPUT!#REF!</definedName>
    <definedName name="A3B1R" localSheetId="10">[1]INPUT!#REF!</definedName>
    <definedName name="A3B1R" localSheetId="5">[1]INPUT!#REF!</definedName>
    <definedName name="A3B1R">[1]INPUT!#REF!</definedName>
    <definedName name="A3B2L" localSheetId="10">[1]INPUT!#REF!</definedName>
    <definedName name="A3B2L" localSheetId="5">[1]INPUT!#REF!</definedName>
    <definedName name="A3B2L">[1]INPUT!#REF!</definedName>
    <definedName name="A3B2R" localSheetId="10">[1]INPUT!#REF!</definedName>
    <definedName name="A3B2R" localSheetId="5">[1]INPUT!#REF!</definedName>
    <definedName name="A3B2R">[1]INPUT!#REF!</definedName>
    <definedName name="A3B3L" localSheetId="10">[1]INPUT!#REF!</definedName>
    <definedName name="A3B3L" localSheetId="5">[1]INPUT!#REF!</definedName>
    <definedName name="A3B3L">[1]INPUT!#REF!</definedName>
    <definedName name="A3B3R" localSheetId="10">[1]INPUT!#REF!</definedName>
    <definedName name="A3B3R" localSheetId="5">[1]INPUT!#REF!</definedName>
    <definedName name="A3B3R">[1]INPUT!#REF!</definedName>
    <definedName name="A3B4L" localSheetId="10">[1]INPUT!#REF!</definedName>
    <definedName name="A3B4L" localSheetId="5">[1]INPUT!#REF!</definedName>
    <definedName name="A3B4L">[1]INPUT!#REF!</definedName>
    <definedName name="A3B4R" localSheetId="10">[1]INPUT!#REF!</definedName>
    <definedName name="A3B4R" localSheetId="5">[1]INPUT!#REF!</definedName>
    <definedName name="A3B4R">[1]INPUT!#REF!</definedName>
    <definedName name="A3BFL" localSheetId="10">[1]INPUT!#REF!</definedName>
    <definedName name="A3BFL" localSheetId="5">[1]INPUT!#REF!</definedName>
    <definedName name="A3BFL">[1]INPUT!#REF!</definedName>
    <definedName name="A3BFR" localSheetId="10">[1]INPUT!#REF!</definedName>
    <definedName name="A3BFR" localSheetId="5">[1]INPUT!#REF!</definedName>
    <definedName name="A3BFR">[1]INPUT!#REF!</definedName>
    <definedName name="A3BQL" localSheetId="10">[1]INPUT!#REF!</definedName>
    <definedName name="A3BQL" localSheetId="5">[1]INPUT!#REF!</definedName>
    <definedName name="A3BQL">[1]INPUT!#REF!</definedName>
    <definedName name="A3BQR" localSheetId="10">[1]INPUT!#REF!</definedName>
    <definedName name="A3BQR" localSheetId="5">[1]INPUT!#REF!</definedName>
    <definedName name="A3BQR">[1]INPUT!#REF!</definedName>
    <definedName name="A3L1L" localSheetId="10">[1]INPUT!#REF!</definedName>
    <definedName name="A3L1L" localSheetId="5">[1]INPUT!#REF!</definedName>
    <definedName name="A3L1L">[1]INPUT!#REF!</definedName>
    <definedName name="A3L1R" localSheetId="10">[1]INPUT!#REF!</definedName>
    <definedName name="A3L1R" localSheetId="5">[1]INPUT!#REF!</definedName>
    <definedName name="A3L1R">[1]INPUT!#REF!</definedName>
    <definedName name="A3L2L" localSheetId="10">[1]INPUT!#REF!</definedName>
    <definedName name="A3L2L" localSheetId="5">[1]INPUT!#REF!</definedName>
    <definedName name="A3L2L">[1]INPUT!#REF!</definedName>
    <definedName name="A3L2R" localSheetId="10">[1]INPUT!#REF!</definedName>
    <definedName name="A3L2R" localSheetId="5">[1]INPUT!#REF!</definedName>
    <definedName name="A3L2R">[1]INPUT!#REF!</definedName>
    <definedName name="A3L3L" localSheetId="10">[1]INPUT!#REF!</definedName>
    <definedName name="A3L3L" localSheetId="5">[1]INPUT!#REF!</definedName>
    <definedName name="A3L3L">[1]INPUT!#REF!</definedName>
    <definedName name="A3L3R" localSheetId="10">[1]INPUT!#REF!</definedName>
    <definedName name="A3L3R" localSheetId="5">[1]INPUT!#REF!</definedName>
    <definedName name="A3L3R">[1]INPUT!#REF!</definedName>
    <definedName name="A3L4L" localSheetId="10">[1]INPUT!#REF!</definedName>
    <definedName name="A3L4L" localSheetId="5">[1]INPUT!#REF!</definedName>
    <definedName name="A3L4L">[1]INPUT!#REF!</definedName>
    <definedName name="A3L4R" localSheetId="10">[1]INPUT!#REF!</definedName>
    <definedName name="A3L4R" localSheetId="5">[1]INPUT!#REF!</definedName>
    <definedName name="A3L4R">[1]INPUT!#REF!</definedName>
    <definedName name="A3LFL" localSheetId="10">[1]INPUT!#REF!</definedName>
    <definedName name="A3LFL" localSheetId="5">[1]INPUT!#REF!</definedName>
    <definedName name="A3LFL">[1]INPUT!#REF!</definedName>
    <definedName name="A3LFR" localSheetId="10">[1]INPUT!#REF!</definedName>
    <definedName name="A3LFR" localSheetId="5">[1]INPUT!#REF!</definedName>
    <definedName name="A3LFR">[1]INPUT!#REF!</definedName>
    <definedName name="A3LQL" localSheetId="10">[1]INPUT!#REF!</definedName>
    <definedName name="A3LQL" localSheetId="5">[1]INPUT!#REF!</definedName>
    <definedName name="A3LQL">[1]INPUT!#REF!</definedName>
    <definedName name="A3LQR" localSheetId="10">[1]INPUT!#REF!</definedName>
    <definedName name="A3LQR" localSheetId="5">[1]INPUT!#REF!</definedName>
    <definedName name="A3LQR">[1]INPUT!#REF!</definedName>
    <definedName name="A4B1L" localSheetId="10">[1]INPUT!#REF!</definedName>
    <definedName name="A4B1L" localSheetId="5">[1]INPUT!#REF!</definedName>
    <definedName name="A4B1L">[1]INPUT!#REF!</definedName>
    <definedName name="A4B1R" localSheetId="10">[1]INPUT!#REF!</definedName>
    <definedName name="A4B1R" localSheetId="5">[1]INPUT!#REF!</definedName>
    <definedName name="A4B1R">[1]INPUT!#REF!</definedName>
    <definedName name="A4B2L" localSheetId="10">[1]INPUT!#REF!</definedName>
    <definedName name="A4B2L" localSheetId="5">[1]INPUT!#REF!</definedName>
    <definedName name="A4B2L">[1]INPUT!#REF!</definedName>
    <definedName name="A4B2R" localSheetId="10">[1]INPUT!#REF!</definedName>
    <definedName name="A4B2R" localSheetId="5">[1]INPUT!#REF!</definedName>
    <definedName name="A4B2R">[1]INPUT!#REF!</definedName>
    <definedName name="A4B3L" localSheetId="10">[1]INPUT!#REF!</definedName>
    <definedName name="A4B3L" localSheetId="5">[1]INPUT!#REF!</definedName>
    <definedName name="A4B3L">[1]INPUT!#REF!</definedName>
    <definedName name="A4B3R" localSheetId="10">[1]INPUT!#REF!</definedName>
    <definedName name="A4B3R" localSheetId="5">[1]INPUT!#REF!</definedName>
    <definedName name="A4B3R">[1]INPUT!#REF!</definedName>
    <definedName name="A4B4L" localSheetId="10">[1]INPUT!#REF!</definedName>
    <definedName name="A4B4L" localSheetId="5">[1]INPUT!#REF!</definedName>
    <definedName name="A4B4L">[1]INPUT!#REF!</definedName>
    <definedName name="A4B4R" localSheetId="10">[1]INPUT!#REF!</definedName>
    <definedName name="A4B4R" localSheetId="5">[1]INPUT!#REF!</definedName>
    <definedName name="A4B4R">[1]INPUT!#REF!</definedName>
    <definedName name="A4BFL" localSheetId="10">[1]INPUT!#REF!</definedName>
    <definedName name="A4BFL" localSheetId="5">[1]INPUT!#REF!</definedName>
    <definedName name="A4BFL">[1]INPUT!#REF!</definedName>
    <definedName name="A4BFR" localSheetId="10">[1]INPUT!#REF!</definedName>
    <definedName name="A4BFR" localSheetId="5">[1]INPUT!#REF!</definedName>
    <definedName name="A4BFR">[1]INPUT!#REF!</definedName>
    <definedName name="A4BQL" localSheetId="10">[1]INPUT!#REF!</definedName>
    <definedName name="A4BQL" localSheetId="5">[1]INPUT!#REF!</definedName>
    <definedName name="A4BQL">[1]INPUT!#REF!</definedName>
    <definedName name="A4BQR" localSheetId="10">[1]INPUT!#REF!</definedName>
    <definedName name="A4BQR" localSheetId="5">[1]INPUT!#REF!</definedName>
    <definedName name="A4BQR">[1]INPUT!#REF!</definedName>
    <definedName name="A4L1L" localSheetId="10">[1]INPUT!#REF!</definedName>
    <definedName name="A4L1L" localSheetId="5">[1]INPUT!#REF!</definedName>
    <definedName name="A4L1L">[1]INPUT!#REF!</definedName>
    <definedName name="A4L1R" localSheetId="10">[1]INPUT!#REF!</definedName>
    <definedName name="A4L1R" localSheetId="5">[1]INPUT!#REF!</definedName>
    <definedName name="A4L1R">[1]INPUT!#REF!</definedName>
    <definedName name="A4L2L" localSheetId="10">[1]INPUT!#REF!</definedName>
    <definedName name="A4L2L" localSheetId="5">[1]INPUT!#REF!</definedName>
    <definedName name="A4L2L">[1]INPUT!#REF!</definedName>
    <definedName name="A4L2R" localSheetId="10">[1]INPUT!#REF!</definedName>
    <definedName name="A4L2R" localSheetId="5">[1]INPUT!#REF!</definedName>
    <definedName name="A4L2R">[1]INPUT!#REF!</definedName>
    <definedName name="A4L3L" localSheetId="10">[1]INPUT!#REF!</definedName>
    <definedName name="A4L3L" localSheetId="5">[1]INPUT!#REF!</definedName>
    <definedName name="A4L3L">[1]INPUT!#REF!</definedName>
    <definedName name="A4L3R" localSheetId="10">[1]INPUT!#REF!</definedName>
    <definedName name="A4L3R" localSheetId="5">[1]INPUT!#REF!</definedName>
    <definedName name="A4L3R">[1]INPUT!#REF!</definedName>
    <definedName name="A4L4L" localSheetId="10">[1]INPUT!#REF!</definedName>
    <definedName name="A4L4L" localSheetId="5">[1]INPUT!#REF!</definedName>
    <definedName name="A4L4L">[1]INPUT!#REF!</definedName>
    <definedName name="A4L4R" localSheetId="10">[1]INPUT!#REF!</definedName>
    <definedName name="A4L4R" localSheetId="5">[1]INPUT!#REF!</definedName>
    <definedName name="A4L4R">[1]INPUT!#REF!</definedName>
    <definedName name="A4LFL" localSheetId="10">[1]INPUT!#REF!</definedName>
    <definedName name="A4LFL" localSheetId="5">[1]INPUT!#REF!</definedName>
    <definedName name="A4LFL">[1]INPUT!#REF!</definedName>
    <definedName name="A4LFR" localSheetId="10">[1]INPUT!#REF!</definedName>
    <definedName name="A4LFR" localSheetId="5">[1]INPUT!#REF!</definedName>
    <definedName name="A4LFR">[1]INPUT!#REF!</definedName>
    <definedName name="A4LQL" localSheetId="10">[1]INPUT!#REF!</definedName>
    <definedName name="A4LQL" localSheetId="5">[1]INPUT!#REF!</definedName>
    <definedName name="A4LQL">[1]INPUT!#REF!</definedName>
    <definedName name="A4LQR" localSheetId="10">[1]INPUT!#REF!</definedName>
    <definedName name="A4LQR" localSheetId="5">[1]INPUT!#REF!</definedName>
    <definedName name="A4LQR">[1]INPUT!#REF!</definedName>
    <definedName name="A5B1L" localSheetId="10">[1]INPUT!#REF!</definedName>
    <definedName name="A5B1L" localSheetId="5">[1]INPUT!#REF!</definedName>
    <definedName name="A5B1L">[1]INPUT!#REF!</definedName>
    <definedName name="A5B1R" localSheetId="10">[1]INPUT!#REF!</definedName>
    <definedName name="A5B1R" localSheetId="5">[1]INPUT!#REF!</definedName>
    <definedName name="A5B1R">[1]INPUT!#REF!</definedName>
    <definedName name="A5B2L" localSheetId="10">[1]INPUT!#REF!</definedName>
    <definedName name="A5B2L" localSheetId="5">[1]INPUT!#REF!</definedName>
    <definedName name="A5B2L">[1]INPUT!#REF!</definedName>
    <definedName name="A5B2R" localSheetId="10">[1]INPUT!#REF!</definedName>
    <definedName name="A5B2R" localSheetId="5">[1]INPUT!#REF!</definedName>
    <definedName name="A5B2R">[1]INPUT!#REF!</definedName>
    <definedName name="A5B3L" localSheetId="10">[1]INPUT!#REF!</definedName>
    <definedName name="A5B3L" localSheetId="5">[1]INPUT!#REF!</definedName>
    <definedName name="A5B3L">[1]INPUT!#REF!</definedName>
    <definedName name="A5B3R" localSheetId="10">[1]INPUT!#REF!</definedName>
    <definedName name="A5B3R" localSheetId="5">[1]INPUT!#REF!</definedName>
    <definedName name="A5B3R">[1]INPUT!#REF!</definedName>
    <definedName name="A5B4L" localSheetId="10">[1]INPUT!#REF!</definedName>
    <definedName name="A5B4L" localSheetId="5">[1]INPUT!#REF!</definedName>
    <definedName name="A5B4L">[1]INPUT!#REF!</definedName>
    <definedName name="A5B4R" localSheetId="10">[1]INPUT!#REF!</definedName>
    <definedName name="A5B4R" localSheetId="5">[1]INPUT!#REF!</definedName>
    <definedName name="A5B4R">[1]INPUT!#REF!</definedName>
    <definedName name="A5BFL" localSheetId="10">[1]INPUT!#REF!</definedName>
    <definedName name="A5BFL" localSheetId="5">[1]INPUT!#REF!</definedName>
    <definedName name="A5BFL">[1]INPUT!#REF!</definedName>
    <definedName name="A5BFR" localSheetId="10">[1]INPUT!#REF!</definedName>
    <definedName name="A5BFR" localSheetId="5">[1]INPUT!#REF!</definedName>
    <definedName name="A5BFR">[1]INPUT!#REF!</definedName>
    <definedName name="A5BQL" localSheetId="10">[1]INPUT!#REF!</definedName>
    <definedName name="A5BQL" localSheetId="5">[1]INPUT!#REF!</definedName>
    <definedName name="A5BQL">[1]INPUT!#REF!</definedName>
    <definedName name="A5BQR" localSheetId="10">[1]INPUT!#REF!</definedName>
    <definedName name="A5BQR" localSheetId="5">[1]INPUT!#REF!</definedName>
    <definedName name="A5BQR">[1]INPUT!#REF!</definedName>
    <definedName name="A5L1L" localSheetId="10">[1]INPUT!#REF!</definedName>
    <definedName name="A5L1L" localSheetId="5">[1]INPUT!#REF!</definedName>
    <definedName name="A5L1L">[1]INPUT!#REF!</definedName>
    <definedName name="A5L1R" localSheetId="10">[1]INPUT!#REF!</definedName>
    <definedName name="A5L1R" localSheetId="5">[1]INPUT!#REF!</definedName>
    <definedName name="A5L1R">[1]INPUT!#REF!</definedName>
    <definedName name="A5L2L" localSheetId="10">[1]INPUT!#REF!</definedName>
    <definedName name="A5L2L" localSheetId="5">[1]INPUT!#REF!</definedName>
    <definedName name="A5L2L">[1]INPUT!#REF!</definedName>
    <definedName name="A5L2R" localSheetId="10">[1]INPUT!#REF!</definedName>
    <definedName name="A5L2R" localSheetId="5">[1]INPUT!#REF!</definedName>
    <definedName name="A5L2R">[1]INPUT!#REF!</definedName>
    <definedName name="A5L3L" localSheetId="10">[1]INPUT!#REF!</definedName>
    <definedName name="A5L3L" localSheetId="5">[1]INPUT!#REF!</definedName>
    <definedName name="A5L3L">[1]INPUT!#REF!</definedName>
    <definedName name="A5L3R" localSheetId="10">[1]INPUT!#REF!</definedName>
    <definedName name="A5L3R" localSheetId="5">[1]INPUT!#REF!</definedName>
    <definedName name="A5L3R">[1]INPUT!#REF!</definedName>
    <definedName name="A5L4L" localSheetId="10">[1]INPUT!#REF!</definedName>
    <definedName name="A5L4L" localSheetId="5">[1]INPUT!#REF!</definedName>
    <definedName name="A5L4L">[1]INPUT!#REF!</definedName>
    <definedName name="A5L4R" localSheetId="10">[1]INPUT!#REF!</definedName>
    <definedName name="A5L4R" localSheetId="5">[1]INPUT!#REF!</definedName>
    <definedName name="A5L4R">[1]INPUT!#REF!</definedName>
    <definedName name="A5LFL" localSheetId="10">[1]INPUT!#REF!</definedName>
    <definedName name="A5LFL" localSheetId="5">[1]INPUT!#REF!</definedName>
    <definedName name="A5LFL">[1]INPUT!#REF!</definedName>
    <definedName name="A5LFR" localSheetId="10">[1]INPUT!#REF!</definedName>
    <definedName name="A5LFR" localSheetId="5">[1]INPUT!#REF!</definedName>
    <definedName name="A5LFR">[1]INPUT!#REF!</definedName>
    <definedName name="A5LQL" localSheetId="10">[1]INPUT!#REF!</definedName>
    <definedName name="A5LQL" localSheetId="5">[1]INPUT!#REF!</definedName>
    <definedName name="A5LQL">[1]INPUT!#REF!</definedName>
    <definedName name="A5LQR" localSheetId="10">[1]INPUT!#REF!</definedName>
    <definedName name="A5LQR" localSheetId="5">[1]INPUT!#REF!</definedName>
    <definedName name="A5LQR">[1]INPUT!#REF!</definedName>
    <definedName name="A6B1L" localSheetId="10">[1]INPUT!#REF!</definedName>
    <definedName name="A6B1L" localSheetId="5">[1]INPUT!#REF!</definedName>
    <definedName name="A6B1L">[1]INPUT!#REF!</definedName>
    <definedName name="A6B1R" localSheetId="10">[1]INPUT!#REF!</definedName>
    <definedName name="A6B1R" localSheetId="5">[1]INPUT!#REF!</definedName>
    <definedName name="A6B1R">[1]INPUT!#REF!</definedName>
    <definedName name="A6B2L" localSheetId="10">[1]INPUT!#REF!</definedName>
    <definedName name="A6B2L" localSheetId="5">[1]INPUT!#REF!</definedName>
    <definedName name="A6B2L">[1]INPUT!#REF!</definedName>
    <definedName name="A6B2R" localSheetId="10">[1]INPUT!#REF!</definedName>
    <definedName name="A6B2R" localSheetId="5">[1]INPUT!#REF!</definedName>
    <definedName name="A6B2R">[1]INPUT!#REF!</definedName>
    <definedName name="A6B3L" localSheetId="10">[1]INPUT!#REF!</definedName>
    <definedName name="A6B3L" localSheetId="5">[1]INPUT!#REF!</definedName>
    <definedName name="A6B3L">[1]INPUT!#REF!</definedName>
    <definedName name="A6B3R" localSheetId="10">[1]INPUT!#REF!</definedName>
    <definedName name="A6B3R" localSheetId="5">[1]INPUT!#REF!</definedName>
    <definedName name="A6B3R">[1]INPUT!#REF!</definedName>
    <definedName name="A6B4L" localSheetId="10">[1]INPUT!#REF!</definedName>
    <definedName name="A6B4L" localSheetId="5">[1]INPUT!#REF!</definedName>
    <definedName name="A6B4L">[1]INPUT!#REF!</definedName>
    <definedName name="A6B4R" localSheetId="10">[1]INPUT!#REF!</definedName>
    <definedName name="A6B4R" localSheetId="5">[1]INPUT!#REF!</definedName>
    <definedName name="A6B4R">[1]INPUT!#REF!</definedName>
    <definedName name="A6BFL" localSheetId="10">[1]INPUT!#REF!</definedName>
    <definedName name="A6BFL" localSheetId="5">[1]INPUT!#REF!</definedName>
    <definedName name="A6BFL">[1]INPUT!#REF!</definedName>
    <definedName name="A6BFR" localSheetId="10">[1]INPUT!#REF!</definedName>
    <definedName name="A6BFR" localSheetId="5">[1]INPUT!#REF!</definedName>
    <definedName name="A6BFR">[1]INPUT!#REF!</definedName>
    <definedName name="A6BQL" localSheetId="10">[1]INPUT!#REF!</definedName>
    <definedName name="A6BQL" localSheetId="5">[1]INPUT!#REF!</definedName>
    <definedName name="A6BQL">[1]INPUT!#REF!</definedName>
    <definedName name="A6BQR" localSheetId="10">[1]INPUT!#REF!</definedName>
    <definedName name="A6BQR" localSheetId="5">[1]INPUT!#REF!</definedName>
    <definedName name="A6BQR">[1]INPUT!#REF!</definedName>
    <definedName name="A6L1L" localSheetId="10">[1]INPUT!#REF!</definedName>
    <definedName name="A6L1L" localSheetId="5">[1]INPUT!#REF!</definedName>
    <definedName name="A6L1L">[1]INPUT!#REF!</definedName>
    <definedName name="A6L1R" localSheetId="10">[1]INPUT!#REF!</definedName>
    <definedName name="A6L1R" localSheetId="5">[1]INPUT!#REF!</definedName>
    <definedName name="A6L1R">[1]INPUT!#REF!</definedName>
    <definedName name="A6L2L" localSheetId="10">[1]INPUT!#REF!</definedName>
    <definedName name="A6L2L" localSheetId="5">[1]INPUT!#REF!</definedName>
    <definedName name="A6L2L">[1]INPUT!#REF!</definedName>
    <definedName name="A6L2R" localSheetId="10">[1]INPUT!#REF!</definedName>
    <definedName name="A6L2R" localSheetId="5">[1]INPUT!#REF!</definedName>
    <definedName name="A6L2R">[1]INPUT!#REF!</definedName>
    <definedName name="A6L3L" localSheetId="10">[1]INPUT!#REF!</definedName>
    <definedName name="A6L3L" localSheetId="5">[1]INPUT!#REF!</definedName>
    <definedName name="A6L3L">[1]INPUT!#REF!</definedName>
    <definedName name="A6L3R" localSheetId="10">[1]INPUT!#REF!</definedName>
    <definedName name="A6L3R" localSheetId="5">[1]INPUT!#REF!</definedName>
    <definedName name="A6L3R">[1]INPUT!#REF!</definedName>
    <definedName name="A6L4L" localSheetId="10">[1]INPUT!#REF!</definedName>
    <definedName name="A6L4L" localSheetId="5">[1]INPUT!#REF!</definedName>
    <definedName name="A6L4L">[1]INPUT!#REF!</definedName>
    <definedName name="A6L4R" localSheetId="10">[1]INPUT!#REF!</definedName>
    <definedName name="A6L4R" localSheetId="5">[1]INPUT!#REF!</definedName>
    <definedName name="A6L4R">[1]INPUT!#REF!</definedName>
    <definedName name="A6LFL" localSheetId="10">[1]INPUT!#REF!</definedName>
    <definedName name="A6LFL" localSheetId="5">[1]INPUT!#REF!</definedName>
    <definedName name="A6LFL">[1]INPUT!#REF!</definedName>
    <definedName name="A6LFR" localSheetId="10">[1]INPUT!#REF!</definedName>
    <definedName name="A6LFR" localSheetId="5">[1]INPUT!#REF!</definedName>
    <definedName name="A6LFR">[1]INPUT!#REF!</definedName>
    <definedName name="A6LQL" localSheetId="10">[1]INPUT!#REF!</definedName>
    <definedName name="A6LQL" localSheetId="5">[1]INPUT!#REF!</definedName>
    <definedName name="A6LQL">[1]INPUT!#REF!</definedName>
    <definedName name="A6LQR" localSheetId="10">[1]INPUT!#REF!</definedName>
    <definedName name="A6LQR" localSheetId="5">[1]INPUT!#REF!</definedName>
    <definedName name="A6LQR">[1]INPUT!#REF!</definedName>
    <definedName name="A7B1L" localSheetId="10">[1]INPUT!#REF!</definedName>
    <definedName name="A7B1L" localSheetId="5">[1]INPUT!#REF!</definedName>
    <definedName name="A7B1L">[1]INPUT!#REF!</definedName>
    <definedName name="A7B1R" localSheetId="10">[1]INPUT!#REF!</definedName>
    <definedName name="A7B1R" localSheetId="5">[1]INPUT!#REF!</definedName>
    <definedName name="A7B1R">[1]INPUT!#REF!</definedName>
    <definedName name="A7B2L" localSheetId="10">[1]INPUT!#REF!</definedName>
    <definedName name="A7B2L" localSheetId="5">[1]INPUT!#REF!</definedName>
    <definedName name="A7B2L">[1]INPUT!#REF!</definedName>
    <definedName name="A7B2R" localSheetId="10">[1]INPUT!#REF!</definedName>
    <definedName name="A7B2R" localSheetId="5">[1]INPUT!#REF!</definedName>
    <definedName name="A7B2R">[1]INPUT!#REF!</definedName>
    <definedName name="A7B3L" localSheetId="10">[1]INPUT!#REF!</definedName>
    <definedName name="A7B3L" localSheetId="5">[1]INPUT!#REF!</definedName>
    <definedName name="A7B3L">[1]INPUT!#REF!</definedName>
    <definedName name="A7B3R" localSheetId="10">[1]INPUT!#REF!</definedName>
    <definedName name="A7B3R" localSheetId="5">[1]INPUT!#REF!</definedName>
    <definedName name="A7B3R">[1]INPUT!#REF!</definedName>
    <definedName name="A7B4L" localSheetId="10">[1]INPUT!#REF!</definedName>
    <definedName name="A7B4L" localSheetId="5">[1]INPUT!#REF!</definedName>
    <definedName name="A7B4L">[1]INPUT!#REF!</definedName>
    <definedName name="A7B4R" localSheetId="10">[1]INPUT!#REF!</definedName>
    <definedName name="A7B4R" localSheetId="5">[1]INPUT!#REF!</definedName>
    <definedName name="A7B4R">[1]INPUT!#REF!</definedName>
    <definedName name="A7BFL" localSheetId="10">[1]INPUT!#REF!</definedName>
    <definedName name="A7BFL" localSheetId="5">[1]INPUT!#REF!</definedName>
    <definedName name="A7BFL">[1]INPUT!#REF!</definedName>
    <definedName name="A7BFR" localSheetId="10">[1]INPUT!#REF!</definedName>
    <definedName name="A7BFR" localSheetId="5">[1]INPUT!#REF!</definedName>
    <definedName name="A7BFR">[1]INPUT!#REF!</definedName>
    <definedName name="A7BQL" localSheetId="10">[1]INPUT!#REF!</definedName>
    <definedName name="A7BQL" localSheetId="5">[1]INPUT!#REF!</definedName>
    <definedName name="A7BQL">[1]INPUT!#REF!</definedName>
    <definedName name="A7BQR" localSheetId="10">[1]INPUT!#REF!</definedName>
    <definedName name="A7BQR" localSheetId="5">[1]INPUT!#REF!</definedName>
    <definedName name="A7BQR">[1]INPUT!#REF!</definedName>
    <definedName name="A7L1L" localSheetId="10">[1]INPUT!#REF!</definedName>
    <definedName name="A7L1L" localSheetId="5">[1]INPUT!#REF!</definedName>
    <definedName name="A7L1L">[1]INPUT!#REF!</definedName>
    <definedName name="A7L1R" localSheetId="10">[1]INPUT!#REF!</definedName>
    <definedName name="A7L1R" localSheetId="5">[1]INPUT!#REF!</definedName>
    <definedName name="A7L1R">[1]INPUT!#REF!</definedName>
    <definedName name="A7L2L" localSheetId="10">[1]INPUT!#REF!</definedName>
    <definedName name="A7L2L" localSheetId="5">[1]INPUT!#REF!</definedName>
    <definedName name="A7L2L">[1]INPUT!#REF!</definedName>
    <definedName name="A7L2R" localSheetId="10">[1]INPUT!#REF!</definedName>
    <definedName name="A7L2R" localSheetId="5">[1]INPUT!#REF!</definedName>
    <definedName name="A7L2R">[1]INPUT!#REF!</definedName>
    <definedName name="A7L3L" localSheetId="10">[1]INPUT!#REF!</definedName>
    <definedName name="A7L3L" localSheetId="5">[1]INPUT!#REF!</definedName>
    <definedName name="A7L3L">[1]INPUT!#REF!</definedName>
    <definedName name="A7L3R" localSheetId="10">[1]INPUT!#REF!</definedName>
    <definedName name="A7L3R" localSheetId="5">[1]INPUT!#REF!</definedName>
    <definedName name="A7L3R">[1]INPUT!#REF!</definedName>
    <definedName name="A7L4L" localSheetId="10">[1]INPUT!#REF!</definedName>
    <definedName name="A7L4L" localSheetId="5">[1]INPUT!#REF!</definedName>
    <definedName name="A7L4L">[1]INPUT!#REF!</definedName>
    <definedName name="A7L4R" localSheetId="10">[1]INPUT!#REF!</definedName>
    <definedName name="A7L4R" localSheetId="5">[1]INPUT!#REF!</definedName>
    <definedName name="A7L4R">[1]INPUT!#REF!</definedName>
    <definedName name="A7LFL" localSheetId="10">[1]INPUT!#REF!</definedName>
    <definedName name="A7LFL" localSheetId="5">[1]INPUT!#REF!</definedName>
    <definedName name="A7LFL">[1]INPUT!#REF!</definedName>
    <definedName name="A7LFR" localSheetId="10">[1]INPUT!#REF!</definedName>
    <definedName name="A7LFR" localSheetId="5">[1]INPUT!#REF!</definedName>
    <definedName name="A7LFR">[1]INPUT!#REF!</definedName>
    <definedName name="A7LQL" localSheetId="10">[1]INPUT!#REF!</definedName>
    <definedName name="A7LQL" localSheetId="5">[1]INPUT!#REF!</definedName>
    <definedName name="A7LQL">[1]INPUT!#REF!</definedName>
    <definedName name="A7LQR" localSheetId="10">[1]INPUT!#REF!</definedName>
    <definedName name="A7LQR" localSheetId="5">[1]INPUT!#REF!</definedName>
    <definedName name="A7LQR">[1]INPUT!#REF!</definedName>
    <definedName name="A8B1L" localSheetId="10">[1]INPUT!#REF!</definedName>
    <definedName name="A8B1L" localSheetId="5">[1]INPUT!#REF!</definedName>
    <definedName name="A8B1L">[1]INPUT!#REF!</definedName>
    <definedName name="A8B1R" localSheetId="10">[1]INPUT!#REF!</definedName>
    <definedName name="A8B1R" localSheetId="5">[1]INPUT!#REF!</definedName>
    <definedName name="A8B1R">[1]INPUT!#REF!</definedName>
    <definedName name="A8B2L" localSheetId="10">[1]INPUT!#REF!</definedName>
    <definedName name="A8B2L" localSheetId="5">[1]INPUT!#REF!</definedName>
    <definedName name="A8B2L">[1]INPUT!#REF!</definedName>
    <definedName name="A8B2R" localSheetId="10">[1]INPUT!#REF!</definedName>
    <definedName name="A8B2R" localSheetId="5">[1]INPUT!#REF!</definedName>
    <definedName name="A8B2R">[1]INPUT!#REF!</definedName>
    <definedName name="A8B3L" localSheetId="10">[1]INPUT!#REF!</definedName>
    <definedName name="A8B3L" localSheetId="5">[1]INPUT!#REF!</definedName>
    <definedName name="A8B3L">[1]INPUT!#REF!</definedName>
    <definedName name="A8B3R" localSheetId="10">[1]INPUT!#REF!</definedName>
    <definedName name="A8B3R" localSheetId="5">[1]INPUT!#REF!</definedName>
    <definedName name="A8B3R">[1]INPUT!#REF!</definedName>
    <definedName name="A8B4L" localSheetId="10">[1]INPUT!#REF!</definedName>
    <definedName name="A8B4L" localSheetId="5">[1]INPUT!#REF!</definedName>
    <definedName name="A8B4L">[1]INPUT!#REF!</definedName>
    <definedName name="A8B4R" localSheetId="10">[1]INPUT!#REF!</definedName>
    <definedName name="A8B4R" localSheetId="5">[1]INPUT!#REF!</definedName>
    <definedName name="A8B4R">[1]INPUT!#REF!</definedName>
    <definedName name="A8BFL" localSheetId="10">[1]INPUT!#REF!</definedName>
    <definedName name="A8BFL" localSheetId="5">[1]INPUT!#REF!</definedName>
    <definedName name="A8BFL">[1]INPUT!#REF!</definedName>
    <definedName name="A8BFR" localSheetId="10">[1]INPUT!#REF!</definedName>
    <definedName name="A8BFR" localSheetId="5">[1]INPUT!#REF!</definedName>
    <definedName name="A8BFR">[1]INPUT!#REF!</definedName>
    <definedName name="A8BQL" localSheetId="10">[1]INPUT!#REF!</definedName>
    <definedName name="A8BQL" localSheetId="5">[1]INPUT!#REF!</definedName>
    <definedName name="A8BQL">[1]INPUT!#REF!</definedName>
    <definedName name="A8BQR" localSheetId="10">[1]INPUT!#REF!</definedName>
    <definedName name="A8BQR" localSheetId="5">[1]INPUT!#REF!</definedName>
    <definedName name="A8BQR">[1]INPUT!#REF!</definedName>
    <definedName name="A8L1L" localSheetId="10">[1]INPUT!#REF!</definedName>
    <definedName name="A8L1L" localSheetId="5">[1]INPUT!#REF!</definedName>
    <definedName name="A8L1L">[1]INPUT!#REF!</definedName>
    <definedName name="A8L1R" localSheetId="10">[1]INPUT!#REF!</definedName>
    <definedName name="A8L1R" localSheetId="5">[1]INPUT!#REF!</definedName>
    <definedName name="A8L1R">[1]INPUT!#REF!</definedName>
    <definedName name="A8L2L" localSheetId="10">[1]INPUT!#REF!</definedName>
    <definedName name="A8L2L" localSheetId="5">[1]INPUT!#REF!</definedName>
    <definedName name="A8L2L">[1]INPUT!#REF!</definedName>
    <definedName name="A8L2R" localSheetId="10">[1]INPUT!#REF!</definedName>
    <definedName name="A8L2R" localSheetId="5">[1]INPUT!#REF!</definedName>
    <definedName name="A8L2R">[1]INPUT!#REF!</definedName>
    <definedName name="A8L3L" localSheetId="10">[1]INPUT!#REF!</definedName>
    <definedName name="A8L3L" localSheetId="5">[1]INPUT!#REF!</definedName>
    <definedName name="A8L3L">[1]INPUT!#REF!</definedName>
    <definedName name="A8L3R" localSheetId="10">[1]INPUT!#REF!</definedName>
    <definedName name="A8L3R" localSheetId="5">[1]INPUT!#REF!</definedName>
    <definedName name="A8L3R">[1]INPUT!#REF!</definedName>
    <definedName name="A8L4L" localSheetId="10">[1]INPUT!#REF!</definedName>
    <definedName name="A8L4L" localSheetId="5">[1]INPUT!#REF!</definedName>
    <definedName name="A8L4L">[1]INPUT!#REF!</definedName>
    <definedName name="A8L4R" localSheetId="10">[1]INPUT!#REF!</definedName>
    <definedName name="A8L4R" localSheetId="5">[1]INPUT!#REF!</definedName>
    <definedName name="A8L4R">[1]INPUT!#REF!</definedName>
    <definedName name="A8LFL" localSheetId="10">[1]INPUT!#REF!</definedName>
    <definedName name="A8LFL" localSheetId="5">[1]INPUT!#REF!</definedName>
    <definedName name="A8LFL">[1]INPUT!#REF!</definedName>
    <definedName name="A8LFR" localSheetId="10">[1]INPUT!#REF!</definedName>
    <definedName name="A8LFR" localSheetId="5">[1]INPUT!#REF!</definedName>
    <definedName name="A8LFR">[1]INPUT!#REF!</definedName>
    <definedName name="A8LQL" localSheetId="10">[1]INPUT!#REF!</definedName>
    <definedName name="A8LQL" localSheetId="5">[1]INPUT!#REF!</definedName>
    <definedName name="A8LQL">[1]INPUT!#REF!</definedName>
    <definedName name="A8LQR" localSheetId="10">[1]INPUT!#REF!</definedName>
    <definedName name="A8LQR" localSheetId="5">[1]INPUT!#REF!</definedName>
    <definedName name="A8LQR">[1]INPUT!#REF!</definedName>
    <definedName name="A9B1L" localSheetId="10">[1]INPUT!#REF!</definedName>
    <definedName name="A9B1L" localSheetId="5">[1]INPUT!#REF!</definedName>
    <definedName name="A9B1L">[1]INPUT!#REF!</definedName>
    <definedName name="A9B1R" localSheetId="10">[1]INPUT!#REF!</definedName>
    <definedName name="A9B1R" localSheetId="5">[1]INPUT!#REF!</definedName>
    <definedName name="A9B1R">[1]INPUT!#REF!</definedName>
    <definedName name="A9B2L" localSheetId="10">[1]INPUT!#REF!</definedName>
    <definedName name="A9B2L" localSheetId="5">[1]INPUT!#REF!</definedName>
    <definedName name="A9B2L">[1]INPUT!#REF!</definedName>
    <definedName name="A9B2R" localSheetId="10">[1]INPUT!#REF!</definedName>
    <definedName name="A9B2R" localSheetId="5">[1]INPUT!#REF!</definedName>
    <definedName name="A9B2R">[1]INPUT!#REF!</definedName>
    <definedName name="A9B3L" localSheetId="10">[1]INPUT!#REF!</definedName>
    <definedName name="A9B3L" localSheetId="5">[1]INPUT!#REF!</definedName>
    <definedName name="A9B3L">[1]INPUT!#REF!</definedName>
    <definedName name="A9B3R" localSheetId="10">[1]INPUT!#REF!</definedName>
    <definedName name="A9B3R" localSheetId="5">[1]INPUT!#REF!</definedName>
    <definedName name="A9B3R">[1]INPUT!#REF!</definedName>
    <definedName name="A9B4L" localSheetId="10">[1]INPUT!#REF!</definedName>
    <definedName name="A9B4L" localSheetId="5">[1]INPUT!#REF!</definedName>
    <definedName name="A9B4L">[1]INPUT!#REF!</definedName>
    <definedName name="A9B4R" localSheetId="10">[1]INPUT!#REF!</definedName>
    <definedName name="A9B4R" localSheetId="5">[1]INPUT!#REF!</definedName>
    <definedName name="A9B4R">[1]INPUT!#REF!</definedName>
    <definedName name="A9BFL" localSheetId="10">[1]INPUT!#REF!</definedName>
    <definedName name="A9BFL" localSheetId="5">[1]INPUT!#REF!</definedName>
    <definedName name="A9BFL">[1]INPUT!#REF!</definedName>
    <definedName name="A9BFR" localSheetId="10">[1]INPUT!#REF!</definedName>
    <definedName name="A9BFR" localSheetId="5">[1]INPUT!#REF!</definedName>
    <definedName name="A9BFR">[1]INPUT!#REF!</definedName>
    <definedName name="A9BQL" localSheetId="10">[1]INPUT!#REF!</definedName>
    <definedName name="A9BQL" localSheetId="5">[1]INPUT!#REF!</definedName>
    <definedName name="A9BQL">[1]INPUT!#REF!</definedName>
    <definedName name="A9BQR" localSheetId="10">[1]INPUT!#REF!</definedName>
    <definedName name="A9BQR" localSheetId="5">[1]INPUT!#REF!</definedName>
    <definedName name="A9BQR">[1]INPUT!#REF!</definedName>
    <definedName name="A9L1L" localSheetId="10">[1]INPUT!#REF!</definedName>
    <definedName name="A9L1L" localSheetId="5">[1]INPUT!#REF!</definedName>
    <definedName name="A9L1L">[1]INPUT!#REF!</definedName>
    <definedName name="A9L1R" localSheetId="10">[1]INPUT!#REF!</definedName>
    <definedName name="A9L1R" localSheetId="5">[1]INPUT!#REF!</definedName>
    <definedName name="A9L1R">[1]INPUT!#REF!</definedName>
    <definedName name="A9L2L" localSheetId="10">[1]INPUT!#REF!</definedName>
    <definedName name="A9L2L" localSheetId="5">[1]INPUT!#REF!</definedName>
    <definedName name="A9L2L">[1]INPUT!#REF!</definedName>
    <definedName name="A9L2R" localSheetId="10">[1]INPUT!#REF!</definedName>
    <definedName name="A9L2R" localSheetId="5">[1]INPUT!#REF!</definedName>
    <definedName name="A9L2R">[1]INPUT!#REF!</definedName>
    <definedName name="A9L3L" localSheetId="10">[1]INPUT!#REF!</definedName>
    <definedName name="A9L3L" localSheetId="5">[1]INPUT!#REF!</definedName>
    <definedName name="A9L3L">[1]INPUT!#REF!</definedName>
    <definedName name="A9L3R" localSheetId="10">[1]INPUT!#REF!</definedName>
    <definedName name="A9L3R" localSheetId="5">[1]INPUT!#REF!</definedName>
    <definedName name="A9L3R">[1]INPUT!#REF!</definedName>
    <definedName name="A9L4L" localSheetId="10">[1]INPUT!#REF!</definedName>
    <definedName name="A9L4L" localSheetId="5">[1]INPUT!#REF!</definedName>
    <definedName name="A9L4L">[1]INPUT!#REF!</definedName>
    <definedName name="A9L4R" localSheetId="10">[1]INPUT!#REF!</definedName>
    <definedName name="A9L4R" localSheetId="5">[1]INPUT!#REF!</definedName>
    <definedName name="A9L4R">[1]INPUT!#REF!</definedName>
    <definedName name="A9LFL" localSheetId="10">[1]INPUT!#REF!</definedName>
    <definedName name="A9LFL" localSheetId="5">[1]INPUT!#REF!</definedName>
    <definedName name="A9LFL">[1]INPUT!#REF!</definedName>
    <definedName name="A9LFR" localSheetId="10">[1]INPUT!#REF!</definedName>
    <definedName name="A9LFR" localSheetId="5">[1]INPUT!#REF!</definedName>
    <definedName name="A9LFR">[1]INPUT!#REF!</definedName>
    <definedName name="A9LQL" localSheetId="10">[1]INPUT!#REF!</definedName>
    <definedName name="A9LQL" localSheetId="5">[1]INPUT!#REF!</definedName>
    <definedName name="A9LQL">[1]INPUT!#REF!</definedName>
    <definedName name="A9LQR" localSheetId="10">[1]INPUT!#REF!</definedName>
    <definedName name="A9LQR" localSheetId="5">[1]INPUT!#REF!</definedName>
    <definedName name="A9LQR">[1]INPUT!#REF!</definedName>
    <definedName name="aa" hidden="1">{#N/A,#N/A,FALSE,"속도"}</definedName>
    <definedName name="AAA" localSheetId="10" hidden="1">[12]날개벽수량표!#REF!</definedName>
    <definedName name="AAA" localSheetId="5" hidden="1">[12]날개벽수량표!#REF!</definedName>
    <definedName name="AAA" hidden="1">[12]날개벽수량표!#REF!</definedName>
    <definedName name="aaaa" hidden="1">{#N/A,#N/A,FALSE,"속도"}</definedName>
    <definedName name="AAAAAA" localSheetId="10" hidden="1">[13]날개벽수량표!#REF!</definedName>
    <definedName name="AAAAAA" localSheetId="5" hidden="1">[13]날개벽수량표!#REF!</definedName>
    <definedName name="AAAAAA" hidden="1">[13]날개벽수량표!#REF!</definedName>
    <definedName name="aaaaaaa">[14]포장공!$AW$111</definedName>
    <definedName name="ACD10L" localSheetId="10">[15]INPUT!#REF!</definedName>
    <definedName name="ACD10L" localSheetId="5">[15]INPUT!#REF!</definedName>
    <definedName name="ACD10L">[15]INPUT!#REF!</definedName>
    <definedName name="ACD10R" localSheetId="10">[15]INPUT!#REF!</definedName>
    <definedName name="ACD10R" localSheetId="5">[15]INPUT!#REF!</definedName>
    <definedName name="ACD10R">[15]INPUT!#REF!</definedName>
    <definedName name="ACD3L" localSheetId="10">[15]INPUT!#REF!</definedName>
    <definedName name="ACD3L" localSheetId="5">[15]INPUT!#REF!</definedName>
    <definedName name="ACD3L">[15]INPUT!#REF!</definedName>
    <definedName name="ACD3R" localSheetId="10">[15]INPUT!#REF!</definedName>
    <definedName name="ACD3R" localSheetId="5">[15]INPUT!#REF!</definedName>
    <definedName name="ACD3R">[15]INPUT!#REF!</definedName>
    <definedName name="ACD4L" localSheetId="10">[15]INPUT!#REF!</definedName>
    <definedName name="ACD4L" localSheetId="5">[15]INPUT!#REF!</definedName>
    <definedName name="ACD4L">[15]INPUT!#REF!</definedName>
    <definedName name="ACD4R" localSheetId="10">[15]INPUT!#REF!</definedName>
    <definedName name="ACD4R" localSheetId="5">[15]INPUT!#REF!</definedName>
    <definedName name="ACD4R">[15]INPUT!#REF!</definedName>
    <definedName name="ACD5L" localSheetId="10">[15]INPUT!#REF!</definedName>
    <definedName name="ACD5L" localSheetId="5">[15]INPUT!#REF!</definedName>
    <definedName name="ACD5L">[15]INPUT!#REF!</definedName>
    <definedName name="ACD5R" localSheetId="10">[15]INPUT!#REF!</definedName>
    <definedName name="ACD5R" localSheetId="5">[15]INPUT!#REF!</definedName>
    <definedName name="ACD5R">[15]INPUT!#REF!</definedName>
    <definedName name="ACD6L" localSheetId="10">[15]INPUT!#REF!</definedName>
    <definedName name="ACD6L" localSheetId="5">[15]INPUT!#REF!</definedName>
    <definedName name="ACD6L">[15]INPUT!#REF!</definedName>
    <definedName name="ACD6R" localSheetId="10">[15]INPUT!#REF!</definedName>
    <definedName name="ACD6R" localSheetId="5">[15]INPUT!#REF!</definedName>
    <definedName name="ACD6R">[15]INPUT!#REF!</definedName>
    <definedName name="ACD7L" localSheetId="10">[15]INPUT!#REF!</definedName>
    <definedName name="ACD7L" localSheetId="5">[15]INPUT!#REF!</definedName>
    <definedName name="ACD7L">[15]INPUT!#REF!</definedName>
    <definedName name="ACD7R" localSheetId="10">[15]INPUT!#REF!</definedName>
    <definedName name="ACD7R" localSheetId="5">[15]INPUT!#REF!</definedName>
    <definedName name="ACD7R">[15]INPUT!#REF!</definedName>
    <definedName name="ACD8L" localSheetId="10">[15]INPUT!#REF!</definedName>
    <definedName name="ACD8L" localSheetId="5">[15]INPUT!#REF!</definedName>
    <definedName name="ACD8L">[15]INPUT!#REF!</definedName>
    <definedName name="ACD8R" localSheetId="10">[15]INPUT!#REF!</definedName>
    <definedName name="ACD8R" localSheetId="5">[15]INPUT!#REF!</definedName>
    <definedName name="ACD8R">[15]INPUT!#REF!</definedName>
    <definedName name="ACD9L" localSheetId="10">[15]INPUT!#REF!</definedName>
    <definedName name="ACD9L" localSheetId="5">[15]INPUT!#REF!</definedName>
    <definedName name="ACD9L">[15]INPUT!#REF!</definedName>
    <definedName name="ACD9R" localSheetId="10">[15]INPUT!#REF!</definedName>
    <definedName name="ACD9R" localSheetId="5">[15]INPUT!#REF!</definedName>
    <definedName name="ACD9R">[15]INPUT!#REF!</definedName>
    <definedName name="ACE10L" localSheetId="10">[15]INPUT!#REF!</definedName>
    <definedName name="ACE10L" localSheetId="5">[15]INPUT!#REF!</definedName>
    <definedName name="ACE10L">[15]INPUT!#REF!</definedName>
    <definedName name="ACE10R" localSheetId="10">[15]INPUT!#REF!</definedName>
    <definedName name="ACE10R" localSheetId="5">[15]INPUT!#REF!</definedName>
    <definedName name="ACE10R">[15]INPUT!#REF!</definedName>
    <definedName name="ACE3L" localSheetId="10">[15]INPUT!#REF!</definedName>
    <definedName name="ACE3L" localSheetId="5">[15]INPUT!#REF!</definedName>
    <definedName name="ACE3L">[15]INPUT!#REF!</definedName>
    <definedName name="ACE3R" localSheetId="10">[15]INPUT!#REF!</definedName>
    <definedName name="ACE3R" localSheetId="5">[15]INPUT!#REF!</definedName>
    <definedName name="ACE3R">[15]INPUT!#REF!</definedName>
    <definedName name="ACE4L" localSheetId="10">[15]INPUT!#REF!</definedName>
    <definedName name="ACE4L" localSheetId="5">[15]INPUT!#REF!</definedName>
    <definedName name="ACE4L">[15]INPUT!#REF!</definedName>
    <definedName name="ACE4R" localSheetId="10">[15]INPUT!#REF!</definedName>
    <definedName name="ACE4R" localSheetId="5">[15]INPUT!#REF!</definedName>
    <definedName name="ACE4R">[15]INPUT!#REF!</definedName>
    <definedName name="ACE5L" localSheetId="10">[15]INPUT!#REF!</definedName>
    <definedName name="ACE5L" localSheetId="5">[15]INPUT!#REF!</definedName>
    <definedName name="ACE5L">[15]INPUT!#REF!</definedName>
    <definedName name="ACE5R" localSheetId="10">[15]INPUT!#REF!</definedName>
    <definedName name="ACE5R" localSheetId="5">[15]INPUT!#REF!</definedName>
    <definedName name="ACE5R">[15]INPUT!#REF!</definedName>
    <definedName name="ACE6L" localSheetId="10">[15]INPUT!#REF!</definedName>
    <definedName name="ACE6L" localSheetId="5">[15]INPUT!#REF!</definedName>
    <definedName name="ACE6L">[15]INPUT!#REF!</definedName>
    <definedName name="ACE6R" localSheetId="10">[15]INPUT!#REF!</definedName>
    <definedName name="ACE6R" localSheetId="5">[15]INPUT!#REF!</definedName>
    <definedName name="ACE6R">[15]INPUT!#REF!</definedName>
    <definedName name="ACE7L" localSheetId="10">[15]INPUT!#REF!</definedName>
    <definedName name="ACE7L" localSheetId="5">[15]INPUT!#REF!</definedName>
    <definedName name="ACE7L">[15]INPUT!#REF!</definedName>
    <definedName name="ACE7R" localSheetId="10">[15]INPUT!#REF!</definedName>
    <definedName name="ACE7R" localSheetId="5">[15]INPUT!#REF!</definedName>
    <definedName name="ACE7R">[15]INPUT!#REF!</definedName>
    <definedName name="ACE8L" localSheetId="10">[15]INPUT!#REF!</definedName>
    <definedName name="ACE8L" localSheetId="5">[15]INPUT!#REF!</definedName>
    <definedName name="ACE8L">[15]INPUT!#REF!</definedName>
    <definedName name="ACE8R" localSheetId="10">[15]INPUT!#REF!</definedName>
    <definedName name="ACE8R" localSheetId="5">[15]INPUT!#REF!</definedName>
    <definedName name="ACE8R">[15]INPUT!#REF!</definedName>
    <definedName name="ACE9L" localSheetId="10">[15]INPUT!#REF!</definedName>
    <definedName name="ACE9L" localSheetId="5">[15]INPUT!#REF!</definedName>
    <definedName name="ACE9L">[15]INPUT!#REF!</definedName>
    <definedName name="ACE9R" localSheetId="10">[15]INPUT!#REF!</definedName>
    <definedName name="ACE9R" localSheetId="5">[15]INPUT!#REF!</definedName>
    <definedName name="ACE9R">[15]INPUT!#REF!</definedName>
    <definedName name="ACH10L" localSheetId="10">[15]INPUT!#REF!</definedName>
    <definedName name="ACH10L" localSheetId="5">[15]INPUT!#REF!</definedName>
    <definedName name="ACH10L">[15]INPUT!#REF!</definedName>
    <definedName name="ACH10R" localSheetId="10">[15]INPUT!#REF!</definedName>
    <definedName name="ACH10R" localSheetId="5">[15]INPUT!#REF!</definedName>
    <definedName name="ACH10R">[15]INPUT!#REF!</definedName>
    <definedName name="ACH3L" localSheetId="10">[15]INPUT!#REF!</definedName>
    <definedName name="ACH3L" localSheetId="5">[15]INPUT!#REF!</definedName>
    <definedName name="ACH3L">[15]INPUT!#REF!</definedName>
    <definedName name="ACH3R" localSheetId="10">[15]INPUT!#REF!</definedName>
    <definedName name="ACH3R" localSheetId="5">[15]INPUT!#REF!</definedName>
    <definedName name="ACH3R">[15]INPUT!#REF!</definedName>
    <definedName name="ACH4L" localSheetId="10">[15]INPUT!#REF!</definedName>
    <definedName name="ACH4L" localSheetId="5">[15]INPUT!#REF!</definedName>
    <definedName name="ACH4L">[15]INPUT!#REF!</definedName>
    <definedName name="ACH4R" localSheetId="10">[15]INPUT!#REF!</definedName>
    <definedName name="ACH4R" localSheetId="5">[15]INPUT!#REF!</definedName>
    <definedName name="ACH4R">[15]INPUT!#REF!</definedName>
    <definedName name="ACH5L" localSheetId="10">[15]INPUT!#REF!</definedName>
    <definedName name="ACH5L" localSheetId="5">[15]INPUT!#REF!</definedName>
    <definedName name="ACH5L">[15]INPUT!#REF!</definedName>
    <definedName name="ACH5R" localSheetId="10">[15]INPUT!#REF!</definedName>
    <definedName name="ACH5R" localSheetId="5">[15]INPUT!#REF!</definedName>
    <definedName name="ACH5R">[15]INPUT!#REF!</definedName>
    <definedName name="ACH6L" localSheetId="10">[15]INPUT!#REF!</definedName>
    <definedName name="ACH6L" localSheetId="5">[15]INPUT!#REF!</definedName>
    <definedName name="ACH6L">[15]INPUT!#REF!</definedName>
    <definedName name="ACH6R" localSheetId="10">[15]INPUT!#REF!</definedName>
    <definedName name="ACH6R" localSheetId="5">[15]INPUT!#REF!</definedName>
    <definedName name="ACH6R">[15]INPUT!#REF!</definedName>
    <definedName name="ACH7L" localSheetId="10">[15]INPUT!#REF!</definedName>
    <definedName name="ACH7L" localSheetId="5">[15]INPUT!#REF!</definedName>
    <definedName name="ACH7L">[15]INPUT!#REF!</definedName>
    <definedName name="ACH7R" localSheetId="10">[15]INPUT!#REF!</definedName>
    <definedName name="ACH7R" localSheetId="5">[15]INPUT!#REF!</definedName>
    <definedName name="ACH7R">[15]INPUT!#REF!</definedName>
    <definedName name="ACH8L" localSheetId="10">[15]INPUT!#REF!</definedName>
    <definedName name="ACH8L" localSheetId="5">[15]INPUT!#REF!</definedName>
    <definedName name="ACH8L">[15]INPUT!#REF!</definedName>
    <definedName name="ACH8R" localSheetId="10">[15]INPUT!#REF!</definedName>
    <definedName name="ACH8R" localSheetId="5">[15]INPUT!#REF!</definedName>
    <definedName name="ACH8R">[15]INPUT!#REF!</definedName>
    <definedName name="ACH9L" localSheetId="10">[15]INPUT!#REF!</definedName>
    <definedName name="ACH9L" localSheetId="5">[15]INPUT!#REF!</definedName>
    <definedName name="ACH9L">[15]INPUT!#REF!</definedName>
    <definedName name="ACH9R" localSheetId="10">[15]INPUT!#REF!</definedName>
    <definedName name="ACH9R" localSheetId="5">[15]INPUT!#REF!</definedName>
    <definedName name="ACH9R">[15]INPUT!#REF!</definedName>
    <definedName name="aee" localSheetId="10">BlankMacro1</definedName>
    <definedName name="aee" localSheetId="5">BlankMacro1</definedName>
    <definedName name="aee">BlankMacro1</definedName>
    <definedName name="afd">'[16]자재 집계표'!$J$443</definedName>
    <definedName name="afdsfsa" hidden="1">{#N/A,#N/A,FALSE,"배수2"}</definedName>
    <definedName name="afs" localSheetId="10">'[16]자재 집계표'!#REF!</definedName>
    <definedName name="afs" localSheetId="5">'[16]자재 집계표'!#REF!</definedName>
    <definedName name="afs">'[16]자재 집계표'!#REF!</definedName>
    <definedName name="AG" localSheetId="10">BlankMacro1</definedName>
    <definedName name="AG" localSheetId="5">BlankMacro1</definedName>
    <definedName name="AG">BlankMacro1</definedName>
    <definedName name="al" localSheetId="10">#REF!</definedName>
    <definedName name="al" localSheetId="5">#REF!</definedName>
    <definedName name="al">#REF!</definedName>
    <definedName name="as" localSheetId="10">#REF!</definedName>
    <definedName name="as" localSheetId="5">#REF!</definedName>
    <definedName name="as">#REF!</definedName>
    <definedName name="asd" localSheetId="10">'[16]자재 집계표'!#REF!</definedName>
    <definedName name="asd" localSheetId="5">'[16]자재 집계표'!#REF!</definedName>
    <definedName name="asd">'[16]자재 집계표'!#REF!</definedName>
    <definedName name="asddf">'[16]자재 집계표'!$J$444</definedName>
    <definedName name="asdf">'[16]자재 집계표'!$E$85</definedName>
    <definedName name="asdfg" localSheetId="10">BlankMacro1</definedName>
    <definedName name="asdfg" localSheetId="5">BlankMacro1</definedName>
    <definedName name="asdfg">BlankMacro1</definedName>
    <definedName name="asfd">'[16]자재 집계표'!$E$83</definedName>
    <definedName name="ASFG" localSheetId="10">BlankMacro1</definedName>
    <definedName name="ASFG" localSheetId="5">BlankMacro1</definedName>
    <definedName name="ASFG">BlankMacro1</definedName>
    <definedName name="ASS" localSheetId="10">BlankMacro1</definedName>
    <definedName name="ASS" localSheetId="5">BlankMacro1</definedName>
    <definedName name="ASS">BlankMacro1</definedName>
    <definedName name="ASX" localSheetId="10">BlankMacro1</definedName>
    <definedName name="ASX" localSheetId="5">BlankMacro1</definedName>
    <definedName name="ASX">BlankMacro1</definedName>
    <definedName name="_xlnm.Auto_Close">[17]XL4Poppy!$C$4</definedName>
    <definedName name="_xlnm.Auto_Open">[17]XL4Poppy!$C$4</definedName>
    <definedName name="aw">'[16]자재 집계표'!$E$88</definedName>
    <definedName name="AX" localSheetId="10">BlankMacro1</definedName>
    <definedName name="AX" localSheetId="5">BlankMacro1</definedName>
    <definedName name="AX">BlankMacro1</definedName>
    <definedName name="AZ" localSheetId="10">BlankMacro1</definedName>
    <definedName name="AZ" localSheetId="5">BlankMacro1</definedName>
    <definedName name="AZ">BlankMacro1</definedName>
    <definedName name="B" localSheetId="10">#REF!</definedName>
    <definedName name="B" localSheetId="5">#REF!</definedName>
    <definedName name="B">#REF!</definedName>
    <definedName name="B10A1P" localSheetId="10">#REF!</definedName>
    <definedName name="B10A1P" localSheetId="5">#REF!</definedName>
    <definedName name="B10A1P">#REF!</definedName>
    <definedName name="b10a1t" localSheetId="10">#REF!</definedName>
    <definedName name="b10a1t" localSheetId="5">#REF!</definedName>
    <definedName name="b10a1t">#REF!</definedName>
    <definedName name="b10a2p" localSheetId="10">#REF!</definedName>
    <definedName name="b10a2p" localSheetId="5">#REF!</definedName>
    <definedName name="b10a2p">#REF!</definedName>
    <definedName name="b10a2t" localSheetId="10">#REF!</definedName>
    <definedName name="b10a2t" localSheetId="5">#REF!</definedName>
    <definedName name="b10a2t">#REF!</definedName>
    <definedName name="B11A1P" localSheetId="10">#REF!</definedName>
    <definedName name="B11A1P" localSheetId="5">#REF!</definedName>
    <definedName name="B11A1P">#REF!</definedName>
    <definedName name="b11a1t" localSheetId="10">#REF!</definedName>
    <definedName name="b11a1t" localSheetId="5">#REF!</definedName>
    <definedName name="b11a1t">#REF!</definedName>
    <definedName name="b11a2p" localSheetId="10">#REF!</definedName>
    <definedName name="b11a2p" localSheetId="5">#REF!</definedName>
    <definedName name="b11a2p">#REF!</definedName>
    <definedName name="b11a2t" localSheetId="10">#REF!</definedName>
    <definedName name="b11a2t" localSheetId="5">#REF!</definedName>
    <definedName name="b11a2t">#REF!</definedName>
    <definedName name="B12A1P" localSheetId="10">#REF!</definedName>
    <definedName name="B12A1P" localSheetId="5">#REF!</definedName>
    <definedName name="B12A1P">#REF!</definedName>
    <definedName name="b12a1t" localSheetId="10">#REF!</definedName>
    <definedName name="b12a1t" localSheetId="5">#REF!</definedName>
    <definedName name="b12a1t">#REF!</definedName>
    <definedName name="b12a2p" localSheetId="10">#REF!</definedName>
    <definedName name="b12a2p" localSheetId="5">#REF!</definedName>
    <definedName name="b12a2p">#REF!</definedName>
    <definedName name="b12a2t" localSheetId="10">#REF!</definedName>
    <definedName name="b12a2t" localSheetId="5">#REF!</definedName>
    <definedName name="b12a2t">#REF!</definedName>
    <definedName name="B13A1P" localSheetId="10">#REF!</definedName>
    <definedName name="B13A1P" localSheetId="5">#REF!</definedName>
    <definedName name="B13A1P">#REF!</definedName>
    <definedName name="b13a1t" localSheetId="10">#REF!</definedName>
    <definedName name="b13a1t" localSheetId="5">#REF!</definedName>
    <definedName name="b13a1t">#REF!</definedName>
    <definedName name="b13a2p" localSheetId="10">#REF!</definedName>
    <definedName name="b13a2p" localSheetId="5">#REF!</definedName>
    <definedName name="b13a2p">#REF!</definedName>
    <definedName name="b13a2t" localSheetId="10">#REF!</definedName>
    <definedName name="b13a2t" localSheetId="5">#REF!</definedName>
    <definedName name="b13a2t">#REF!</definedName>
    <definedName name="B14A1P" localSheetId="10">#REF!</definedName>
    <definedName name="B14A1P" localSheetId="5">#REF!</definedName>
    <definedName name="B14A1P">#REF!</definedName>
    <definedName name="b14a1t" localSheetId="10">#REF!</definedName>
    <definedName name="b14a1t" localSheetId="5">#REF!</definedName>
    <definedName name="b14a1t">#REF!</definedName>
    <definedName name="b14a2p" localSheetId="10">#REF!</definedName>
    <definedName name="b14a2p" localSheetId="5">#REF!</definedName>
    <definedName name="b14a2p">#REF!</definedName>
    <definedName name="b14a2t" localSheetId="10">#REF!</definedName>
    <definedName name="b14a2t" localSheetId="5">#REF!</definedName>
    <definedName name="b14a2t">#REF!</definedName>
    <definedName name="B15A1P" localSheetId="10">#REF!</definedName>
    <definedName name="B15A1P" localSheetId="5">#REF!</definedName>
    <definedName name="B15A1P">#REF!</definedName>
    <definedName name="b15a1t" localSheetId="10">#REF!</definedName>
    <definedName name="b15a1t" localSheetId="5">#REF!</definedName>
    <definedName name="b15a1t">#REF!</definedName>
    <definedName name="b15a2p" localSheetId="10">#REF!</definedName>
    <definedName name="b15a2p" localSheetId="5">#REF!</definedName>
    <definedName name="b15a2p">#REF!</definedName>
    <definedName name="b15a2t" localSheetId="10">#REF!</definedName>
    <definedName name="b15a2t" localSheetId="5">#REF!</definedName>
    <definedName name="b15a2t">#REF!</definedName>
    <definedName name="B16A1T" localSheetId="10">#REF!</definedName>
    <definedName name="B16A1T" localSheetId="5">#REF!</definedName>
    <definedName name="B16A1T">#REF!</definedName>
    <definedName name="B16A2P" localSheetId="10">#REF!</definedName>
    <definedName name="B16A2P" localSheetId="5">#REF!</definedName>
    <definedName name="B16A2P">#REF!</definedName>
    <definedName name="B1A1P" localSheetId="10">#REF!</definedName>
    <definedName name="B1A1P" localSheetId="5">#REF!</definedName>
    <definedName name="B1A1P">#REF!</definedName>
    <definedName name="b1a1t" localSheetId="10">#REF!</definedName>
    <definedName name="b1a1t" localSheetId="5">#REF!</definedName>
    <definedName name="b1a1t">#REF!</definedName>
    <definedName name="b1a2p" localSheetId="10">#REF!</definedName>
    <definedName name="b1a2p" localSheetId="5">#REF!</definedName>
    <definedName name="b1a2p">#REF!</definedName>
    <definedName name="b1a2t" localSheetId="10">#REF!</definedName>
    <definedName name="b1a2t" localSheetId="5">#REF!</definedName>
    <definedName name="b1a2t">#REF!</definedName>
    <definedName name="B1B" localSheetId="10">#REF!</definedName>
    <definedName name="B1B" localSheetId="5">#REF!</definedName>
    <definedName name="B1B">#REF!</definedName>
    <definedName name="b1ff" localSheetId="10">'[16]자재 집계표'!#REF!</definedName>
    <definedName name="b1ff" localSheetId="5">'[16]자재 집계표'!#REF!</definedName>
    <definedName name="b1ff">'[16]자재 집계표'!#REF!</definedName>
    <definedName name="B2A1P" localSheetId="10">#REF!</definedName>
    <definedName name="B2A1P" localSheetId="5">#REF!</definedName>
    <definedName name="B2A1P">#REF!</definedName>
    <definedName name="b2a1t" localSheetId="10">#REF!</definedName>
    <definedName name="b2a1t" localSheetId="5">#REF!</definedName>
    <definedName name="b2a1t">#REF!</definedName>
    <definedName name="b2a2p" localSheetId="10">#REF!</definedName>
    <definedName name="b2a2p" localSheetId="5">#REF!</definedName>
    <definedName name="b2a2p">#REF!</definedName>
    <definedName name="b2a2t" localSheetId="10">#REF!</definedName>
    <definedName name="b2a2t" localSheetId="5">#REF!</definedName>
    <definedName name="b2a2t">#REF!</definedName>
    <definedName name="B2B" localSheetId="10">#REF!</definedName>
    <definedName name="B2B" localSheetId="5">#REF!</definedName>
    <definedName name="B2B">#REF!</definedName>
    <definedName name="B30A1P" localSheetId="10">#REF!</definedName>
    <definedName name="B30A1P" localSheetId="5">#REF!</definedName>
    <definedName name="B30A1P">#REF!</definedName>
    <definedName name="b30a1t" localSheetId="10">#REF!</definedName>
    <definedName name="b30a1t" localSheetId="5">#REF!</definedName>
    <definedName name="b30a1t">#REF!</definedName>
    <definedName name="b30a2p" localSheetId="10">#REF!</definedName>
    <definedName name="b30a2p" localSheetId="5">#REF!</definedName>
    <definedName name="b30a2p">#REF!</definedName>
    <definedName name="b30a2t" localSheetId="10">#REF!</definedName>
    <definedName name="b30a2t" localSheetId="5">#REF!</definedName>
    <definedName name="b30a2t">#REF!</definedName>
    <definedName name="B3A1P" localSheetId="10">#REF!</definedName>
    <definedName name="B3A1P" localSheetId="5">#REF!</definedName>
    <definedName name="B3A1P">#REF!</definedName>
    <definedName name="b3a1t" localSheetId="10">#REF!</definedName>
    <definedName name="b3a1t" localSheetId="5">#REF!</definedName>
    <definedName name="b3a1t">#REF!</definedName>
    <definedName name="b3a2p" localSheetId="10">#REF!</definedName>
    <definedName name="b3a2p" localSheetId="5">#REF!</definedName>
    <definedName name="b3a2p">#REF!</definedName>
    <definedName name="b3a2t" localSheetId="10">#REF!</definedName>
    <definedName name="b3a2t" localSheetId="5">#REF!</definedName>
    <definedName name="b3a2t">#REF!</definedName>
    <definedName name="B3B" localSheetId="10">#REF!</definedName>
    <definedName name="B3B" localSheetId="5">#REF!</definedName>
    <definedName name="B3B">#REF!</definedName>
    <definedName name="B4A1P" localSheetId="10">#REF!</definedName>
    <definedName name="B4A1P" localSheetId="5">#REF!</definedName>
    <definedName name="B4A1P">#REF!</definedName>
    <definedName name="b4a1t" localSheetId="10">#REF!</definedName>
    <definedName name="b4a1t" localSheetId="5">#REF!</definedName>
    <definedName name="b4a1t">#REF!</definedName>
    <definedName name="b4a2p" localSheetId="10">#REF!</definedName>
    <definedName name="b4a2p" localSheetId="5">#REF!</definedName>
    <definedName name="b4a2p">#REF!</definedName>
    <definedName name="b4a2t" localSheetId="10">#REF!</definedName>
    <definedName name="b4a2t" localSheetId="5">#REF!</definedName>
    <definedName name="b4a2t">#REF!</definedName>
    <definedName name="B4B" localSheetId="10">#REF!</definedName>
    <definedName name="B4B" localSheetId="5">#REF!</definedName>
    <definedName name="B4B">#REF!</definedName>
    <definedName name="B5A1P" localSheetId="10">#REF!</definedName>
    <definedName name="B5A1P" localSheetId="5">#REF!</definedName>
    <definedName name="B5A1P">#REF!</definedName>
    <definedName name="b5a1t" localSheetId="10">#REF!</definedName>
    <definedName name="b5a1t" localSheetId="5">#REF!</definedName>
    <definedName name="b5a1t">#REF!</definedName>
    <definedName name="b5a2p" localSheetId="10">#REF!</definedName>
    <definedName name="b5a2p" localSheetId="5">#REF!</definedName>
    <definedName name="b5a2p">#REF!</definedName>
    <definedName name="b5a2t" localSheetId="10">#REF!</definedName>
    <definedName name="b5a2t" localSheetId="5">#REF!</definedName>
    <definedName name="b5a2t">#REF!</definedName>
    <definedName name="B5B" localSheetId="10">[18]교각1!#REF!</definedName>
    <definedName name="B5B" localSheetId="5">[18]교각1!#REF!</definedName>
    <definedName name="B5B">[18]교각1!#REF!</definedName>
    <definedName name="B6A1P" localSheetId="10">#REF!</definedName>
    <definedName name="B6A1P" localSheetId="5">#REF!</definedName>
    <definedName name="B6A1P">#REF!</definedName>
    <definedName name="b6a1t" localSheetId="10">#REF!</definedName>
    <definedName name="b6a1t" localSheetId="5">#REF!</definedName>
    <definedName name="b6a1t">#REF!</definedName>
    <definedName name="b6a2p" localSheetId="10">#REF!</definedName>
    <definedName name="b6a2p" localSheetId="5">#REF!</definedName>
    <definedName name="b6a2p">#REF!</definedName>
    <definedName name="b6a2t" localSheetId="10">#REF!</definedName>
    <definedName name="b6a2t" localSheetId="5">#REF!</definedName>
    <definedName name="b6a2t">#REF!</definedName>
    <definedName name="B6B" localSheetId="10">[18]교각1!#REF!</definedName>
    <definedName name="B6B" localSheetId="5">[18]교각1!#REF!</definedName>
    <definedName name="B6B">[18]교각1!#REF!</definedName>
    <definedName name="B7A1P" localSheetId="10">#REF!</definedName>
    <definedName name="B7A1P" localSheetId="5">#REF!</definedName>
    <definedName name="B7A1P">#REF!</definedName>
    <definedName name="b7a1t" localSheetId="10">#REF!</definedName>
    <definedName name="b7a1t" localSheetId="5">#REF!</definedName>
    <definedName name="b7a1t">#REF!</definedName>
    <definedName name="b7a2p" localSheetId="10">#REF!</definedName>
    <definedName name="b7a2p" localSheetId="5">#REF!</definedName>
    <definedName name="b7a2p">#REF!</definedName>
    <definedName name="b7a2t" localSheetId="10">#REF!</definedName>
    <definedName name="b7a2t" localSheetId="5">#REF!</definedName>
    <definedName name="b7a2t">#REF!</definedName>
    <definedName name="B7B" localSheetId="10">[18]교각1!#REF!</definedName>
    <definedName name="B7B" localSheetId="5">[18]교각1!#REF!</definedName>
    <definedName name="B7B">[18]교각1!#REF!</definedName>
    <definedName name="B8A1P" localSheetId="10">#REF!</definedName>
    <definedName name="B8A1P" localSheetId="5">#REF!</definedName>
    <definedName name="B8A1P">#REF!</definedName>
    <definedName name="b8a1t" localSheetId="10">#REF!</definedName>
    <definedName name="b8a1t" localSheetId="5">#REF!</definedName>
    <definedName name="b8a1t">#REF!</definedName>
    <definedName name="b8a2p" localSheetId="10">#REF!</definedName>
    <definedName name="b8a2p" localSheetId="5">#REF!</definedName>
    <definedName name="b8a2p">#REF!</definedName>
    <definedName name="b8a2t" localSheetId="10">#REF!</definedName>
    <definedName name="b8a2t" localSheetId="5">#REF!</definedName>
    <definedName name="b8a2t">#REF!</definedName>
    <definedName name="B9A1P" localSheetId="10">#REF!</definedName>
    <definedName name="B9A1P" localSheetId="5">#REF!</definedName>
    <definedName name="B9A1P">#REF!</definedName>
    <definedName name="b9a1t" localSheetId="10">#REF!</definedName>
    <definedName name="b9a1t" localSheetId="5">#REF!</definedName>
    <definedName name="b9a1t">#REF!</definedName>
    <definedName name="b9a2p" localSheetId="10">#REF!</definedName>
    <definedName name="b9a2p" localSheetId="5">#REF!</definedName>
    <definedName name="b9a2p">#REF!</definedName>
    <definedName name="b9a2t" localSheetId="10">#REF!</definedName>
    <definedName name="b9a2t" localSheetId="5">#REF!</definedName>
    <definedName name="b9a2t">#REF!</definedName>
    <definedName name="BA" localSheetId="10">#REF!</definedName>
    <definedName name="BA" localSheetId="5">#REF!</definedName>
    <definedName name="BA">#REF!</definedName>
    <definedName name="BA1P" localSheetId="10">#REF!</definedName>
    <definedName name="BA1P" localSheetId="5">#REF!</definedName>
    <definedName name="BA1P">#REF!</definedName>
    <definedName name="ba1t" localSheetId="10">#REF!</definedName>
    <definedName name="ba1t" localSheetId="5">#REF!</definedName>
    <definedName name="ba1t">#REF!</definedName>
    <definedName name="ba2p" localSheetId="10">#REF!</definedName>
    <definedName name="ba2p" localSheetId="5">#REF!</definedName>
    <definedName name="ba2p">#REF!</definedName>
    <definedName name="ba2t" localSheetId="10">#REF!</definedName>
    <definedName name="ba2t" localSheetId="5">#REF!</definedName>
    <definedName name="ba2t">#REF!</definedName>
    <definedName name="bb" hidden="1">{#N/A,#N/A,FALSE,"2~8번"}</definedName>
    <definedName name="bbb" localSheetId="10">#REF!</definedName>
    <definedName name="bbb" localSheetId="5">#REF!</definedName>
    <definedName name="bbb">#REF!</definedName>
    <definedName name="bbbb" hidden="1">{#N/A,#N/A,FALSE,"속도"}</definedName>
    <definedName name="bbf" localSheetId="10">'[16]자재 집계표'!#REF!</definedName>
    <definedName name="bbf" localSheetId="5">'[16]자재 집계표'!#REF!</definedName>
    <definedName name="bbf">'[16]자재 집계표'!#REF!</definedName>
    <definedName name="BC" localSheetId="10">BlankMacro1</definedName>
    <definedName name="BC" localSheetId="5">BlankMacro1</definedName>
    <definedName name="BC">BlankMacro1</definedName>
    <definedName name="BDFTR" localSheetId="10">BlankMacro1</definedName>
    <definedName name="BDFTR" localSheetId="5">BlankMacro1</definedName>
    <definedName name="BDFTR">BlankMacro1</definedName>
    <definedName name="BE" localSheetId="10">BlankMacro1</definedName>
    <definedName name="BE" localSheetId="5">BlankMacro1</definedName>
    <definedName name="BE">BlankMacro1</definedName>
    <definedName name="BF" localSheetId="10">'[10]자재 집계표'!#REF!</definedName>
    <definedName name="BF" localSheetId="5">'[10]자재 집계표'!#REF!</definedName>
    <definedName name="BF">'[10]자재 집계표'!#REF!</definedName>
    <definedName name="BFB" localSheetId="10">'[10]자재 집계표'!#REF!</definedName>
    <definedName name="BFB" localSheetId="5">'[10]자재 집계표'!#REF!</definedName>
    <definedName name="BFB">'[10]자재 집계표'!#REF!</definedName>
    <definedName name="BFF" localSheetId="10">'[10]자재 집계표'!#REF!</definedName>
    <definedName name="BFF" localSheetId="5">'[10]자재 집계표'!#REF!</definedName>
    <definedName name="BFF">'[10]자재 집계표'!#REF!</definedName>
    <definedName name="bg" hidden="1">{#N/A,#N/A,FALSE,"2~8번"}</definedName>
    <definedName name="BH" localSheetId="10">BlankMacro1</definedName>
    <definedName name="BH" localSheetId="5">BlankMacro1</definedName>
    <definedName name="BH">BlankMacro1</definedName>
    <definedName name="BM" localSheetId="10">BlankMacro1</definedName>
    <definedName name="BM" localSheetId="5">BlankMacro1</definedName>
    <definedName name="BM">BlankMacro1</definedName>
    <definedName name="BN" localSheetId="10">BlankMacro1</definedName>
    <definedName name="BN" localSheetId="5">BlankMacro1</definedName>
    <definedName name="BN">BlankMacro1</definedName>
    <definedName name="BND" localSheetId="10">BlankMacro1</definedName>
    <definedName name="BND" localSheetId="5">BlankMacro1</definedName>
    <definedName name="BND">BlankMacro1</definedName>
    <definedName name="BOH10L" localSheetId="10">[15]INPUT!#REF!</definedName>
    <definedName name="BOH10L" localSheetId="5">[15]INPUT!#REF!</definedName>
    <definedName name="BOH10L">[15]INPUT!#REF!</definedName>
    <definedName name="BOH10R" localSheetId="10">[15]INPUT!#REF!</definedName>
    <definedName name="BOH10R" localSheetId="5">[15]INPUT!#REF!</definedName>
    <definedName name="BOH10R">[15]INPUT!#REF!</definedName>
    <definedName name="BOH3L" localSheetId="10">[15]INPUT!#REF!</definedName>
    <definedName name="BOH3L" localSheetId="5">[15]INPUT!#REF!</definedName>
    <definedName name="BOH3L">[15]INPUT!#REF!</definedName>
    <definedName name="BOH3R" localSheetId="10">[15]INPUT!#REF!</definedName>
    <definedName name="BOH3R" localSheetId="5">[15]INPUT!#REF!</definedName>
    <definedName name="BOH3R">[15]INPUT!#REF!</definedName>
    <definedName name="BOH4L" localSheetId="10">[15]INPUT!#REF!</definedName>
    <definedName name="BOH4L" localSheetId="5">[15]INPUT!#REF!</definedName>
    <definedName name="BOH4L">[15]INPUT!#REF!</definedName>
    <definedName name="BOH4R" localSheetId="10">[15]INPUT!#REF!</definedName>
    <definedName name="BOH4R" localSheetId="5">[15]INPUT!#REF!</definedName>
    <definedName name="BOH4R">[15]INPUT!#REF!</definedName>
    <definedName name="BOH5L" localSheetId="10">[15]INPUT!#REF!</definedName>
    <definedName name="BOH5L" localSheetId="5">[15]INPUT!#REF!</definedName>
    <definedName name="BOH5L">[15]INPUT!#REF!</definedName>
    <definedName name="BOH5R" localSheetId="10">[15]INPUT!#REF!</definedName>
    <definedName name="BOH5R" localSheetId="5">[15]INPUT!#REF!</definedName>
    <definedName name="BOH5R">[15]INPUT!#REF!</definedName>
    <definedName name="BOH6L" localSheetId="10">[15]INPUT!#REF!</definedName>
    <definedName name="BOH6L" localSheetId="5">[15]INPUT!#REF!</definedName>
    <definedName name="BOH6L">[15]INPUT!#REF!</definedName>
    <definedName name="BOH6R" localSheetId="10">[15]INPUT!#REF!</definedName>
    <definedName name="BOH6R" localSheetId="5">[15]INPUT!#REF!</definedName>
    <definedName name="BOH6R">[15]INPUT!#REF!</definedName>
    <definedName name="BOH7L" localSheetId="10">[15]INPUT!#REF!</definedName>
    <definedName name="BOH7L" localSheetId="5">[15]INPUT!#REF!</definedName>
    <definedName name="BOH7L">[15]INPUT!#REF!</definedName>
    <definedName name="BOH7R" localSheetId="10">[15]INPUT!#REF!</definedName>
    <definedName name="BOH7R" localSheetId="5">[15]INPUT!#REF!</definedName>
    <definedName name="BOH7R">[15]INPUT!#REF!</definedName>
    <definedName name="BOH8L" localSheetId="10">[15]INPUT!#REF!</definedName>
    <definedName name="BOH8L" localSheetId="5">[15]INPUT!#REF!</definedName>
    <definedName name="BOH8L">[15]INPUT!#REF!</definedName>
    <definedName name="BOH8R" localSheetId="10">[15]INPUT!#REF!</definedName>
    <definedName name="BOH8R" localSheetId="5">[15]INPUT!#REF!</definedName>
    <definedName name="BOH8R">[15]INPUT!#REF!</definedName>
    <definedName name="BOH9L" localSheetId="10">[15]INPUT!#REF!</definedName>
    <definedName name="BOH9L" localSheetId="5">[15]INPUT!#REF!</definedName>
    <definedName name="BOH9L">[15]INPUT!#REF!</definedName>
    <definedName name="BOH9R" localSheetId="10">[15]INPUT!#REF!</definedName>
    <definedName name="BOH9R" localSheetId="5">[15]INPUT!#REF!</definedName>
    <definedName name="BOH9R">[15]INPUT!#REF!</definedName>
    <definedName name="BOK10L" localSheetId="10">[15]INPUT!#REF!</definedName>
    <definedName name="BOK10L" localSheetId="5">[15]INPUT!#REF!</definedName>
    <definedName name="BOK10L">[15]INPUT!#REF!</definedName>
    <definedName name="BOK10R" localSheetId="10">[15]INPUT!#REF!</definedName>
    <definedName name="BOK10R" localSheetId="5">[15]INPUT!#REF!</definedName>
    <definedName name="BOK10R">[15]INPUT!#REF!</definedName>
    <definedName name="BOK3L" localSheetId="10">[15]INPUT!#REF!</definedName>
    <definedName name="BOK3L" localSheetId="5">[15]INPUT!#REF!</definedName>
    <definedName name="BOK3L">[15]INPUT!#REF!</definedName>
    <definedName name="BOK3R" localSheetId="10">[15]INPUT!#REF!</definedName>
    <definedName name="BOK3R" localSheetId="5">[15]INPUT!#REF!</definedName>
    <definedName name="BOK3R">[15]INPUT!#REF!</definedName>
    <definedName name="BOK4L" localSheetId="10">[15]INPUT!#REF!</definedName>
    <definedName name="BOK4L" localSheetId="5">[15]INPUT!#REF!</definedName>
    <definedName name="BOK4L">[15]INPUT!#REF!</definedName>
    <definedName name="BOK4R" localSheetId="10">[15]INPUT!#REF!</definedName>
    <definedName name="BOK4R" localSheetId="5">[15]INPUT!#REF!</definedName>
    <definedName name="BOK4R">[15]INPUT!#REF!</definedName>
    <definedName name="BOK5L" localSheetId="10">[15]INPUT!#REF!</definedName>
    <definedName name="BOK5L" localSheetId="5">[15]INPUT!#REF!</definedName>
    <definedName name="BOK5L">[15]INPUT!#REF!</definedName>
    <definedName name="BOK5R" localSheetId="10">[15]INPUT!#REF!</definedName>
    <definedName name="BOK5R" localSheetId="5">[15]INPUT!#REF!</definedName>
    <definedName name="BOK5R">[15]INPUT!#REF!</definedName>
    <definedName name="BOK6L" localSheetId="10">[15]INPUT!#REF!</definedName>
    <definedName name="BOK6L" localSheetId="5">[15]INPUT!#REF!</definedName>
    <definedName name="BOK6L">[15]INPUT!#REF!</definedName>
    <definedName name="BOK6R" localSheetId="10">[15]INPUT!#REF!</definedName>
    <definedName name="BOK6R" localSheetId="5">[15]INPUT!#REF!</definedName>
    <definedName name="BOK6R">[15]INPUT!#REF!</definedName>
    <definedName name="BOK7L" localSheetId="10">[15]INPUT!#REF!</definedName>
    <definedName name="BOK7L" localSheetId="5">[15]INPUT!#REF!</definedName>
    <definedName name="BOK7L">[15]INPUT!#REF!</definedName>
    <definedName name="BOK7R" localSheetId="10">[15]INPUT!#REF!</definedName>
    <definedName name="BOK7R" localSheetId="5">[15]INPUT!#REF!</definedName>
    <definedName name="BOK7R">[15]INPUT!#REF!</definedName>
    <definedName name="BOK8L" localSheetId="10">[15]INPUT!#REF!</definedName>
    <definedName name="BOK8L" localSheetId="5">[15]INPUT!#REF!</definedName>
    <definedName name="BOK8L">[15]INPUT!#REF!</definedName>
    <definedName name="BOK8R" localSheetId="10">[15]INPUT!#REF!</definedName>
    <definedName name="BOK8R" localSheetId="5">[15]INPUT!#REF!</definedName>
    <definedName name="BOK8R">[15]INPUT!#REF!</definedName>
    <definedName name="BOK9L" localSheetId="10">[15]INPUT!#REF!</definedName>
    <definedName name="BOK9L" localSheetId="5">[15]INPUT!#REF!</definedName>
    <definedName name="BOK9L">[15]INPUT!#REF!</definedName>
    <definedName name="BOK9R" localSheetId="10">[15]INPUT!#REF!</definedName>
    <definedName name="BOK9R" localSheetId="5">[15]INPUT!#REF!</definedName>
    <definedName name="BOK9R">[15]INPUT!#REF!</definedName>
    <definedName name="box단수" localSheetId="10">#REF!</definedName>
    <definedName name="box단수" localSheetId="5">#REF!</definedName>
    <definedName name="box단수">#REF!</definedName>
    <definedName name="BQ" localSheetId="10">BlankMacro1</definedName>
    <definedName name="BQ" localSheetId="5">BlankMacro1</definedName>
    <definedName name="BQ">BlankMacro1</definedName>
    <definedName name="BR" localSheetId="10">BlankMacro1</definedName>
    <definedName name="BR" localSheetId="5">BlankMacro1</definedName>
    <definedName name="BR">BlankMacro1</definedName>
    <definedName name="BS" localSheetId="10">BlankMacro1</definedName>
    <definedName name="BS" localSheetId="5">BlankMacro1</definedName>
    <definedName name="BS">BlankMacro1</definedName>
    <definedName name="bs_chekjum" localSheetId="10">#REF!</definedName>
    <definedName name="bs_chekjum" localSheetId="5">#REF!</definedName>
    <definedName name="bs_chekjum">#REF!</definedName>
    <definedName name="bs_chekplus" localSheetId="10">#REF!</definedName>
    <definedName name="bs_chekplus" localSheetId="5">#REF!</definedName>
    <definedName name="bs_chekplus">#REF!</definedName>
    <definedName name="bs_chekwave" localSheetId="10">#REF!</definedName>
    <definedName name="bs_chekwave" localSheetId="5">#REF!</definedName>
    <definedName name="bs_chekwave">#REF!</definedName>
    <definedName name="BSX" localSheetId="10">BlankMacro1</definedName>
    <definedName name="BSX" localSheetId="5">BlankMacro1</definedName>
    <definedName name="BSX">BlankMacro1</definedName>
    <definedName name="BUI" localSheetId="10">BlankMacro1</definedName>
    <definedName name="BUI" localSheetId="5">BlankMacro1</definedName>
    <definedName name="BUI">BlankMacro1</definedName>
    <definedName name="Bust">[17]XL4Poppy!$C$31</definedName>
    <definedName name="BV" localSheetId="10">BlankMacro1</definedName>
    <definedName name="BV" localSheetId="5">BlankMacro1</definedName>
    <definedName name="BV">BlankMacro1</definedName>
    <definedName name="BW" localSheetId="10">BlankMacro1</definedName>
    <definedName name="BW" localSheetId="5">BlankMacro1</definedName>
    <definedName name="BW">BlankMacro1</definedName>
    <definedName name="BX" localSheetId="10">BlankMacro1</definedName>
    <definedName name="BX" localSheetId="5">BlankMacro1</definedName>
    <definedName name="BX">BlankMacro1</definedName>
    <definedName name="BY" localSheetId="10">BlankMacro1</definedName>
    <definedName name="BY" localSheetId="5">BlankMacro1</definedName>
    <definedName name="BY">BlankMacro1</definedName>
    <definedName name="C_b" localSheetId="10">#REF!</definedName>
    <definedName name="C_b" localSheetId="5">#REF!</definedName>
    <definedName name="C_b">#REF!</definedName>
    <definedName name="c1.a1p" localSheetId="10">#REF!</definedName>
    <definedName name="c1.a1p" localSheetId="5">#REF!</definedName>
    <definedName name="c1.a1p">#REF!</definedName>
    <definedName name="c1.a1t" localSheetId="10">#REF!</definedName>
    <definedName name="c1.a1t" localSheetId="5">#REF!</definedName>
    <definedName name="c1.a1t">#REF!</definedName>
    <definedName name="c1.a2p" localSheetId="10">#REF!</definedName>
    <definedName name="c1.a2p" localSheetId="5">#REF!</definedName>
    <definedName name="c1.a2p">#REF!</definedName>
    <definedName name="c1.a2t" localSheetId="10">#REF!</definedName>
    <definedName name="c1.a2t" localSheetId="5">#REF!</definedName>
    <definedName name="c1.a2t">#REF!</definedName>
    <definedName name="c2.a1p" localSheetId="10">#REF!</definedName>
    <definedName name="c2.a1p" localSheetId="5">#REF!</definedName>
    <definedName name="c2.a1p">#REF!</definedName>
    <definedName name="c2.a1t" localSheetId="10">#REF!</definedName>
    <definedName name="c2.a1t" localSheetId="5">#REF!</definedName>
    <definedName name="c2.a1t">#REF!</definedName>
    <definedName name="c2.a2p" localSheetId="10">#REF!</definedName>
    <definedName name="c2.a2p" localSheetId="5">#REF!</definedName>
    <definedName name="c2.a2p">#REF!</definedName>
    <definedName name="c2.a2t" localSheetId="10">#REF!</definedName>
    <definedName name="c2.a2t" localSheetId="5">#REF!</definedName>
    <definedName name="c2.a2t">#REF!</definedName>
    <definedName name="CA10L" localSheetId="10">[1]INPUT!#REF!</definedName>
    <definedName name="CA10L" localSheetId="5">[1]INPUT!#REF!</definedName>
    <definedName name="CA10L">[1]INPUT!#REF!</definedName>
    <definedName name="CA10R" localSheetId="10">[1]INPUT!#REF!</definedName>
    <definedName name="CA10R" localSheetId="5">[1]INPUT!#REF!</definedName>
    <definedName name="CA10R">[1]INPUT!#REF!</definedName>
    <definedName name="CA3L" localSheetId="10">[1]INPUT!#REF!</definedName>
    <definedName name="CA3L" localSheetId="5">[1]INPUT!#REF!</definedName>
    <definedName name="CA3L">[1]INPUT!#REF!</definedName>
    <definedName name="CA3R" localSheetId="10">[1]INPUT!#REF!</definedName>
    <definedName name="CA3R" localSheetId="5">[1]INPUT!#REF!</definedName>
    <definedName name="CA3R">[1]INPUT!#REF!</definedName>
    <definedName name="CA4L" localSheetId="10">[1]INPUT!#REF!</definedName>
    <definedName name="CA4L" localSheetId="5">[1]INPUT!#REF!</definedName>
    <definedName name="CA4L">[1]INPUT!#REF!</definedName>
    <definedName name="CA4R" localSheetId="10">[1]INPUT!#REF!</definedName>
    <definedName name="CA4R" localSheetId="5">[1]INPUT!#REF!</definedName>
    <definedName name="CA4R">[1]INPUT!#REF!</definedName>
    <definedName name="CA5L" localSheetId="10">[1]INPUT!#REF!</definedName>
    <definedName name="CA5L" localSheetId="5">[1]INPUT!#REF!</definedName>
    <definedName name="CA5L">[1]INPUT!#REF!</definedName>
    <definedName name="CA5R" localSheetId="10">[1]INPUT!#REF!</definedName>
    <definedName name="CA5R" localSheetId="5">[1]INPUT!#REF!</definedName>
    <definedName name="CA5R">[1]INPUT!#REF!</definedName>
    <definedName name="CA6L" localSheetId="10">[1]INPUT!#REF!</definedName>
    <definedName name="CA6L" localSheetId="5">[1]INPUT!#REF!</definedName>
    <definedName name="CA6L">[1]INPUT!#REF!</definedName>
    <definedName name="CA6R" localSheetId="10">[1]INPUT!#REF!</definedName>
    <definedName name="CA6R" localSheetId="5">[1]INPUT!#REF!</definedName>
    <definedName name="CA6R">[1]INPUT!#REF!</definedName>
    <definedName name="CA7L" localSheetId="10">[1]INPUT!#REF!</definedName>
    <definedName name="CA7L" localSheetId="5">[1]INPUT!#REF!</definedName>
    <definedName name="CA7L">[1]INPUT!#REF!</definedName>
    <definedName name="CA7R" localSheetId="10">[1]INPUT!#REF!</definedName>
    <definedName name="CA7R" localSheetId="5">[1]INPUT!#REF!</definedName>
    <definedName name="CA7R">[1]INPUT!#REF!</definedName>
    <definedName name="CA8L" localSheetId="10">[1]INPUT!#REF!</definedName>
    <definedName name="CA8L" localSheetId="5">[1]INPUT!#REF!</definedName>
    <definedName name="CA8L">[1]INPUT!#REF!</definedName>
    <definedName name="CA8R" localSheetId="10">[1]INPUT!#REF!</definedName>
    <definedName name="CA8R" localSheetId="5">[1]INPUT!#REF!</definedName>
    <definedName name="CA8R">[1]INPUT!#REF!</definedName>
    <definedName name="CA9L" localSheetId="10">[1]INPUT!#REF!</definedName>
    <definedName name="CA9L" localSheetId="5">[1]INPUT!#REF!</definedName>
    <definedName name="CA9L">[1]INPUT!#REF!</definedName>
    <definedName name="CA9R" localSheetId="10">[1]INPUT!#REF!</definedName>
    <definedName name="CA9R" localSheetId="5">[1]INPUT!#REF!</definedName>
    <definedName name="CA9R">[1]INPUT!#REF!</definedName>
    <definedName name="camberWork">#N/A</definedName>
    <definedName name="cb">#N/A</definedName>
    <definedName name="CBF" localSheetId="10">BlankMacro1</definedName>
    <definedName name="CBF" localSheetId="5">BlankMacro1</definedName>
    <definedName name="CBF">BlankMacro1</definedName>
    <definedName name="CC" localSheetId="10">#REF!</definedName>
    <definedName name="CC" localSheetId="5">#REF!</definedName>
    <definedName name="CC">#REF!</definedName>
    <definedName name="CCC" localSheetId="10">#REF!</definedName>
    <definedName name="CCC" localSheetId="5">#REF!</definedName>
    <definedName name="CCC">#REF!</definedName>
    <definedName name="CCSB" localSheetId="10">BlankMacro1</definedName>
    <definedName name="CCSB" localSheetId="5">BlankMacro1</definedName>
    <definedName name="CCSB">BlankMacro1</definedName>
    <definedName name="CF" localSheetId="10">BlankMacro1</definedName>
    <definedName name="CF" localSheetId="5">BlankMacro1</definedName>
    <definedName name="CF">BlankMacro1</definedName>
    <definedName name="CFB" localSheetId="10">BlankMacro1</definedName>
    <definedName name="CFB" localSheetId="5">BlankMacro1</definedName>
    <definedName name="CFB">BlankMacro1</definedName>
    <definedName name="CHN10L" localSheetId="10">[15]INPUT!#REF!</definedName>
    <definedName name="CHN10L" localSheetId="5">[15]INPUT!#REF!</definedName>
    <definedName name="CHN10L">[15]INPUT!#REF!</definedName>
    <definedName name="CHN10R" localSheetId="10">[15]INPUT!#REF!</definedName>
    <definedName name="CHN10R" localSheetId="5">[15]INPUT!#REF!</definedName>
    <definedName name="CHN10R">[15]INPUT!#REF!</definedName>
    <definedName name="CHN3L" localSheetId="10">[15]INPUT!#REF!</definedName>
    <definedName name="CHN3L" localSheetId="5">[15]INPUT!#REF!</definedName>
    <definedName name="CHN3L">[15]INPUT!#REF!</definedName>
    <definedName name="CHN3R" localSheetId="10">[15]INPUT!#REF!</definedName>
    <definedName name="CHN3R" localSheetId="5">[15]INPUT!#REF!</definedName>
    <definedName name="CHN3R">[15]INPUT!#REF!</definedName>
    <definedName name="CHN4L" localSheetId="10">[15]INPUT!#REF!</definedName>
    <definedName name="CHN4L" localSheetId="5">[15]INPUT!#REF!</definedName>
    <definedName name="CHN4L">[15]INPUT!#REF!</definedName>
    <definedName name="CHN4R" localSheetId="10">[15]INPUT!#REF!</definedName>
    <definedName name="CHN4R" localSheetId="5">[15]INPUT!#REF!</definedName>
    <definedName name="CHN4R">[15]INPUT!#REF!</definedName>
    <definedName name="CHN5L" localSheetId="10">[15]INPUT!#REF!</definedName>
    <definedName name="CHN5L" localSheetId="5">[15]INPUT!#REF!</definedName>
    <definedName name="CHN5L">[15]INPUT!#REF!</definedName>
    <definedName name="CHN5R" localSheetId="10">[15]INPUT!#REF!</definedName>
    <definedName name="CHN5R" localSheetId="5">[15]INPUT!#REF!</definedName>
    <definedName name="CHN5R">[15]INPUT!#REF!</definedName>
    <definedName name="CHN6L" localSheetId="10">[15]INPUT!#REF!</definedName>
    <definedName name="CHN6L" localSheetId="5">[15]INPUT!#REF!</definedName>
    <definedName name="CHN6L">[15]INPUT!#REF!</definedName>
    <definedName name="CHN6R" localSheetId="10">[15]INPUT!#REF!</definedName>
    <definedName name="CHN6R" localSheetId="5">[15]INPUT!#REF!</definedName>
    <definedName name="CHN6R">[15]INPUT!#REF!</definedName>
    <definedName name="CHN7L" localSheetId="10">[15]INPUT!#REF!</definedName>
    <definedName name="CHN7L" localSheetId="5">[15]INPUT!#REF!</definedName>
    <definedName name="CHN7L">[15]INPUT!#REF!</definedName>
    <definedName name="CHN7R" localSheetId="10">[15]INPUT!#REF!</definedName>
    <definedName name="CHN7R" localSheetId="5">[15]INPUT!#REF!</definedName>
    <definedName name="CHN7R">[15]INPUT!#REF!</definedName>
    <definedName name="CHN8L" localSheetId="10">[15]INPUT!#REF!</definedName>
    <definedName name="CHN8L" localSheetId="5">[15]INPUT!#REF!</definedName>
    <definedName name="CHN8L">[15]INPUT!#REF!</definedName>
    <definedName name="CHN8R" localSheetId="10">[15]INPUT!#REF!</definedName>
    <definedName name="CHN8R" localSheetId="5">[15]INPUT!#REF!</definedName>
    <definedName name="CHN8R">[15]INPUT!#REF!</definedName>
    <definedName name="CHN9L" localSheetId="10">[15]INPUT!#REF!</definedName>
    <definedName name="CHN9L" localSheetId="5">[15]INPUT!#REF!</definedName>
    <definedName name="CHN9L">[15]INPUT!#REF!</definedName>
    <definedName name="CHN9R" localSheetId="10">[15]INPUT!#REF!</definedName>
    <definedName name="CHN9R" localSheetId="5">[15]INPUT!#REF!</definedName>
    <definedName name="CHN9R">[15]INPUT!#REF!</definedName>
    <definedName name="CHO10L" localSheetId="10">[15]INPUT!#REF!</definedName>
    <definedName name="CHO10L" localSheetId="5">[15]INPUT!#REF!</definedName>
    <definedName name="CHO10L">[15]INPUT!#REF!</definedName>
    <definedName name="CHO10R" localSheetId="10">[15]INPUT!#REF!</definedName>
    <definedName name="CHO10R" localSheetId="5">[15]INPUT!#REF!</definedName>
    <definedName name="CHO10R">[15]INPUT!#REF!</definedName>
    <definedName name="CHO3L" localSheetId="10">[15]INPUT!#REF!</definedName>
    <definedName name="CHO3L" localSheetId="5">[15]INPUT!#REF!</definedName>
    <definedName name="CHO3L">[15]INPUT!#REF!</definedName>
    <definedName name="CHO3R" localSheetId="10">[15]INPUT!#REF!</definedName>
    <definedName name="CHO3R" localSheetId="5">[15]INPUT!#REF!</definedName>
    <definedName name="CHO3R">[15]INPUT!#REF!</definedName>
    <definedName name="CHO4L" localSheetId="10">[15]INPUT!#REF!</definedName>
    <definedName name="CHO4L" localSheetId="5">[15]INPUT!#REF!</definedName>
    <definedName name="CHO4L">[15]INPUT!#REF!</definedName>
    <definedName name="CHO4R" localSheetId="10">[15]INPUT!#REF!</definedName>
    <definedName name="CHO4R" localSheetId="5">[15]INPUT!#REF!</definedName>
    <definedName name="CHO4R">[15]INPUT!#REF!</definedName>
    <definedName name="CHO5L" localSheetId="10">[15]INPUT!#REF!</definedName>
    <definedName name="CHO5L" localSheetId="5">[15]INPUT!#REF!</definedName>
    <definedName name="CHO5L">[15]INPUT!#REF!</definedName>
    <definedName name="CHO5R" localSheetId="10">[15]INPUT!#REF!</definedName>
    <definedName name="CHO5R" localSheetId="5">[15]INPUT!#REF!</definedName>
    <definedName name="CHO5R">[15]INPUT!#REF!</definedName>
    <definedName name="CHO6L" localSheetId="10">[15]INPUT!#REF!</definedName>
    <definedName name="CHO6L" localSheetId="5">[15]INPUT!#REF!</definedName>
    <definedName name="CHO6L">[15]INPUT!#REF!</definedName>
    <definedName name="CHO6R" localSheetId="10">[15]INPUT!#REF!</definedName>
    <definedName name="CHO6R" localSheetId="5">[15]INPUT!#REF!</definedName>
    <definedName name="CHO6R">[15]INPUT!#REF!</definedName>
    <definedName name="CHO7L" localSheetId="10">[15]INPUT!#REF!</definedName>
    <definedName name="CHO7L" localSheetId="5">[15]INPUT!#REF!</definedName>
    <definedName name="CHO7L">[15]INPUT!#REF!</definedName>
    <definedName name="CHO7R" localSheetId="10">[15]INPUT!#REF!</definedName>
    <definedName name="CHO7R" localSheetId="5">[15]INPUT!#REF!</definedName>
    <definedName name="CHO7R">[15]INPUT!#REF!</definedName>
    <definedName name="CHO8L" localSheetId="10">[15]INPUT!#REF!</definedName>
    <definedName name="CHO8L" localSheetId="5">[15]INPUT!#REF!</definedName>
    <definedName name="CHO8L">[15]INPUT!#REF!</definedName>
    <definedName name="CHO8R" localSheetId="10">[15]INPUT!#REF!</definedName>
    <definedName name="CHO8R" localSheetId="5">[15]INPUT!#REF!</definedName>
    <definedName name="CHO8R">[15]INPUT!#REF!</definedName>
    <definedName name="CHO9L" localSheetId="10">[15]INPUT!#REF!</definedName>
    <definedName name="CHO9L" localSheetId="5">[15]INPUT!#REF!</definedName>
    <definedName name="CHO9L">[15]INPUT!#REF!</definedName>
    <definedName name="CHO9R" localSheetId="10">[15]INPUT!#REF!</definedName>
    <definedName name="CHO9R" localSheetId="5">[15]INPUT!#REF!</definedName>
    <definedName name="CHO9R">[15]INPUT!#REF!</definedName>
    <definedName name="CHP10L" localSheetId="10">[15]INPUT!#REF!</definedName>
    <definedName name="CHP10L" localSheetId="5">[15]INPUT!#REF!</definedName>
    <definedName name="CHP10L">[15]INPUT!#REF!</definedName>
    <definedName name="CHP10R" localSheetId="10">[15]INPUT!#REF!</definedName>
    <definedName name="CHP10R" localSheetId="5">[15]INPUT!#REF!</definedName>
    <definedName name="CHP10R">[15]INPUT!#REF!</definedName>
    <definedName name="CHP3L" localSheetId="10">[15]INPUT!#REF!</definedName>
    <definedName name="CHP3L" localSheetId="5">[15]INPUT!#REF!</definedName>
    <definedName name="CHP3L">[15]INPUT!#REF!</definedName>
    <definedName name="CHP3R" localSheetId="10">[15]INPUT!#REF!</definedName>
    <definedName name="CHP3R" localSheetId="5">[15]INPUT!#REF!</definedName>
    <definedName name="CHP3R">[15]INPUT!#REF!</definedName>
    <definedName name="CHP4L" localSheetId="10">[15]INPUT!#REF!</definedName>
    <definedName name="CHP4L" localSheetId="5">[15]INPUT!#REF!</definedName>
    <definedName name="CHP4L">[15]INPUT!#REF!</definedName>
    <definedName name="CHP4R" localSheetId="10">[15]INPUT!#REF!</definedName>
    <definedName name="CHP4R" localSheetId="5">[15]INPUT!#REF!</definedName>
    <definedName name="CHP4R">[15]INPUT!#REF!</definedName>
    <definedName name="CHP5L" localSheetId="10">[15]INPUT!#REF!</definedName>
    <definedName name="CHP5L" localSheetId="5">[15]INPUT!#REF!</definedName>
    <definedName name="CHP5L">[15]INPUT!#REF!</definedName>
    <definedName name="CHP5R" localSheetId="10">[15]INPUT!#REF!</definedName>
    <definedName name="CHP5R" localSheetId="5">[15]INPUT!#REF!</definedName>
    <definedName name="CHP5R">[15]INPUT!#REF!</definedName>
    <definedName name="CHP6L" localSheetId="10">[15]INPUT!#REF!</definedName>
    <definedName name="CHP6L" localSheetId="5">[15]INPUT!#REF!</definedName>
    <definedName name="CHP6L">[15]INPUT!#REF!</definedName>
    <definedName name="CHP6R" localSheetId="10">[15]INPUT!#REF!</definedName>
    <definedName name="CHP6R" localSheetId="5">[15]INPUT!#REF!</definedName>
    <definedName name="CHP6R">[15]INPUT!#REF!</definedName>
    <definedName name="CHP7L" localSheetId="10">[15]INPUT!#REF!</definedName>
    <definedName name="CHP7L" localSheetId="5">[15]INPUT!#REF!</definedName>
    <definedName name="CHP7L">[15]INPUT!#REF!</definedName>
    <definedName name="CHP7R" localSheetId="10">[15]INPUT!#REF!</definedName>
    <definedName name="CHP7R" localSheetId="5">[15]INPUT!#REF!</definedName>
    <definedName name="CHP7R">[15]INPUT!#REF!</definedName>
    <definedName name="CHP8L" localSheetId="10">[15]INPUT!#REF!</definedName>
    <definedName name="CHP8L" localSheetId="5">[15]INPUT!#REF!</definedName>
    <definedName name="CHP8L">[15]INPUT!#REF!</definedName>
    <definedName name="CHP8R" localSheetId="10">[15]INPUT!#REF!</definedName>
    <definedName name="CHP8R" localSheetId="5">[15]INPUT!#REF!</definedName>
    <definedName name="CHP8R">[15]INPUT!#REF!</definedName>
    <definedName name="CHP9L" localSheetId="10">[15]INPUT!#REF!</definedName>
    <definedName name="CHP9L" localSheetId="5">[15]INPUT!#REF!</definedName>
    <definedName name="CHP9L">[15]INPUT!#REF!</definedName>
    <definedName name="CHP9R" localSheetId="10">[15]INPUT!#REF!</definedName>
    <definedName name="CHP9R" localSheetId="5">[15]INPUT!#REF!</definedName>
    <definedName name="CHP9R">[15]INPUT!#REF!</definedName>
    <definedName name="CHQ10L" localSheetId="10">[15]INPUT!#REF!</definedName>
    <definedName name="CHQ10L" localSheetId="5">[15]INPUT!#REF!</definedName>
    <definedName name="CHQ10L">[15]INPUT!#REF!</definedName>
    <definedName name="CHQ10R" localSheetId="10">[15]INPUT!#REF!</definedName>
    <definedName name="CHQ10R" localSheetId="5">[15]INPUT!#REF!</definedName>
    <definedName name="CHQ10R">[15]INPUT!#REF!</definedName>
    <definedName name="CHQ3L" localSheetId="10">[15]INPUT!#REF!</definedName>
    <definedName name="CHQ3L" localSheetId="5">[15]INPUT!#REF!</definedName>
    <definedName name="CHQ3L">[15]INPUT!#REF!</definedName>
    <definedName name="CHQ3R" localSheetId="10">[15]INPUT!#REF!</definedName>
    <definedName name="CHQ3R" localSheetId="5">[15]INPUT!#REF!</definedName>
    <definedName name="CHQ3R">[15]INPUT!#REF!</definedName>
    <definedName name="CHQ4L" localSheetId="10">[15]INPUT!#REF!</definedName>
    <definedName name="CHQ4L" localSheetId="5">[15]INPUT!#REF!</definedName>
    <definedName name="CHQ4L">[15]INPUT!#REF!</definedName>
    <definedName name="CHQ4R" localSheetId="10">[15]INPUT!#REF!</definedName>
    <definedName name="CHQ4R" localSheetId="5">[15]INPUT!#REF!</definedName>
    <definedName name="CHQ4R">[15]INPUT!#REF!</definedName>
    <definedName name="CHQ5L" localSheetId="10">[15]INPUT!#REF!</definedName>
    <definedName name="CHQ5L" localSheetId="5">[15]INPUT!#REF!</definedName>
    <definedName name="CHQ5L">[15]INPUT!#REF!</definedName>
    <definedName name="CHQ5R" localSheetId="10">[15]INPUT!#REF!</definedName>
    <definedName name="CHQ5R" localSheetId="5">[15]INPUT!#REF!</definedName>
    <definedName name="CHQ5R">[15]INPUT!#REF!</definedName>
    <definedName name="CHQ6L" localSheetId="10">[15]INPUT!#REF!</definedName>
    <definedName name="CHQ6L" localSheetId="5">[15]INPUT!#REF!</definedName>
    <definedName name="CHQ6L">[15]INPUT!#REF!</definedName>
    <definedName name="CHQ6R" localSheetId="10">[15]INPUT!#REF!</definedName>
    <definedName name="CHQ6R" localSheetId="5">[15]INPUT!#REF!</definedName>
    <definedName name="CHQ6R">[15]INPUT!#REF!</definedName>
    <definedName name="CHQ7L" localSheetId="10">[15]INPUT!#REF!</definedName>
    <definedName name="CHQ7L" localSheetId="5">[15]INPUT!#REF!</definedName>
    <definedName name="CHQ7L">[15]INPUT!#REF!</definedName>
    <definedName name="CHQ7R" localSheetId="10">[15]INPUT!#REF!</definedName>
    <definedName name="CHQ7R" localSheetId="5">[15]INPUT!#REF!</definedName>
    <definedName name="CHQ7R">[15]INPUT!#REF!</definedName>
    <definedName name="CHQ8L" localSheetId="10">[15]INPUT!#REF!</definedName>
    <definedName name="CHQ8L" localSheetId="5">[15]INPUT!#REF!</definedName>
    <definedName name="CHQ8L">[15]INPUT!#REF!</definedName>
    <definedName name="CHQ8R" localSheetId="10">[15]INPUT!#REF!</definedName>
    <definedName name="CHQ8R" localSheetId="5">[15]INPUT!#REF!</definedName>
    <definedName name="CHQ8R">[15]INPUT!#REF!</definedName>
    <definedName name="CHQ9L" localSheetId="10">[15]INPUT!#REF!</definedName>
    <definedName name="CHQ9L" localSheetId="5">[15]INPUT!#REF!</definedName>
    <definedName name="CHQ9L">[15]INPUT!#REF!</definedName>
    <definedName name="CHQ9R" localSheetId="10">[15]INPUT!#REF!</definedName>
    <definedName name="CHQ9R" localSheetId="5">[15]INPUT!#REF!</definedName>
    <definedName name="CHQ9R">[15]INPUT!#REF!</definedName>
    <definedName name="CHR10L" localSheetId="10">[15]INPUT!#REF!</definedName>
    <definedName name="CHR10L" localSheetId="5">[15]INPUT!#REF!</definedName>
    <definedName name="CHR10L">[15]INPUT!#REF!</definedName>
    <definedName name="CHR10R" localSheetId="10">[15]INPUT!#REF!</definedName>
    <definedName name="CHR10R" localSheetId="5">[15]INPUT!#REF!</definedName>
    <definedName name="CHR10R">[15]INPUT!#REF!</definedName>
    <definedName name="CHR3L" localSheetId="10">[15]INPUT!#REF!</definedName>
    <definedName name="CHR3L" localSheetId="5">[15]INPUT!#REF!</definedName>
    <definedName name="CHR3L">[15]INPUT!#REF!</definedName>
    <definedName name="CHR3R" localSheetId="10">[15]INPUT!#REF!</definedName>
    <definedName name="CHR3R" localSheetId="5">[15]INPUT!#REF!</definedName>
    <definedName name="CHR3R">[15]INPUT!#REF!</definedName>
    <definedName name="CHR4L" localSheetId="10">[15]INPUT!#REF!</definedName>
    <definedName name="CHR4L" localSheetId="5">[15]INPUT!#REF!</definedName>
    <definedName name="CHR4L">[15]INPUT!#REF!</definedName>
    <definedName name="CHR4R" localSheetId="10">[15]INPUT!#REF!</definedName>
    <definedName name="CHR4R" localSheetId="5">[15]INPUT!#REF!</definedName>
    <definedName name="CHR4R">[15]INPUT!#REF!</definedName>
    <definedName name="CHR5L" localSheetId="10">[15]INPUT!#REF!</definedName>
    <definedName name="CHR5L" localSheetId="5">[15]INPUT!#REF!</definedName>
    <definedName name="CHR5L">[15]INPUT!#REF!</definedName>
    <definedName name="CHR5R" localSheetId="10">[15]INPUT!#REF!</definedName>
    <definedName name="CHR5R" localSheetId="5">[15]INPUT!#REF!</definedName>
    <definedName name="CHR5R">[15]INPUT!#REF!</definedName>
    <definedName name="CHR6L" localSheetId="10">[15]INPUT!#REF!</definedName>
    <definedName name="CHR6L" localSheetId="5">[15]INPUT!#REF!</definedName>
    <definedName name="CHR6L">[15]INPUT!#REF!</definedName>
    <definedName name="CHR6R" localSheetId="10">[15]INPUT!#REF!</definedName>
    <definedName name="CHR6R" localSheetId="5">[15]INPUT!#REF!</definedName>
    <definedName name="CHR6R">[15]INPUT!#REF!</definedName>
    <definedName name="CHR7L" localSheetId="10">[15]INPUT!#REF!</definedName>
    <definedName name="CHR7L" localSheetId="5">[15]INPUT!#REF!</definedName>
    <definedName name="CHR7L">[15]INPUT!#REF!</definedName>
    <definedName name="CHR7R" localSheetId="10">[15]INPUT!#REF!</definedName>
    <definedName name="CHR7R" localSheetId="5">[15]INPUT!#REF!</definedName>
    <definedName name="CHR7R">[15]INPUT!#REF!</definedName>
    <definedName name="CHR8L" localSheetId="10">[15]INPUT!#REF!</definedName>
    <definedName name="CHR8L" localSheetId="5">[15]INPUT!#REF!</definedName>
    <definedName name="CHR8L">[15]INPUT!#REF!</definedName>
    <definedName name="CHR8R" localSheetId="10">[15]INPUT!#REF!</definedName>
    <definedName name="CHR8R" localSheetId="5">[15]INPUT!#REF!</definedName>
    <definedName name="CHR8R">[15]INPUT!#REF!</definedName>
    <definedName name="CHR9L" localSheetId="10">[15]INPUT!#REF!</definedName>
    <definedName name="CHR9L" localSheetId="5">[15]INPUT!#REF!</definedName>
    <definedName name="CHR9L">[15]INPUT!#REF!</definedName>
    <definedName name="CHR9R" localSheetId="10">[15]INPUT!#REF!</definedName>
    <definedName name="CHR9R" localSheetId="5">[15]INPUT!#REF!</definedName>
    <definedName name="CHR9R">[15]INPUT!#REF!</definedName>
    <definedName name="CHSUM10L" localSheetId="10">[15]INPUT!#REF!</definedName>
    <definedName name="CHSUM10L" localSheetId="5">[15]INPUT!#REF!</definedName>
    <definedName name="CHSUM10L">[15]INPUT!#REF!</definedName>
    <definedName name="CHSUM10R" localSheetId="10">[15]INPUT!#REF!</definedName>
    <definedName name="CHSUM10R" localSheetId="5">[15]INPUT!#REF!</definedName>
    <definedName name="CHSUM10R">[15]INPUT!#REF!</definedName>
    <definedName name="CHSUM3L" localSheetId="10">[15]INPUT!#REF!</definedName>
    <definedName name="CHSUM3L" localSheetId="5">[15]INPUT!#REF!</definedName>
    <definedName name="CHSUM3L">[15]INPUT!#REF!</definedName>
    <definedName name="CHSUM3R" localSheetId="10">[15]INPUT!#REF!</definedName>
    <definedName name="CHSUM3R" localSheetId="5">[15]INPUT!#REF!</definedName>
    <definedName name="CHSUM3R">[15]INPUT!#REF!</definedName>
    <definedName name="CHSUM4L" localSheetId="10">[15]INPUT!#REF!</definedName>
    <definedName name="CHSUM4L" localSheetId="5">[15]INPUT!#REF!</definedName>
    <definedName name="CHSUM4L">[15]INPUT!#REF!</definedName>
    <definedName name="CHSUM4R" localSheetId="10">[15]INPUT!#REF!</definedName>
    <definedName name="CHSUM4R" localSheetId="5">[15]INPUT!#REF!</definedName>
    <definedName name="CHSUM4R">[15]INPUT!#REF!</definedName>
    <definedName name="CHSUM5L" localSheetId="10">[15]INPUT!#REF!</definedName>
    <definedName name="CHSUM5L" localSheetId="5">[15]INPUT!#REF!</definedName>
    <definedName name="CHSUM5L">[15]INPUT!#REF!</definedName>
    <definedName name="CHSUM5R" localSheetId="10">[15]INPUT!#REF!</definedName>
    <definedName name="CHSUM5R" localSheetId="5">[15]INPUT!#REF!</definedName>
    <definedName name="CHSUM5R">[15]INPUT!#REF!</definedName>
    <definedName name="CHSUM6L" localSheetId="10">[15]INPUT!#REF!</definedName>
    <definedName name="CHSUM6L" localSheetId="5">[15]INPUT!#REF!</definedName>
    <definedName name="CHSUM6L">[15]INPUT!#REF!</definedName>
    <definedName name="CHSUM6R" localSheetId="10">[15]INPUT!#REF!</definedName>
    <definedName name="CHSUM6R" localSheetId="5">[15]INPUT!#REF!</definedName>
    <definedName name="CHSUM6R">[15]INPUT!#REF!</definedName>
    <definedName name="CHSUM7L" localSheetId="10">[15]INPUT!#REF!</definedName>
    <definedName name="CHSUM7L" localSheetId="5">[15]INPUT!#REF!</definedName>
    <definedName name="CHSUM7L">[15]INPUT!#REF!</definedName>
    <definedName name="CHSUM7R" localSheetId="10">[15]INPUT!#REF!</definedName>
    <definedName name="CHSUM7R" localSheetId="5">[15]INPUT!#REF!</definedName>
    <definedName name="CHSUM7R">[15]INPUT!#REF!</definedName>
    <definedName name="CHSUM8L" localSheetId="10">[15]INPUT!#REF!</definedName>
    <definedName name="CHSUM8L" localSheetId="5">[15]INPUT!#REF!</definedName>
    <definedName name="CHSUM8L">[15]INPUT!#REF!</definedName>
    <definedName name="CHSUM8R" localSheetId="10">[15]INPUT!#REF!</definedName>
    <definedName name="CHSUM8R" localSheetId="5">[15]INPUT!#REF!</definedName>
    <definedName name="CHSUM8R">[15]INPUT!#REF!</definedName>
    <definedName name="CHSUM9L" localSheetId="10">[15]INPUT!#REF!</definedName>
    <definedName name="CHSUM9L" localSheetId="5">[15]INPUT!#REF!</definedName>
    <definedName name="CHSUM9L">[15]INPUT!#REF!</definedName>
    <definedName name="CHSUM9R" localSheetId="10">[15]INPUT!#REF!</definedName>
    <definedName name="CHSUM9R" localSheetId="5">[15]INPUT!#REF!</definedName>
    <definedName name="CHSUM9R">[15]INPUT!#REF!</definedName>
    <definedName name="CL">'[10]자재 집계표'!$E$186</definedName>
    <definedName name="CN10TL" localSheetId="10">[15]INPUT!#REF!</definedName>
    <definedName name="CN10TL" localSheetId="5">[15]INPUT!#REF!</definedName>
    <definedName name="CN10TL">[15]INPUT!#REF!</definedName>
    <definedName name="CN10TR" localSheetId="10">[15]INPUT!#REF!</definedName>
    <definedName name="CN10TR" localSheetId="5">[15]INPUT!#REF!</definedName>
    <definedName name="CN10TR">[15]INPUT!#REF!</definedName>
    <definedName name="CN3TL" localSheetId="10">[15]INPUT!#REF!</definedName>
    <definedName name="CN3TL" localSheetId="5">[15]INPUT!#REF!</definedName>
    <definedName name="CN3TL">[15]INPUT!#REF!</definedName>
    <definedName name="CN3TR" localSheetId="10">[15]INPUT!#REF!</definedName>
    <definedName name="CN3TR" localSheetId="5">[15]INPUT!#REF!</definedName>
    <definedName name="CN3TR">[15]INPUT!#REF!</definedName>
    <definedName name="CN4TL" localSheetId="10">[15]INPUT!#REF!</definedName>
    <definedName name="CN4TL" localSheetId="5">[15]INPUT!#REF!</definedName>
    <definedName name="CN4TL">[15]INPUT!#REF!</definedName>
    <definedName name="CN4TR" localSheetId="10">[15]INPUT!#REF!</definedName>
    <definedName name="CN4TR" localSheetId="5">[15]INPUT!#REF!</definedName>
    <definedName name="CN4TR">[15]INPUT!#REF!</definedName>
    <definedName name="CN5TL" localSheetId="10">[15]INPUT!#REF!</definedName>
    <definedName name="CN5TL" localSheetId="5">[15]INPUT!#REF!</definedName>
    <definedName name="CN5TL">[15]INPUT!#REF!</definedName>
    <definedName name="CN5TR" localSheetId="10">[15]INPUT!#REF!</definedName>
    <definedName name="CN5TR" localSheetId="5">[15]INPUT!#REF!</definedName>
    <definedName name="CN5TR">[15]INPUT!#REF!</definedName>
    <definedName name="CN6TL" localSheetId="10">[15]INPUT!#REF!</definedName>
    <definedName name="CN6TL" localSheetId="5">[15]INPUT!#REF!</definedName>
    <definedName name="CN6TL">[15]INPUT!#REF!</definedName>
    <definedName name="CN6TR" localSheetId="10">[15]INPUT!#REF!</definedName>
    <definedName name="CN6TR" localSheetId="5">[15]INPUT!#REF!</definedName>
    <definedName name="CN6TR">[15]INPUT!#REF!</definedName>
    <definedName name="CN7TL" localSheetId="10">[15]INPUT!#REF!</definedName>
    <definedName name="CN7TL" localSheetId="5">[15]INPUT!#REF!</definedName>
    <definedName name="CN7TL">[15]INPUT!#REF!</definedName>
    <definedName name="CN7TR" localSheetId="10">[15]INPUT!#REF!</definedName>
    <definedName name="CN7TR" localSheetId="5">[15]INPUT!#REF!</definedName>
    <definedName name="CN7TR">[15]INPUT!#REF!</definedName>
    <definedName name="CN8TL" localSheetId="10">[15]INPUT!#REF!</definedName>
    <definedName name="CN8TL" localSheetId="5">[15]INPUT!#REF!</definedName>
    <definedName name="CN8TL">[15]INPUT!#REF!</definedName>
    <definedName name="CN8TR" localSheetId="10">[15]INPUT!#REF!</definedName>
    <definedName name="CN8TR" localSheetId="5">[15]INPUT!#REF!</definedName>
    <definedName name="CN8TR">[15]INPUT!#REF!</definedName>
    <definedName name="CN9TL" localSheetId="10">[15]INPUT!#REF!</definedName>
    <definedName name="CN9TL" localSheetId="5">[15]INPUT!#REF!</definedName>
    <definedName name="CN9TL">[15]INPUT!#REF!</definedName>
    <definedName name="CN9TR" localSheetId="10">[15]INPUT!#REF!</definedName>
    <definedName name="CN9TR" localSheetId="5">[15]INPUT!#REF!</definedName>
    <definedName name="CN9TR">[15]INPUT!#REF!</definedName>
    <definedName name="COLUMN_A" localSheetId="10">#REF!</definedName>
    <definedName name="COLUMN_A" localSheetId="5">#REF!</definedName>
    <definedName name="COLUMN_A">#REF!</definedName>
    <definedName name="Continue">[17]XL4Poppy!$C$9</definedName>
    <definedName name="coping" localSheetId="10">'[16]자재 집계표'!#REF!</definedName>
    <definedName name="coping" localSheetId="5">'[16]자재 집계표'!#REF!</definedName>
    <definedName name="coping">'[16]자재 집계표'!#REF!</definedName>
    <definedName name="COPING_L" localSheetId="10">'[10]자재 집계표'!#REF!</definedName>
    <definedName name="COPING_L" localSheetId="5">'[10]자재 집계표'!#REF!</definedName>
    <definedName name="COPING_L">'[10]자재 집계표'!#REF!</definedName>
    <definedName name="COPING_W" localSheetId="10">#REF!</definedName>
    <definedName name="COPING_W" localSheetId="5">#REF!</definedName>
    <definedName name="COPING_W">#REF!</definedName>
    <definedName name="cs" localSheetId="10">#REF!</definedName>
    <definedName name="cs" localSheetId="5">#REF!</definedName>
    <definedName name="cs">#REF!</definedName>
    <definedName name="CUT10L" localSheetId="10">[15]INPUT!#REF!</definedName>
    <definedName name="CUT10L" localSheetId="5">[15]INPUT!#REF!</definedName>
    <definedName name="CUT10L">[15]INPUT!#REF!</definedName>
    <definedName name="CUT10R" localSheetId="10">[15]INPUT!#REF!</definedName>
    <definedName name="CUT10R" localSheetId="5">[15]INPUT!#REF!</definedName>
    <definedName name="CUT10R">[15]INPUT!#REF!</definedName>
    <definedName name="CUT3L" localSheetId="10">[15]INPUT!#REF!</definedName>
    <definedName name="CUT3L" localSheetId="5">[15]INPUT!#REF!</definedName>
    <definedName name="CUT3L">[15]INPUT!#REF!</definedName>
    <definedName name="CUT3R" localSheetId="10">[15]INPUT!#REF!</definedName>
    <definedName name="CUT3R" localSheetId="5">[15]INPUT!#REF!</definedName>
    <definedName name="CUT3R">[15]INPUT!#REF!</definedName>
    <definedName name="CUT4L" localSheetId="10">[15]INPUT!#REF!</definedName>
    <definedName name="CUT4L" localSheetId="5">[15]INPUT!#REF!</definedName>
    <definedName name="CUT4L">[15]INPUT!#REF!</definedName>
    <definedName name="CUT4R" localSheetId="10">[15]INPUT!#REF!</definedName>
    <definedName name="CUT4R" localSheetId="5">[15]INPUT!#REF!</definedName>
    <definedName name="CUT4R">[15]INPUT!#REF!</definedName>
    <definedName name="CUT5L" localSheetId="10">[15]INPUT!#REF!</definedName>
    <definedName name="CUT5L" localSheetId="5">[15]INPUT!#REF!</definedName>
    <definedName name="CUT5L">[15]INPUT!#REF!</definedName>
    <definedName name="CUT5R" localSheetId="10">[15]INPUT!#REF!</definedName>
    <definedName name="CUT5R" localSheetId="5">[15]INPUT!#REF!</definedName>
    <definedName name="CUT5R">[15]INPUT!#REF!</definedName>
    <definedName name="CUT6L" localSheetId="10">[15]INPUT!#REF!</definedName>
    <definedName name="CUT6L" localSheetId="5">[15]INPUT!#REF!</definedName>
    <definedName name="CUT6L">[15]INPUT!#REF!</definedName>
    <definedName name="CUT6R" localSheetId="10">[15]INPUT!#REF!</definedName>
    <definedName name="CUT6R" localSheetId="5">[15]INPUT!#REF!</definedName>
    <definedName name="CUT6R">[15]INPUT!#REF!</definedName>
    <definedName name="CUT7L" localSheetId="10">[15]INPUT!#REF!</definedName>
    <definedName name="CUT7L" localSheetId="5">[15]INPUT!#REF!</definedName>
    <definedName name="CUT7L">[15]INPUT!#REF!</definedName>
    <definedName name="CUT7R" localSheetId="10">[15]INPUT!#REF!</definedName>
    <definedName name="CUT7R" localSheetId="5">[15]INPUT!#REF!</definedName>
    <definedName name="CUT7R">[15]INPUT!#REF!</definedName>
    <definedName name="CUT8L" localSheetId="10">[15]INPUT!#REF!</definedName>
    <definedName name="CUT8L" localSheetId="5">[15]INPUT!#REF!</definedName>
    <definedName name="CUT8L">[15]INPUT!#REF!</definedName>
    <definedName name="CUT8R" localSheetId="10">[15]INPUT!#REF!</definedName>
    <definedName name="CUT8R" localSheetId="5">[15]INPUT!#REF!</definedName>
    <definedName name="CUT8R">[15]INPUT!#REF!</definedName>
    <definedName name="CUT9L" localSheetId="10">[15]INPUT!#REF!</definedName>
    <definedName name="CUT9L" localSheetId="5">[15]INPUT!#REF!</definedName>
    <definedName name="CUT9L">[15]INPUT!#REF!</definedName>
    <definedName name="CUT9R" localSheetId="10">[15]INPUT!#REF!</definedName>
    <definedName name="CUT9R" localSheetId="5">[15]INPUT!#REF!</definedName>
    <definedName name="CUT9R">[15]INPUT!#REF!</definedName>
    <definedName name="CX10L" localSheetId="10">[15]INPUT!#REF!</definedName>
    <definedName name="CX10L" localSheetId="5">[15]INPUT!#REF!</definedName>
    <definedName name="CX10L">[15]INPUT!#REF!</definedName>
    <definedName name="CX10R" localSheetId="10">[15]INPUT!#REF!</definedName>
    <definedName name="CX10R" localSheetId="5">[15]INPUT!#REF!</definedName>
    <definedName name="CX10R">[15]INPUT!#REF!</definedName>
    <definedName name="CX3L" localSheetId="10">[15]INPUT!#REF!</definedName>
    <definedName name="CX3L" localSheetId="5">[15]INPUT!#REF!</definedName>
    <definedName name="CX3L">[15]INPUT!#REF!</definedName>
    <definedName name="CX3R" localSheetId="10">[15]INPUT!#REF!</definedName>
    <definedName name="CX3R" localSheetId="5">[15]INPUT!#REF!</definedName>
    <definedName name="CX3R">[15]INPUT!#REF!</definedName>
    <definedName name="CX4L" localSheetId="10">[15]INPUT!#REF!</definedName>
    <definedName name="CX4L" localSheetId="5">[15]INPUT!#REF!</definedName>
    <definedName name="CX4L">[15]INPUT!#REF!</definedName>
    <definedName name="CX4R" localSheetId="10">[15]INPUT!#REF!</definedName>
    <definedName name="CX4R" localSheetId="5">[15]INPUT!#REF!</definedName>
    <definedName name="CX4R">[15]INPUT!#REF!</definedName>
    <definedName name="CX5L" localSheetId="10">[15]INPUT!#REF!</definedName>
    <definedName name="CX5L" localSheetId="5">[15]INPUT!#REF!</definedName>
    <definedName name="CX5L">[15]INPUT!#REF!</definedName>
    <definedName name="CX5R" localSheetId="10">[15]INPUT!#REF!</definedName>
    <definedName name="CX5R" localSheetId="5">[15]INPUT!#REF!</definedName>
    <definedName name="CX5R">[15]INPUT!#REF!</definedName>
    <definedName name="CX6L" localSheetId="10">[15]INPUT!#REF!</definedName>
    <definedName name="CX6L" localSheetId="5">[15]INPUT!#REF!</definedName>
    <definedName name="CX6L">[15]INPUT!#REF!</definedName>
    <definedName name="CX6R" localSheetId="10">[15]INPUT!#REF!</definedName>
    <definedName name="CX6R" localSheetId="5">[15]INPUT!#REF!</definedName>
    <definedName name="CX6R">[15]INPUT!#REF!</definedName>
    <definedName name="CX7L" localSheetId="10">[15]INPUT!#REF!</definedName>
    <definedName name="CX7L" localSheetId="5">[15]INPUT!#REF!</definedName>
    <definedName name="CX7L">[15]INPUT!#REF!</definedName>
    <definedName name="CX7R" localSheetId="10">[15]INPUT!#REF!</definedName>
    <definedName name="CX7R" localSheetId="5">[15]INPUT!#REF!</definedName>
    <definedName name="CX7R">[15]INPUT!#REF!</definedName>
    <definedName name="CX8L" localSheetId="10">[15]INPUT!#REF!</definedName>
    <definedName name="CX8L" localSheetId="5">[15]INPUT!#REF!</definedName>
    <definedName name="CX8L">[15]INPUT!#REF!</definedName>
    <definedName name="CX8R" localSheetId="10">[15]INPUT!#REF!</definedName>
    <definedName name="CX8R" localSheetId="5">[15]INPUT!#REF!</definedName>
    <definedName name="CX8R">[15]INPUT!#REF!</definedName>
    <definedName name="CX9L" localSheetId="10">[15]INPUT!#REF!</definedName>
    <definedName name="CX9L" localSheetId="5">[15]INPUT!#REF!</definedName>
    <definedName name="CX9L">[15]INPUT!#REF!</definedName>
    <definedName name="CX9R" localSheetId="10">[15]INPUT!#REF!</definedName>
    <definedName name="CX9R" localSheetId="5">[15]INPUT!#REF!</definedName>
    <definedName name="CX9R">[15]INPUT!#REF!</definedName>
    <definedName name="CY10L" localSheetId="10">[15]INPUT!#REF!</definedName>
    <definedName name="CY10L" localSheetId="5">[15]INPUT!#REF!</definedName>
    <definedName name="CY10L">[15]INPUT!#REF!</definedName>
    <definedName name="CY10R" localSheetId="10">[15]INPUT!#REF!</definedName>
    <definedName name="CY10R" localSheetId="5">[15]INPUT!#REF!</definedName>
    <definedName name="CY10R">[15]INPUT!#REF!</definedName>
    <definedName name="CY3L" localSheetId="10">[15]INPUT!#REF!</definedName>
    <definedName name="CY3L" localSheetId="5">[15]INPUT!#REF!</definedName>
    <definedName name="CY3L">[15]INPUT!#REF!</definedName>
    <definedName name="CY3R" localSheetId="10">[15]INPUT!#REF!</definedName>
    <definedName name="CY3R" localSheetId="5">[15]INPUT!#REF!</definedName>
    <definedName name="CY3R">[15]INPUT!#REF!</definedName>
    <definedName name="CY4L" localSheetId="10">[15]INPUT!#REF!</definedName>
    <definedName name="CY4L" localSheetId="5">[15]INPUT!#REF!</definedName>
    <definedName name="CY4L">[15]INPUT!#REF!</definedName>
    <definedName name="CY4R" localSheetId="10">[15]INPUT!#REF!</definedName>
    <definedName name="CY4R" localSheetId="5">[15]INPUT!#REF!</definedName>
    <definedName name="CY4R">[15]INPUT!#REF!</definedName>
    <definedName name="CY5L" localSheetId="10">[15]INPUT!#REF!</definedName>
    <definedName name="CY5L" localSheetId="5">[15]INPUT!#REF!</definedName>
    <definedName name="CY5L">[15]INPUT!#REF!</definedName>
    <definedName name="CY5R" localSheetId="10">[15]INPUT!#REF!</definedName>
    <definedName name="CY5R" localSheetId="5">[15]INPUT!#REF!</definedName>
    <definedName name="CY5R">[15]INPUT!#REF!</definedName>
    <definedName name="CY6L" localSheetId="10">[15]INPUT!#REF!</definedName>
    <definedName name="CY6L" localSheetId="5">[15]INPUT!#REF!</definedName>
    <definedName name="CY6L">[15]INPUT!#REF!</definedName>
    <definedName name="CY6R" localSheetId="10">[15]INPUT!#REF!</definedName>
    <definedName name="CY6R" localSheetId="5">[15]INPUT!#REF!</definedName>
    <definedName name="CY6R">[15]INPUT!#REF!</definedName>
    <definedName name="CY7L" localSheetId="10">[15]INPUT!#REF!</definedName>
    <definedName name="CY7L" localSheetId="5">[15]INPUT!#REF!</definedName>
    <definedName name="CY7L">[15]INPUT!#REF!</definedName>
    <definedName name="CY7R" localSheetId="10">[15]INPUT!#REF!</definedName>
    <definedName name="CY7R" localSheetId="5">[15]INPUT!#REF!</definedName>
    <definedName name="CY7R">[15]INPUT!#REF!</definedName>
    <definedName name="CY8L" localSheetId="10">[15]INPUT!#REF!</definedName>
    <definedName name="CY8L" localSheetId="5">[15]INPUT!#REF!</definedName>
    <definedName name="CY8L">[15]INPUT!#REF!</definedName>
    <definedName name="CY8R" localSheetId="10">[15]INPUT!#REF!</definedName>
    <definedName name="CY8R" localSheetId="5">[15]INPUT!#REF!</definedName>
    <definedName name="CY8R">[15]INPUT!#REF!</definedName>
    <definedName name="CY9L" localSheetId="10">[15]INPUT!#REF!</definedName>
    <definedName name="CY9L" localSheetId="5">[15]INPUT!#REF!</definedName>
    <definedName name="CY9L">[15]INPUT!#REF!</definedName>
    <definedName name="CY9R" localSheetId="10">[15]INPUT!#REF!</definedName>
    <definedName name="CY9R" localSheetId="5">[15]INPUT!#REF!</definedName>
    <definedName name="CY9R">[15]INPUT!#REF!</definedName>
    <definedName name="CYA10L" localSheetId="10">[15]INPUT!#REF!</definedName>
    <definedName name="CYA10L" localSheetId="5">[15]INPUT!#REF!</definedName>
    <definedName name="CYA10L">[15]INPUT!#REF!</definedName>
    <definedName name="CYA10R" localSheetId="10">[15]INPUT!#REF!</definedName>
    <definedName name="CYA10R" localSheetId="5">[15]INPUT!#REF!</definedName>
    <definedName name="CYA10R">[15]INPUT!#REF!</definedName>
    <definedName name="CYA3L" localSheetId="10">[15]INPUT!#REF!</definedName>
    <definedName name="CYA3L" localSheetId="5">[15]INPUT!#REF!</definedName>
    <definedName name="CYA3L">[15]INPUT!#REF!</definedName>
    <definedName name="CYA3R" localSheetId="10">[15]INPUT!#REF!</definedName>
    <definedName name="CYA3R" localSheetId="5">[15]INPUT!#REF!</definedName>
    <definedName name="CYA3R">[15]INPUT!#REF!</definedName>
    <definedName name="CYA4L" localSheetId="10">[15]INPUT!#REF!</definedName>
    <definedName name="CYA4L" localSheetId="5">[15]INPUT!#REF!</definedName>
    <definedName name="CYA4L">[15]INPUT!#REF!</definedName>
    <definedName name="CYA4R" localSheetId="10">[15]INPUT!#REF!</definedName>
    <definedName name="CYA4R" localSheetId="5">[15]INPUT!#REF!</definedName>
    <definedName name="CYA4R">[15]INPUT!#REF!</definedName>
    <definedName name="CYA5L" localSheetId="10">[15]INPUT!#REF!</definedName>
    <definedName name="CYA5L" localSheetId="5">[15]INPUT!#REF!</definedName>
    <definedName name="CYA5L">[15]INPUT!#REF!</definedName>
    <definedName name="CYA5R" localSheetId="10">[15]INPUT!#REF!</definedName>
    <definedName name="CYA5R" localSheetId="5">[15]INPUT!#REF!</definedName>
    <definedName name="CYA5R">[15]INPUT!#REF!</definedName>
    <definedName name="CYA6L" localSheetId="10">[15]INPUT!#REF!</definedName>
    <definedName name="CYA6L" localSheetId="5">[15]INPUT!#REF!</definedName>
    <definedName name="CYA6L">[15]INPUT!#REF!</definedName>
    <definedName name="CYA6R" localSheetId="10">[15]INPUT!#REF!</definedName>
    <definedName name="CYA6R" localSheetId="5">[15]INPUT!#REF!</definedName>
    <definedName name="CYA6R">[15]INPUT!#REF!</definedName>
    <definedName name="CYA7L" localSheetId="10">[15]INPUT!#REF!</definedName>
    <definedName name="CYA7L" localSheetId="5">[15]INPUT!#REF!</definedName>
    <definedName name="CYA7L">[15]INPUT!#REF!</definedName>
    <definedName name="CYA7R" localSheetId="10">[15]INPUT!#REF!</definedName>
    <definedName name="CYA7R" localSheetId="5">[15]INPUT!#REF!</definedName>
    <definedName name="CYA7R">[15]INPUT!#REF!</definedName>
    <definedName name="CYA8L" localSheetId="10">[15]INPUT!#REF!</definedName>
    <definedName name="CYA8L" localSheetId="5">[15]INPUT!#REF!</definedName>
    <definedName name="CYA8L">[15]INPUT!#REF!</definedName>
    <definedName name="CYA8R" localSheetId="10">[15]INPUT!#REF!</definedName>
    <definedName name="CYA8R" localSheetId="5">[15]INPUT!#REF!</definedName>
    <definedName name="CYA8R">[15]INPUT!#REF!</definedName>
    <definedName name="CYA9L" localSheetId="10">[15]INPUT!#REF!</definedName>
    <definedName name="CYA9L" localSheetId="5">[15]INPUT!#REF!</definedName>
    <definedName name="CYA9L">[15]INPUT!#REF!</definedName>
    <definedName name="CYA9R" localSheetId="10">[15]INPUT!#REF!</definedName>
    <definedName name="CYA9R" localSheetId="5">[15]INPUT!#REF!</definedName>
    <definedName name="CYA9R">[15]INPUT!#REF!</definedName>
    <definedName name="CYB10L" localSheetId="10">[15]INPUT!#REF!</definedName>
    <definedName name="CYB10L" localSheetId="5">[15]INPUT!#REF!</definedName>
    <definedName name="CYB10L">[15]INPUT!#REF!</definedName>
    <definedName name="CYB10R" localSheetId="10">[15]INPUT!#REF!</definedName>
    <definedName name="CYB10R" localSheetId="5">[15]INPUT!#REF!</definedName>
    <definedName name="CYB10R">[15]INPUT!#REF!</definedName>
    <definedName name="CYB3L" localSheetId="10">[15]INPUT!#REF!</definedName>
    <definedName name="CYB3L" localSheetId="5">[15]INPUT!#REF!</definedName>
    <definedName name="CYB3L">[15]INPUT!#REF!</definedName>
    <definedName name="CYB3R" localSheetId="10">[15]INPUT!#REF!</definedName>
    <definedName name="CYB3R" localSheetId="5">[15]INPUT!#REF!</definedName>
    <definedName name="CYB3R">[15]INPUT!#REF!</definedName>
    <definedName name="CYB4L" localSheetId="10">[15]INPUT!#REF!</definedName>
    <definedName name="CYB4L" localSheetId="5">[15]INPUT!#REF!</definedName>
    <definedName name="CYB4L">[15]INPUT!#REF!</definedName>
    <definedName name="CYB4R" localSheetId="10">[15]INPUT!#REF!</definedName>
    <definedName name="CYB4R" localSheetId="5">[15]INPUT!#REF!</definedName>
    <definedName name="CYB4R">[15]INPUT!#REF!</definedName>
    <definedName name="CYB5L" localSheetId="10">[15]INPUT!#REF!</definedName>
    <definedName name="CYB5L" localSheetId="5">[15]INPUT!#REF!</definedName>
    <definedName name="CYB5L">[15]INPUT!#REF!</definedName>
    <definedName name="CYB5R" localSheetId="10">[15]INPUT!#REF!</definedName>
    <definedName name="CYB5R" localSheetId="5">[15]INPUT!#REF!</definedName>
    <definedName name="CYB5R">[15]INPUT!#REF!</definedName>
    <definedName name="CYB6L" localSheetId="10">[15]INPUT!#REF!</definedName>
    <definedName name="CYB6L" localSheetId="5">[15]INPUT!#REF!</definedName>
    <definedName name="CYB6L">[15]INPUT!#REF!</definedName>
    <definedName name="CYB6R" localSheetId="10">[15]INPUT!#REF!</definedName>
    <definedName name="CYB6R" localSheetId="5">[15]INPUT!#REF!</definedName>
    <definedName name="CYB6R">[15]INPUT!#REF!</definedName>
    <definedName name="CYB7L" localSheetId="10">[15]INPUT!#REF!</definedName>
    <definedName name="CYB7L" localSheetId="5">[15]INPUT!#REF!</definedName>
    <definedName name="CYB7L">[15]INPUT!#REF!</definedName>
    <definedName name="CYB7R" localSheetId="10">[15]INPUT!#REF!</definedName>
    <definedName name="CYB7R" localSheetId="5">[15]INPUT!#REF!</definedName>
    <definedName name="CYB7R">[15]INPUT!#REF!</definedName>
    <definedName name="CYB8L" localSheetId="10">[15]INPUT!#REF!</definedName>
    <definedName name="CYB8L" localSheetId="5">[15]INPUT!#REF!</definedName>
    <definedName name="CYB8L">[15]INPUT!#REF!</definedName>
    <definedName name="CYB8R" localSheetId="10">[15]INPUT!#REF!</definedName>
    <definedName name="CYB8R" localSheetId="5">[15]INPUT!#REF!</definedName>
    <definedName name="CYB8R">[15]INPUT!#REF!</definedName>
    <definedName name="CYB9L" localSheetId="10">[15]INPUT!#REF!</definedName>
    <definedName name="CYB9L" localSheetId="5">[15]INPUT!#REF!</definedName>
    <definedName name="CYB9L">[15]INPUT!#REF!</definedName>
    <definedName name="CYB9R" localSheetId="10">[15]INPUT!#REF!</definedName>
    <definedName name="CYB9R" localSheetId="5">[15]INPUT!#REF!</definedName>
    <definedName name="CYB9R">[15]INPUT!#REF!</definedName>
    <definedName name="CYC10L" localSheetId="10">[15]INPUT!#REF!</definedName>
    <definedName name="CYC10L" localSheetId="5">[15]INPUT!#REF!</definedName>
    <definedName name="CYC10L">[15]INPUT!#REF!</definedName>
    <definedName name="CYC10R" localSheetId="10">[15]INPUT!#REF!</definedName>
    <definedName name="CYC10R" localSheetId="5">[15]INPUT!#REF!</definedName>
    <definedName name="CYC10R">[15]INPUT!#REF!</definedName>
    <definedName name="CYC3L" localSheetId="10">[15]INPUT!#REF!</definedName>
    <definedName name="CYC3L" localSheetId="5">[15]INPUT!#REF!</definedName>
    <definedName name="CYC3L">[15]INPUT!#REF!</definedName>
    <definedName name="CYC3R" localSheetId="10">[15]INPUT!#REF!</definedName>
    <definedName name="CYC3R" localSheetId="5">[15]INPUT!#REF!</definedName>
    <definedName name="CYC3R">[15]INPUT!#REF!</definedName>
    <definedName name="CYC4L" localSheetId="10">[15]INPUT!#REF!</definedName>
    <definedName name="CYC4L" localSheetId="5">[15]INPUT!#REF!</definedName>
    <definedName name="CYC4L">[15]INPUT!#REF!</definedName>
    <definedName name="CYC4R" localSheetId="10">[15]INPUT!#REF!</definedName>
    <definedName name="CYC4R" localSheetId="5">[15]INPUT!#REF!</definedName>
    <definedName name="CYC4R">[15]INPUT!#REF!</definedName>
    <definedName name="CYC5L" localSheetId="10">[15]INPUT!#REF!</definedName>
    <definedName name="CYC5L" localSheetId="5">[15]INPUT!#REF!</definedName>
    <definedName name="CYC5L">[15]INPUT!#REF!</definedName>
    <definedName name="CYC5R" localSheetId="10">[15]INPUT!#REF!</definedName>
    <definedName name="CYC5R" localSheetId="5">[15]INPUT!#REF!</definedName>
    <definedName name="CYC5R">[15]INPUT!#REF!</definedName>
    <definedName name="CYC6L" localSheetId="10">[15]INPUT!#REF!</definedName>
    <definedName name="CYC6L" localSheetId="5">[15]INPUT!#REF!</definedName>
    <definedName name="CYC6L">[15]INPUT!#REF!</definedName>
    <definedName name="CYC6R" localSheetId="10">[15]INPUT!#REF!</definedName>
    <definedName name="CYC6R" localSheetId="5">[15]INPUT!#REF!</definedName>
    <definedName name="CYC6R">[15]INPUT!#REF!</definedName>
    <definedName name="CYC7L" localSheetId="10">[15]INPUT!#REF!</definedName>
    <definedName name="CYC7L" localSheetId="5">[15]INPUT!#REF!</definedName>
    <definedName name="CYC7L">[15]INPUT!#REF!</definedName>
    <definedName name="CYC7R" localSheetId="10">[15]INPUT!#REF!</definedName>
    <definedName name="CYC7R" localSheetId="5">[15]INPUT!#REF!</definedName>
    <definedName name="CYC7R">[15]INPUT!#REF!</definedName>
    <definedName name="CYC8L" localSheetId="10">[15]INPUT!#REF!</definedName>
    <definedName name="CYC8L" localSheetId="5">[15]INPUT!#REF!</definedName>
    <definedName name="CYC8L">[15]INPUT!#REF!</definedName>
    <definedName name="CYC8R" localSheetId="10">[15]INPUT!#REF!</definedName>
    <definedName name="CYC8R" localSheetId="5">[15]INPUT!#REF!</definedName>
    <definedName name="CYC8R">[15]INPUT!#REF!</definedName>
    <definedName name="CYC9L" localSheetId="10">[15]INPUT!#REF!</definedName>
    <definedName name="CYC9L" localSheetId="5">[15]INPUT!#REF!</definedName>
    <definedName name="CYC9L">[15]INPUT!#REF!</definedName>
    <definedName name="CYC9R" localSheetId="10">[15]INPUT!#REF!</definedName>
    <definedName name="CYC9R" localSheetId="5">[15]INPUT!#REF!</definedName>
    <definedName name="CYC9R">[15]INPUT!#REF!</definedName>
    <definedName name="CYY10L" localSheetId="10">[15]INPUT!#REF!</definedName>
    <definedName name="CYY10L" localSheetId="5">[15]INPUT!#REF!</definedName>
    <definedName name="CYY10L">[15]INPUT!#REF!</definedName>
    <definedName name="CYY10R" localSheetId="10">[15]INPUT!#REF!</definedName>
    <definedName name="CYY10R" localSheetId="5">[15]INPUT!#REF!</definedName>
    <definedName name="CYY10R">[15]INPUT!#REF!</definedName>
    <definedName name="CYY3L" localSheetId="10">[15]INPUT!#REF!</definedName>
    <definedName name="CYY3L" localSheetId="5">[15]INPUT!#REF!</definedName>
    <definedName name="CYY3L">[15]INPUT!#REF!</definedName>
    <definedName name="CYY3R" localSheetId="10">[15]INPUT!#REF!</definedName>
    <definedName name="CYY3R" localSheetId="5">[15]INPUT!#REF!</definedName>
    <definedName name="CYY3R">[15]INPUT!#REF!</definedName>
    <definedName name="CYY4L" localSheetId="10">[15]INPUT!#REF!</definedName>
    <definedName name="CYY4L" localSheetId="5">[15]INPUT!#REF!</definedName>
    <definedName name="CYY4L">[15]INPUT!#REF!</definedName>
    <definedName name="CYY4R" localSheetId="10">[15]INPUT!#REF!</definedName>
    <definedName name="CYY4R" localSheetId="5">[15]INPUT!#REF!</definedName>
    <definedName name="CYY4R">[15]INPUT!#REF!</definedName>
    <definedName name="CYY5L" localSheetId="10">[15]INPUT!#REF!</definedName>
    <definedName name="CYY5L" localSheetId="5">[15]INPUT!#REF!</definedName>
    <definedName name="CYY5L">[15]INPUT!#REF!</definedName>
    <definedName name="CYY5R" localSheetId="10">[15]INPUT!#REF!</definedName>
    <definedName name="CYY5R" localSheetId="5">[15]INPUT!#REF!</definedName>
    <definedName name="CYY5R">[15]INPUT!#REF!</definedName>
    <definedName name="CYY6L" localSheetId="10">[15]INPUT!#REF!</definedName>
    <definedName name="CYY6L" localSheetId="5">[15]INPUT!#REF!</definedName>
    <definedName name="CYY6L">[15]INPUT!#REF!</definedName>
    <definedName name="CYY6R" localSheetId="10">[15]INPUT!#REF!</definedName>
    <definedName name="CYY6R" localSheetId="5">[15]INPUT!#REF!</definedName>
    <definedName name="CYY6R">[15]INPUT!#REF!</definedName>
    <definedName name="CYY7L" localSheetId="10">[15]INPUT!#REF!</definedName>
    <definedName name="CYY7L" localSheetId="5">[15]INPUT!#REF!</definedName>
    <definedName name="CYY7L">[15]INPUT!#REF!</definedName>
    <definedName name="CYY7R" localSheetId="10">[15]INPUT!#REF!</definedName>
    <definedName name="CYY7R" localSheetId="5">[15]INPUT!#REF!</definedName>
    <definedName name="CYY7R">[15]INPUT!#REF!</definedName>
    <definedName name="CYY8L" localSheetId="10">[15]INPUT!#REF!</definedName>
    <definedName name="CYY8L" localSheetId="5">[15]INPUT!#REF!</definedName>
    <definedName name="CYY8L">[15]INPUT!#REF!</definedName>
    <definedName name="CYY8R" localSheetId="10">[15]INPUT!#REF!</definedName>
    <definedName name="CYY8R" localSheetId="5">[15]INPUT!#REF!</definedName>
    <definedName name="CYY8R">[15]INPUT!#REF!</definedName>
    <definedName name="CYY9L" localSheetId="10">[15]INPUT!#REF!</definedName>
    <definedName name="CYY9L" localSheetId="5">[15]INPUT!#REF!</definedName>
    <definedName name="CYY9L">[15]INPUT!#REF!</definedName>
    <definedName name="CYY9R" localSheetId="10">[15]INPUT!#REF!</definedName>
    <definedName name="CYY9R" localSheetId="5">[15]INPUT!#REF!</definedName>
    <definedName name="CYY9R">[15]INPUT!#REF!</definedName>
    <definedName name="d" hidden="1">{#N/A,#N/A,FALSE,"속도"}</definedName>
    <definedName name="D10L" localSheetId="10">[15]INPUT!#REF!</definedName>
    <definedName name="D10L" localSheetId="5">[15]INPUT!#REF!</definedName>
    <definedName name="D10L">[15]INPUT!#REF!</definedName>
    <definedName name="D10R" localSheetId="10">[15]INPUT!#REF!</definedName>
    <definedName name="D10R" localSheetId="5">[15]INPUT!#REF!</definedName>
    <definedName name="D10R">[15]INPUT!#REF!</definedName>
    <definedName name="D3L" localSheetId="10">[15]INPUT!#REF!</definedName>
    <definedName name="D3L" localSheetId="5">[15]INPUT!#REF!</definedName>
    <definedName name="D3L">[15]INPUT!#REF!</definedName>
    <definedName name="D3R" localSheetId="10">[15]INPUT!#REF!</definedName>
    <definedName name="D3R" localSheetId="5">[15]INPUT!#REF!</definedName>
    <definedName name="D3R">[15]INPUT!#REF!</definedName>
    <definedName name="D4L" localSheetId="10">[15]INPUT!#REF!</definedName>
    <definedName name="D4L" localSheetId="5">[15]INPUT!#REF!</definedName>
    <definedName name="D4L">[15]INPUT!#REF!</definedName>
    <definedName name="D4R" localSheetId="10">[15]INPUT!#REF!</definedName>
    <definedName name="D4R" localSheetId="5">[15]INPUT!#REF!</definedName>
    <definedName name="D4R">[15]INPUT!#REF!</definedName>
    <definedName name="D5L" localSheetId="10">[15]INPUT!#REF!</definedName>
    <definedName name="D5L" localSheetId="5">[15]INPUT!#REF!</definedName>
    <definedName name="D5L">[15]INPUT!#REF!</definedName>
    <definedName name="D5R" localSheetId="10">[15]INPUT!#REF!</definedName>
    <definedName name="D5R" localSheetId="5">[15]INPUT!#REF!</definedName>
    <definedName name="D5R">[15]INPUT!#REF!</definedName>
    <definedName name="D6L" localSheetId="10">[15]INPUT!#REF!</definedName>
    <definedName name="D6L" localSheetId="5">[15]INPUT!#REF!</definedName>
    <definedName name="D6L">[15]INPUT!#REF!</definedName>
    <definedName name="D6R" localSheetId="10">[15]INPUT!#REF!</definedName>
    <definedName name="D6R" localSheetId="5">[15]INPUT!#REF!</definedName>
    <definedName name="D6R">[15]INPUT!#REF!</definedName>
    <definedName name="D7L" localSheetId="10">[15]INPUT!#REF!</definedName>
    <definedName name="D7L" localSheetId="5">[15]INPUT!#REF!</definedName>
    <definedName name="D7L">[15]INPUT!#REF!</definedName>
    <definedName name="D7R" localSheetId="10">[15]INPUT!#REF!</definedName>
    <definedName name="D7R" localSheetId="5">[15]INPUT!#REF!</definedName>
    <definedName name="D7R">[15]INPUT!#REF!</definedName>
    <definedName name="D8L" localSheetId="10">[15]INPUT!#REF!</definedName>
    <definedName name="D8L" localSheetId="5">[15]INPUT!#REF!</definedName>
    <definedName name="D8L">[15]INPUT!#REF!</definedName>
    <definedName name="D8R" localSheetId="10">[15]INPUT!#REF!</definedName>
    <definedName name="D8R" localSheetId="5">[15]INPUT!#REF!</definedName>
    <definedName name="D8R">[15]INPUT!#REF!</definedName>
    <definedName name="D9L" localSheetId="10">[15]INPUT!#REF!</definedName>
    <definedName name="D9L" localSheetId="5">[15]INPUT!#REF!</definedName>
    <definedName name="D9L">[15]INPUT!#REF!</definedName>
    <definedName name="D9R" localSheetId="10">[15]INPUT!#REF!</definedName>
    <definedName name="D9R" localSheetId="5">[15]INPUT!#REF!</definedName>
    <definedName name="D9R">[15]INPUT!#REF!</definedName>
    <definedName name="dad">'[16]자재 집계표'!$N$18</definedName>
    <definedName name="DADD" localSheetId="10">'[10]자재 집계표'!#REF!</definedName>
    <definedName name="DADD" localSheetId="5">'[10]자재 집계표'!#REF!</definedName>
    <definedName name="DADD">'[10]자재 집계표'!#REF!</definedName>
    <definedName name="DASFDASF" localSheetId="10">#REF!</definedName>
    <definedName name="DASFDASF" localSheetId="5">#REF!</definedName>
    <definedName name="DASFDASF">#REF!</definedName>
    <definedName name="_xlnm.Database" localSheetId="10">#REF!</definedName>
    <definedName name="_xlnm.Database" localSheetId="5">#REF!</definedName>
    <definedName name="_xlnm.Database">#REF!</definedName>
    <definedName name="DD" localSheetId="10">#REF!</definedName>
    <definedName name="DD" localSheetId="5">#REF!</definedName>
    <definedName name="DD">#REF!</definedName>
    <definedName name="ddd" localSheetId="10">#REF!</definedName>
    <definedName name="ddd" localSheetId="5">#REF!</definedName>
    <definedName name="ddd">#REF!</definedName>
    <definedName name="DDDD" localSheetId="10">#REF!</definedName>
    <definedName name="DDDD" localSheetId="5">#REF!</definedName>
    <definedName name="DDDD">#REF!</definedName>
    <definedName name="DDDDD" localSheetId="10">#REF!</definedName>
    <definedName name="DDDDD" localSheetId="5">#REF!</definedName>
    <definedName name="DDDDD">#REF!</definedName>
    <definedName name="DE" localSheetId="10">BlankMacro1</definedName>
    <definedName name="DE" localSheetId="5">BlankMacro1</definedName>
    <definedName name="DE">BlankMacro1</definedName>
    <definedName name="DECK_PLATE" localSheetId="10">#REF!</definedName>
    <definedName name="DECK_PLATE" localSheetId="5">#REF!</definedName>
    <definedName name="DECK_PLATE">#REF!</definedName>
    <definedName name="DES" localSheetId="10">BlankMacro1</definedName>
    <definedName name="DES" localSheetId="5">BlankMacro1</definedName>
    <definedName name="DES">BlankMacro1</definedName>
    <definedName name="df" localSheetId="10">'[16]자재 집계표'!#REF!</definedName>
    <definedName name="df" localSheetId="5">'[16]자재 집계표'!#REF!</definedName>
    <definedName name="df">'[16]자재 집계표'!#REF!</definedName>
    <definedName name="dfg">'[16]자재 집계표'!$H$87</definedName>
    <definedName name="dfgssn" localSheetId="10">'[16]자재 집계표'!#REF!</definedName>
    <definedName name="dfgssn" localSheetId="5">'[16]자재 집계표'!#REF!</definedName>
    <definedName name="dfgssn">'[16]자재 집계표'!#REF!</definedName>
    <definedName name="dg" localSheetId="10">'[16]자재 집계표'!#REF!</definedName>
    <definedName name="dg" localSheetId="5">'[16]자재 집계표'!#REF!</definedName>
    <definedName name="dg">'[16]자재 집계표'!#REF!</definedName>
    <definedName name="DGF" localSheetId="10">BlankMacro1</definedName>
    <definedName name="DGF" localSheetId="5">BlankMacro1</definedName>
    <definedName name="DGF">BlankMacro1</definedName>
    <definedName name="DGG" localSheetId="10">BlankMacro1</definedName>
    <definedName name="DGG" localSheetId="5">BlankMacro1</definedName>
    <definedName name="DGG">BlankMacro1</definedName>
    <definedName name="dghsgdf" localSheetId="10">'[16]자재 집계표'!#REF!</definedName>
    <definedName name="dghsgdf" localSheetId="5">'[16]자재 집계표'!#REF!</definedName>
    <definedName name="dghsgdf">'[16]자재 집계표'!#REF!</definedName>
    <definedName name="dhhdfn" localSheetId="10">'[16]자재 집계표'!#REF!</definedName>
    <definedName name="dhhdfn" localSheetId="5">'[16]자재 집계표'!#REF!</definedName>
    <definedName name="dhhdfn">'[16]자재 집계표'!#REF!</definedName>
    <definedName name="dhtn" localSheetId="10">#REF!</definedName>
    <definedName name="dhtn" localSheetId="5">#REF!</definedName>
    <definedName name="dhtn">#REF!</definedName>
    <definedName name="DIA" localSheetId="10">[18]교각1!#REF!</definedName>
    <definedName name="DIA" localSheetId="5">[18]교각1!#REF!</definedName>
    <definedName name="DIA">[18]교각1!#REF!</definedName>
    <definedName name="DIAA">'[10]자재 집계표'!$S$5</definedName>
    <definedName name="DIAP10.1L" localSheetId="10">[1]INPUT!#REF!</definedName>
    <definedName name="DIAP10.1L" localSheetId="5">[1]INPUT!#REF!</definedName>
    <definedName name="DIAP10.1L">[1]INPUT!#REF!</definedName>
    <definedName name="DIAP10.1R" localSheetId="10">[1]INPUT!#REF!</definedName>
    <definedName name="DIAP10.1R" localSheetId="5">[1]INPUT!#REF!</definedName>
    <definedName name="DIAP10.1R">[1]INPUT!#REF!</definedName>
    <definedName name="DIAP10L" localSheetId="10">[1]INPUT!#REF!</definedName>
    <definedName name="DIAP10L" localSheetId="5">[1]INPUT!#REF!</definedName>
    <definedName name="DIAP10L">[1]INPUT!#REF!</definedName>
    <definedName name="DIAP10R" localSheetId="10">[1]INPUT!#REF!</definedName>
    <definedName name="DIAP10R" localSheetId="5">[1]INPUT!#REF!</definedName>
    <definedName name="DIAP10R">[1]INPUT!#REF!</definedName>
    <definedName name="DIAP3.1L" localSheetId="10">[1]INPUT!#REF!</definedName>
    <definedName name="DIAP3.1L" localSheetId="5">[1]INPUT!#REF!</definedName>
    <definedName name="DIAP3.1L">[1]INPUT!#REF!</definedName>
    <definedName name="DIAP3.1R" localSheetId="10">[1]INPUT!#REF!</definedName>
    <definedName name="DIAP3.1R" localSheetId="5">[1]INPUT!#REF!</definedName>
    <definedName name="DIAP3.1R">[1]INPUT!#REF!</definedName>
    <definedName name="DIAP3L" localSheetId="10">[1]INPUT!#REF!</definedName>
    <definedName name="DIAP3L" localSheetId="5">[1]INPUT!#REF!</definedName>
    <definedName name="DIAP3L">[1]INPUT!#REF!</definedName>
    <definedName name="DIAP3R" localSheetId="10">[1]INPUT!#REF!</definedName>
    <definedName name="DIAP3R" localSheetId="5">[1]INPUT!#REF!</definedName>
    <definedName name="DIAP3R">[1]INPUT!#REF!</definedName>
    <definedName name="DIAP4.1L" localSheetId="10">[1]INPUT!#REF!</definedName>
    <definedName name="DIAP4.1L" localSheetId="5">[1]INPUT!#REF!</definedName>
    <definedName name="DIAP4.1L">[1]INPUT!#REF!</definedName>
    <definedName name="DIAP4.1R" localSheetId="10">[1]INPUT!#REF!</definedName>
    <definedName name="DIAP4.1R" localSheetId="5">[1]INPUT!#REF!</definedName>
    <definedName name="DIAP4.1R">[1]INPUT!#REF!</definedName>
    <definedName name="DIAP4L" localSheetId="10">[1]INPUT!#REF!</definedName>
    <definedName name="DIAP4L" localSheetId="5">[1]INPUT!#REF!</definedName>
    <definedName name="DIAP4L">[1]INPUT!#REF!</definedName>
    <definedName name="DIAP4R" localSheetId="10">[1]INPUT!#REF!</definedName>
    <definedName name="DIAP4R" localSheetId="5">[1]INPUT!#REF!</definedName>
    <definedName name="DIAP4R">[1]INPUT!#REF!</definedName>
    <definedName name="DIAP5.1L" localSheetId="10">[1]INPUT!#REF!</definedName>
    <definedName name="DIAP5.1L" localSheetId="5">[1]INPUT!#REF!</definedName>
    <definedName name="DIAP5.1L">[1]INPUT!#REF!</definedName>
    <definedName name="DIAP5.1R" localSheetId="10">[1]INPUT!#REF!</definedName>
    <definedName name="DIAP5.1R" localSheetId="5">[1]INPUT!#REF!</definedName>
    <definedName name="DIAP5.1R">[1]INPUT!#REF!</definedName>
    <definedName name="DIAP5L" localSheetId="10">[1]INPUT!#REF!</definedName>
    <definedName name="DIAP5L" localSheetId="5">[1]INPUT!#REF!</definedName>
    <definedName name="DIAP5L">[1]INPUT!#REF!</definedName>
    <definedName name="DIAP5R" localSheetId="10">[1]INPUT!#REF!</definedName>
    <definedName name="DIAP5R" localSheetId="5">[1]INPUT!#REF!</definedName>
    <definedName name="DIAP5R">[1]INPUT!#REF!</definedName>
    <definedName name="DIAP6.1L" localSheetId="10">[1]INPUT!#REF!</definedName>
    <definedName name="DIAP6.1L" localSheetId="5">[1]INPUT!#REF!</definedName>
    <definedName name="DIAP6.1L">[1]INPUT!#REF!</definedName>
    <definedName name="DIAP6.1R" localSheetId="10">[1]INPUT!#REF!</definedName>
    <definedName name="DIAP6.1R" localSheetId="5">[1]INPUT!#REF!</definedName>
    <definedName name="DIAP6.1R">[1]INPUT!#REF!</definedName>
    <definedName name="DIAP6L" localSheetId="10">[1]INPUT!#REF!</definedName>
    <definedName name="DIAP6L" localSheetId="5">[1]INPUT!#REF!</definedName>
    <definedName name="DIAP6L">[1]INPUT!#REF!</definedName>
    <definedName name="DIAP6R" localSheetId="10">[1]INPUT!#REF!</definedName>
    <definedName name="DIAP6R" localSheetId="5">[1]INPUT!#REF!</definedName>
    <definedName name="DIAP6R">[1]INPUT!#REF!</definedName>
    <definedName name="DIAP7.1L" localSheetId="10">[1]INPUT!#REF!</definedName>
    <definedName name="DIAP7.1L" localSheetId="5">[1]INPUT!#REF!</definedName>
    <definedName name="DIAP7.1L">[1]INPUT!#REF!</definedName>
    <definedName name="DIAP7.1R" localSheetId="10">[1]INPUT!#REF!</definedName>
    <definedName name="DIAP7.1R" localSheetId="5">[1]INPUT!#REF!</definedName>
    <definedName name="DIAP7.1R">[1]INPUT!#REF!</definedName>
    <definedName name="DIAP7L" localSheetId="10">[1]INPUT!#REF!</definedName>
    <definedName name="DIAP7L" localSheetId="5">[1]INPUT!#REF!</definedName>
    <definedName name="DIAP7L">[1]INPUT!#REF!</definedName>
    <definedName name="DIAP7R" localSheetId="10">[1]INPUT!#REF!</definedName>
    <definedName name="DIAP7R" localSheetId="5">[1]INPUT!#REF!</definedName>
    <definedName name="DIAP7R">[1]INPUT!#REF!</definedName>
    <definedName name="DIAP8.1L" localSheetId="10">[1]INPUT!#REF!</definedName>
    <definedName name="DIAP8.1L" localSheetId="5">[1]INPUT!#REF!</definedName>
    <definedName name="DIAP8.1L">[1]INPUT!#REF!</definedName>
    <definedName name="DIAP8.1R" localSheetId="10">[1]INPUT!#REF!</definedName>
    <definedName name="DIAP8.1R" localSheetId="5">[1]INPUT!#REF!</definedName>
    <definedName name="DIAP8.1R">[1]INPUT!#REF!</definedName>
    <definedName name="DIAP8L" localSheetId="10">[1]INPUT!#REF!</definedName>
    <definedName name="DIAP8L" localSheetId="5">[1]INPUT!#REF!</definedName>
    <definedName name="DIAP8L">[1]INPUT!#REF!</definedName>
    <definedName name="DIAP8R" localSheetId="10">[1]INPUT!#REF!</definedName>
    <definedName name="DIAP8R" localSheetId="5">[1]INPUT!#REF!</definedName>
    <definedName name="DIAP8R">[1]INPUT!#REF!</definedName>
    <definedName name="DIAP9.1L" localSheetId="10">[1]INPUT!#REF!</definedName>
    <definedName name="DIAP9.1L" localSheetId="5">[1]INPUT!#REF!</definedName>
    <definedName name="DIAP9.1L">[1]INPUT!#REF!</definedName>
    <definedName name="DIAP9.1R" localSheetId="10">[1]INPUT!#REF!</definedName>
    <definedName name="DIAP9.1R" localSheetId="5">[1]INPUT!#REF!</definedName>
    <definedName name="DIAP9.1R">[1]INPUT!#REF!</definedName>
    <definedName name="DIAP9L" localSheetId="10">[1]INPUT!#REF!</definedName>
    <definedName name="DIAP9L" localSheetId="5">[1]INPUT!#REF!</definedName>
    <definedName name="DIAP9L">[1]INPUT!#REF!</definedName>
    <definedName name="DIAP9R" localSheetId="10">[1]INPUT!#REF!</definedName>
    <definedName name="DIAP9R" localSheetId="5">[1]INPUT!#REF!</definedName>
    <definedName name="DIAP9R">[1]INPUT!#REF!</definedName>
    <definedName name="diia" localSheetId="10">'[16]자재 집계표'!#REF!</definedName>
    <definedName name="diia" localSheetId="5">'[16]자재 집계표'!#REF!</definedName>
    <definedName name="diia">'[16]자재 집계표'!#REF!</definedName>
    <definedName name="diiaa">'[16]자재 집계표'!$R$5</definedName>
    <definedName name="DKDK" localSheetId="10">#REF!</definedName>
    <definedName name="DKDK" localSheetId="5">#REF!</definedName>
    <definedName name="DKDK">#REF!</definedName>
    <definedName name="Documents_array">[17]XL4Poppy!$B$1:$B$16</definedName>
    <definedName name="DS" localSheetId="10">#REF!</definedName>
    <definedName name="DS" localSheetId="5">#REF!</definedName>
    <definedName name="DS">#REF!</definedName>
    <definedName name="dsg" localSheetId="10">'[16]자재 집계표'!#REF!</definedName>
    <definedName name="dsg" localSheetId="5">'[16]자재 집계표'!#REF!</definedName>
    <definedName name="dsg">'[16]자재 집계표'!#REF!</definedName>
    <definedName name="DX" localSheetId="10">BlankMacro1</definedName>
    <definedName name="DX" localSheetId="5">BlankMacro1</definedName>
    <definedName name="DX">BlankMacro1</definedName>
    <definedName name="DX10L" localSheetId="10">[15]INPUT!#REF!</definedName>
    <definedName name="DX10L" localSheetId="5">[15]INPUT!#REF!</definedName>
    <definedName name="DX10L">[15]INPUT!#REF!</definedName>
    <definedName name="DX10R" localSheetId="10">[15]INPUT!#REF!</definedName>
    <definedName name="DX10R" localSheetId="5">[15]INPUT!#REF!</definedName>
    <definedName name="DX10R">[15]INPUT!#REF!</definedName>
    <definedName name="DX3L" localSheetId="10">[15]INPUT!#REF!</definedName>
    <definedName name="DX3L" localSheetId="5">[15]INPUT!#REF!</definedName>
    <definedName name="DX3L">[15]INPUT!#REF!</definedName>
    <definedName name="DX3R" localSheetId="10">[15]INPUT!#REF!</definedName>
    <definedName name="DX3R" localSheetId="5">[15]INPUT!#REF!</definedName>
    <definedName name="DX3R">[15]INPUT!#REF!</definedName>
    <definedName name="DX4L" localSheetId="10">[15]INPUT!#REF!</definedName>
    <definedName name="DX4L" localSheetId="5">[15]INPUT!#REF!</definedName>
    <definedName name="DX4L">[15]INPUT!#REF!</definedName>
    <definedName name="DX4R" localSheetId="10">[15]INPUT!#REF!</definedName>
    <definedName name="DX4R" localSheetId="5">[15]INPUT!#REF!</definedName>
    <definedName name="DX4R">[15]INPUT!#REF!</definedName>
    <definedName name="DX5L" localSheetId="10">[15]INPUT!#REF!</definedName>
    <definedName name="DX5L" localSheetId="5">[15]INPUT!#REF!</definedName>
    <definedName name="DX5L">[15]INPUT!#REF!</definedName>
    <definedName name="DX5R" localSheetId="10">[15]INPUT!#REF!</definedName>
    <definedName name="DX5R" localSheetId="5">[15]INPUT!#REF!</definedName>
    <definedName name="DX5R">[15]INPUT!#REF!</definedName>
    <definedName name="DX6L" localSheetId="10">[15]INPUT!#REF!</definedName>
    <definedName name="DX6L" localSheetId="5">[15]INPUT!#REF!</definedName>
    <definedName name="DX6L">[15]INPUT!#REF!</definedName>
    <definedName name="DX6R" localSheetId="10">[15]INPUT!#REF!</definedName>
    <definedName name="DX6R" localSheetId="5">[15]INPUT!#REF!</definedName>
    <definedName name="DX6R">[15]INPUT!#REF!</definedName>
    <definedName name="DX7L" localSheetId="10">[15]INPUT!#REF!</definedName>
    <definedName name="DX7L" localSheetId="5">[15]INPUT!#REF!</definedName>
    <definedName name="DX7L">[15]INPUT!#REF!</definedName>
    <definedName name="DX7R" localSheetId="10">[15]INPUT!#REF!</definedName>
    <definedName name="DX7R" localSheetId="5">[15]INPUT!#REF!</definedName>
    <definedName name="DX7R">[15]INPUT!#REF!</definedName>
    <definedName name="DX8L" localSheetId="10">[15]INPUT!#REF!</definedName>
    <definedName name="DX8L" localSheetId="5">[15]INPUT!#REF!</definedName>
    <definedName name="DX8L">[15]INPUT!#REF!</definedName>
    <definedName name="DX8R" localSheetId="10">[15]INPUT!#REF!</definedName>
    <definedName name="DX8R" localSheetId="5">[15]INPUT!#REF!</definedName>
    <definedName name="DX8R">[15]INPUT!#REF!</definedName>
    <definedName name="DX9L" localSheetId="10">[15]INPUT!#REF!</definedName>
    <definedName name="DX9L" localSheetId="5">[15]INPUT!#REF!</definedName>
    <definedName name="DX9L">[15]INPUT!#REF!</definedName>
    <definedName name="DX9R" localSheetId="10">[15]INPUT!#REF!</definedName>
    <definedName name="DX9R" localSheetId="5">[15]INPUT!#REF!</definedName>
    <definedName name="DX9R">[15]INPUT!#REF!</definedName>
    <definedName name="DXZ" localSheetId="10">BlankMacro1</definedName>
    <definedName name="DXZ" localSheetId="5">BlankMacro1</definedName>
    <definedName name="DXZ">BlankMacro1</definedName>
    <definedName name="DY10L" localSheetId="10">[15]INPUT!#REF!</definedName>
    <definedName name="DY10L" localSheetId="5">[15]INPUT!#REF!</definedName>
    <definedName name="DY10L">[15]INPUT!#REF!</definedName>
    <definedName name="DY10R" localSheetId="10">[15]INPUT!#REF!</definedName>
    <definedName name="DY10R" localSheetId="5">[15]INPUT!#REF!</definedName>
    <definedName name="DY10R">[15]INPUT!#REF!</definedName>
    <definedName name="DY3L" localSheetId="10">[15]INPUT!#REF!</definedName>
    <definedName name="DY3L" localSheetId="5">[15]INPUT!#REF!</definedName>
    <definedName name="DY3L">[15]INPUT!#REF!</definedName>
    <definedName name="DY3R" localSheetId="10">[15]INPUT!#REF!</definedName>
    <definedName name="DY3R" localSheetId="5">[15]INPUT!#REF!</definedName>
    <definedName name="DY3R">[15]INPUT!#REF!</definedName>
    <definedName name="DY4L" localSheetId="10">[15]INPUT!#REF!</definedName>
    <definedName name="DY4L" localSheetId="5">[15]INPUT!#REF!</definedName>
    <definedName name="DY4L">[15]INPUT!#REF!</definedName>
    <definedName name="DY4R" localSheetId="10">[15]INPUT!#REF!</definedName>
    <definedName name="DY4R" localSheetId="5">[15]INPUT!#REF!</definedName>
    <definedName name="DY4R">[15]INPUT!#REF!</definedName>
    <definedName name="DY5L" localSheetId="10">[15]INPUT!#REF!</definedName>
    <definedName name="DY5L" localSheetId="5">[15]INPUT!#REF!</definedName>
    <definedName name="DY5L">[15]INPUT!#REF!</definedName>
    <definedName name="DY5R" localSheetId="10">[15]INPUT!#REF!</definedName>
    <definedName name="DY5R" localSheetId="5">[15]INPUT!#REF!</definedName>
    <definedName name="DY5R">[15]INPUT!#REF!</definedName>
    <definedName name="DY6L" localSheetId="10">[15]INPUT!#REF!</definedName>
    <definedName name="DY6L" localSheetId="5">[15]INPUT!#REF!</definedName>
    <definedName name="DY6L">[15]INPUT!#REF!</definedName>
    <definedName name="DY6R" localSheetId="10">[15]INPUT!#REF!</definedName>
    <definedName name="DY6R" localSheetId="5">[15]INPUT!#REF!</definedName>
    <definedName name="DY6R">[15]INPUT!#REF!</definedName>
    <definedName name="DY7L" localSheetId="10">[15]INPUT!#REF!</definedName>
    <definedName name="DY7L" localSheetId="5">[15]INPUT!#REF!</definedName>
    <definedName name="DY7L">[15]INPUT!#REF!</definedName>
    <definedName name="DY7R" localSheetId="10">[15]INPUT!#REF!</definedName>
    <definedName name="DY7R" localSheetId="5">[15]INPUT!#REF!</definedName>
    <definedName name="DY7R">[15]INPUT!#REF!</definedName>
    <definedName name="DY8L" localSheetId="10">[15]INPUT!#REF!</definedName>
    <definedName name="DY8L" localSheetId="5">[15]INPUT!#REF!</definedName>
    <definedName name="DY8L">[15]INPUT!#REF!</definedName>
    <definedName name="DY8R" localSheetId="10">[15]INPUT!#REF!</definedName>
    <definedName name="DY8R" localSheetId="5">[15]INPUT!#REF!</definedName>
    <definedName name="DY8R">[15]INPUT!#REF!</definedName>
    <definedName name="DY9L" localSheetId="10">[15]INPUT!#REF!</definedName>
    <definedName name="DY9L" localSheetId="5">[15]INPUT!#REF!</definedName>
    <definedName name="DY9L">[15]INPUT!#REF!</definedName>
    <definedName name="DY9R" localSheetId="10">[15]INPUT!#REF!</definedName>
    <definedName name="DY9R" localSheetId="5">[15]INPUT!#REF!</definedName>
    <definedName name="DY9R">[15]INPUT!#REF!</definedName>
    <definedName name="DZ" localSheetId="10">BlankMacro1</definedName>
    <definedName name="DZ" localSheetId="5">BlankMacro1</definedName>
    <definedName name="DZ">BlankMacro1</definedName>
    <definedName name="e" localSheetId="10">[19]흄관기초!#REF!</definedName>
    <definedName name="e" localSheetId="5">[19]흄관기초!#REF!</definedName>
    <definedName name="e">[19]흄관기초!#REF!</definedName>
    <definedName name="EARTH">#N/A</definedName>
    <definedName name="EARTHSAPDATA.StartProgram">#N/A</definedName>
    <definedName name="EARTHSAPDATA.StartProgram1">#N/A</definedName>
    <definedName name="EARTHSAPDATA.StartProgram2">#N/A</definedName>
    <definedName name="ecls" localSheetId="10">'[16]자재 집계표'!#REF!</definedName>
    <definedName name="ecls" localSheetId="5">'[16]자재 집계표'!#REF!</definedName>
    <definedName name="ecls">'[16]자재 집계표'!#REF!</definedName>
    <definedName name="Ecp">'[10]자재 집계표'!$F$37</definedName>
    <definedName name="Ecsl">'[10]자재 집계표'!$F$32</definedName>
    <definedName name="EE" localSheetId="10">#REF!</definedName>
    <definedName name="EE" localSheetId="5">#REF!</definedName>
    <definedName name="EE">#REF!</definedName>
    <definedName name="eeee2q" localSheetId="10">BlankMacro1</definedName>
    <definedName name="eeee2q" localSheetId="5">BlankMacro1</definedName>
    <definedName name="eeee2q">BlankMacro1</definedName>
    <definedName name="EEETG" localSheetId="10">BlankMacro1</definedName>
    <definedName name="EEETG" localSheetId="5">BlankMacro1</definedName>
    <definedName name="EEETG">BlankMacro1</definedName>
    <definedName name="ef">'[16]자재 집계표'!$E$86</definedName>
    <definedName name="EL">'[10]자재 집계표'!$K$443</definedName>
    <definedName name="EL1A1P" localSheetId="10">#REF!</definedName>
    <definedName name="EL1A1P" localSheetId="5">#REF!</definedName>
    <definedName name="EL1A1P">#REF!</definedName>
    <definedName name="el1a1t" localSheetId="10">#REF!</definedName>
    <definedName name="el1a1t" localSheetId="5">#REF!</definedName>
    <definedName name="el1a1t">#REF!</definedName>
    <definedName name="el1a2p" localSheetId="10">#REF!</definedName>
    <definedName name="el1a2p" localSheetId="5">#REF!</definedName>
    <definedName name="el1a2p">#REF!</definedName>
    <definedName name="el1a2t" localSheetId="10">#REF!</definedName>
    <definedName name="el1a2t" localSheetId="5">#REF!</definedName>
    <definedName name="el1a2t">#REF!</definedName>
    <definedName name="EL2A1P" localSheetId="10">#REF!</definedName>
    <definedName name="EL2A1P" localSheetId="5">#REF!</definedName>
    <definedName name="EL2A1P">#REF!</definedName>
    <definedName name="el2a1t" localSheetId="10">#REF!</definedName>
    <definedName name="el2a1t" localSheetId="5">#REF!</definedName>
    <definedName name="el2a1t">#REF!</definedName>
    <definedName name="el2a2p" localSheetId="10">#REF!</definedName>
    <definedName name="el2a2p" localSheetId="5">#REF!</definedName>
    <definedName name="el2a2p">#REF!</definedName>
    <definedName name="el2a2t" localSheetId="10">#REF!</definedName>
    <definedName name="el2a2t" localSheetId="5">#REF!</definedName>
    <definedName name="el2a2t">#REF!</definedName>
    <definedName name="EL3A1P" localSheetId="10">#REF!</definedName>
    <definedName name="EL3A1P" localSheetId="5">#REF!</definedName>
    <definedName name="EL3A1P">#REF!</definedName>
    <definedName name="el3a1t" localSheetId="10">#REF!</definedName>
    <definedName name="el3a1t" localSheetId="5">#REF!</definedName>
    <definedName name="el3a1t">#REF!</definedName>
    <definedName name="el3a2p" localSheetId="10">#REF!</definedName>
    <definedName name="el3a2p" localSheetId="5">#REF!</definedName>
    <definedName name="el3a2p">#REF!</definedName>
    <definedName name="el3a2t" localSheetId="10">#REF!</definedName>
    <definedName name="el3a2t" localSheetId="5">#REF!</definedName>
    <definedName name="el3a2t">#REF!</definedName>
    <definedName name="epc" localSheetId="10">'[16]자재 집계표'!#REF!</definedName>
    <definedName name="epc" localSheetId="5">'[16]자재 집계표'!#REF!</definedName>
    <definedName name="epc">'[16]자재 집계표'!#REF!</definedName>
    <definedName name="er" hidden="1">{#N/A,#N/A,FALSE,"부대1"}</definedName>
    <definedName name="ErrName709037899" localSheetId="10">#REF!</definedName>
    <definedName name="ErrName709037899" localSheetId="5">#REF!</definedName>
    <definedName name="ErrName709037899">#REF!</definedName>
    <definedName name="ERRR" localSheetId="10">BlankMacro1</definedName>
    <definedName name="ERRR" localSheetId="5">BlankMacro1</definedName>
    <definedName name="ERRR">BlankMacro1</definedName>
    <definedName name="ERYTR" localSheetId="10">#REF!</definedName>
    <definedName name="ERYTR" localSheetId="5">#REF!</definedName>
    <definedName name="ERYTR">#REF!</definedName>
    <definedName name="ES" localSheetId="10">BlankMacro1</definedName>
    <definedName name="ES" localSheetId="5">BlankMacro1</definedName>
    <definedName name="ES">BlankMacro1</definedName>
    <definedName name="esa" localSheetId="10">BlankMacro1</definedName>
    <definedName name="esa" localSheetId="5">BlankMacro1</definedName>
    <definedName name="esa">BlankMacro1</definedName>
    <definedName name="Esst">'[10]자재 집계표'!$F$48</definedName>
    <definedName name="et" localSheetId="10">'[16]자재 집계표'!#REF!</definedName>
    <definedName name="et" localSheetId="5">'[16]자재 집계표'!#REF!</definedName>
    <definedName name="et">'[16]자재 집계표'!#REF!</definedName>
    <definedName name="ETER" localSheetId="10">#REF!</definedName>
    <definedName name="ETER" localSheetId="5">#REF!</definedName>
    <definedName name="ETER">#REF!</definedName>
    <definedName name="etert" localSheetId="10">'[16]자재 집계표'!#REF!</definedName>
    <definedName name="etert" localSheetId="5">'[16]자재 집계표'!#REF!</definedName>
    <definedName name="etert">'[16]자재 집계표'!#REF!</definedName>
    <definedName name="etr" hidden="1">{#N/A,#N/A,FALSE,"표지목차"}</definedName>
    <definedName name="EW" localSheetId="10">BlankMacro1</definedName>
    <definedName name="EW" localSheetId="5">BlankMacro1</definedName>
    <definedName name="EW">BlankMacro1</definedName>
    <definedName name="EWE" localSheetId="10">BlankMacro1</definedName>
    <definedName name="EWE" localSheetId="5">BlankMacro1</definedName>
    <definedName name="EWE">BlankMacro1</definedName>
    <definedName name="EWQ" localSheetId="10">BlankMacro1</definedName>
    <definedName name="EWQ" localSheetId="5">BlankMacro1</definedName>
    <definedName name="EWQ">BlankMacro1</definedName>
    <definedName name="EWT" localSheetId="10">BlankMacro1</definedName>
    <definedName name="EWT" localSheetId="5">BlankMacro1</definedName>
    <definedName name="EWT">BlankMacro1</definedName>
    <definedName name="F" localSheetId="10">#REF!</definedName>
    <definedName name="F" localSheetId="5">#REF!</definedName>
    <definedName name="F">#REF!</definedName>
    <definedName name="F10LX" localSheetId="10">[1]INPUT!#REF!</definedName>
    <definedName name="F10LX" localSheetId="5">[1]INPUT!#REF!</definedName>
    <definedName name="F10LX">[1]INPUT!#REF!</definedName>
    <definedName name="F10LY" localSheetId="10">[1]INPUT!#REF!</definedName>
    <definedName name="F10LY" localSheetId="5">[1]INPUT!#REF!</definedName>
    <definedName name="F10LY">[1]INPUT!#REF!</definedName>
    <definedName name="F10RX" localSheetId="10">[1]INPUT!#REF!</definedName>
    <definedName name="F10RX" localSheetId="5">[1]INPUT!#REF!</definedName>
    <definedName name="F10RX">[1]INPUT!#REF!</definedName>
    <definedName name="F10RY" localSheetId="10">[1]INPUT!#REF!</definedName>
    <definedName name="F10RY" localSheetId="5">[1]INPUT!#REF!</definedName>
    <definedName name="F10RY">[1]INPUT!#REF!</definedName>
    <definedName name="F1F" localSheetId="10">[18]교각1!#REF!</definedName>
    <definedName name="F1F" localSheetId="5">[18]교각1!#REF!</definedName>
    <definedName name="F1F">[18]교각1!#REF!</definedName>
    <definedName name="F2F" localSheetId="10">[18]교각1!#REF!</definedName>
    <definedName name="F2F" localSheetId="5">[18]교각1!#REF!</definedName>
    <definedName name="F2F">[18]교각1!#REF!</definedName>
    <definedName name="F3F" localSheetId="10">[18]교각1!#REF!</definedName>
    <definedName name="F3F" localSheetId="5">[18]교각1!#REF!</definedName>
    <definedName name="F3F">[18]교각1!#REF!</definedName>
    <definedName name="F3LX" localSheetId="10">[1]INPUT!#REF!</definedName>
    <definedName name="F3LX" localSheetId="5">[1]INPUT!#REF!</definedName>
    <definedName name="F3LX">[1]INPUT!#REF!</definedName>
    <definedName name="F3LY" localSheetId="10">[1]INPUT!#REF!</definedName>
    <definedName name="F3LY" localSheetId="5">[1]INPUT!#REF!</definedName>
    <definedName name="F3LY">[1]INPUT!#REF!</definedName>
    <definedName name="F3RX" localSheetId="10">[1]INPUT!#REF!</definedName>
    <definedName name="F3RX" localSheetId="5">[1]INPUT!#REF!</definedName>
    <definedName name="F3RX">[1]INPUT!#REF!</definedName>
    <definedName name="F3RY" localSheetId="10">[1]INPUT!#REF!</definedName>
    <definedName name="F3RY" localSheetId="5">[1]INPUT!#REF!</definedName>
    <definedName name="F3RY">[1]INPUT!#REF!</definedName>
    <definedName name="F4LX" localSheetId="10">[1]INPUT!#REF!</definedName>
    <definedName name="F4LX" localSheetId="5">[1]INPUT!#REF!</definedName>
    <definedName name="F4LX">[1]INPUT!#REF!</definedName>
    <definedName name="F4LY" localSheetId="10">[1]INPUT!#REF!</definedName>
    <definedName name="F4LY" localSheetId="5">[1]INPUT!#REF!</definedName>
    <definedName name="F4LY">[1]INPUT!#REF!</definedName>
    <definedName name="F4RX" localSheetId="10">[1]INPUT!#REF!</definedName>
    <definedName name="F4RX" localSheetId="5">[1]INPUT!#REF!</definedName>
    <definedName name="F4RX">[1]INPUT!#REF!</definedName>
    <definedName name="F4RY" localSheetId="10">[1]INPUT!#REF!</definedName>
    <definedName name="F4RY" localSheetId="5">[1]INPUT!#REF!</definedName>
    <definedName name="F4RY">[1]INPUT!#REF!</definedName>
    <definedName name="F5LX" localSheetId="10">[1]INPUT!#REF!</definedName>
    <definedName name="F5LX" localSheetId="5">[1]INPUT!#REF!</definedName>
    <definedName name="F5LX">[1]INPUT!#REF!</definedName>
    <definedName name="F5LY" localSheetId="10">[1]INPUT!#REF!</definedName>
    <definedName name="F5LY" localSheetId="5">[1]INPUT!#REF!</definedName>
    <definedName name="F5LY">[1]INPUT!#REF!</definedName>
    <definedName name="F5RX" localSheetId="10">[1]INPUT!#REF!</definedName>
    <definedName name="F5RX" localSheetId="5">[1]INPUT!#REF!</definedName>
    <definedName name="F5RX">[1]INPUT!#REF!</definedName>
    <definedName name="F5RY" localSheetId="10">[1]INPUT!#REF!</definedName>
    <definedName name="F5RY" localSheetId="5">[1]INPUT!#REF!</definedName>
    <definedName name="F5RY">[1]INPUT!#REF!</definedName>
    <definedName name="F6LX" localSheetId="10">[1]INPUT!#REF!</definedName>
    <definedName name="F6LX" localSheetId="5">[1]INPUT!#REF!</definedName>
    <definedName name="F6LX">[1]INPUT!#REF!</definedName>
    <definedName name="F6LY" localSheetId="10">[1]INPUT!#REF!</definedName>
    <definedName name="F6LY" localSheetId="5">[1]INPUT!#REF!</definedName>
    <definedName name="F6LY">[1]INPUT!#REF!</definedName>
    <definedName name="F6RX" localSheetId="10">[1]INPUT!#REF!</definedName>
    <definedName name="F6RX" localSheetId="5">[1]INPUT!#REF!</definedName>
    <definedName name="F6RX">[1]INPUT!#REF!</definedName>
    <definedName name="F6RY" localSheetId="10">[1]INPUT!#REF!</definedName>
    <definedName name="F6RY" localSheetId="5">[1]INPUT!#REF!</definedName>
    <definedName name="F6RY">[1]INPUT!#REF!</definedName>
    <definedName name="F7LX" localSheetId="10">[1]INPUT!#REF!</definedName>
    <definedName name="F7LX" localSheetId="5">[1]INPUT!#REF!</definedName>
    <definedName name="F7LX">[1]INPUT!#REF!</definedName>
    <definedName name="F7LY" localSheetId="10">[1]INPUT!#REF!</definedName>
    <definedName name="F7LY" localSheetId="5">[1]INPUT!#REF!</definedName>
    <definedName name="F7LY">[1]INPUT!#REF!</definedName>
    <definedName name="F7RX" localSheetId="10">[1]INPUT!#REF!</definedName>
    <definedName name="F7RX" localSheetId="5">[1]INPUT!#REF!</definedName>
    <definedName name="F7RX">[1]INPUT!#REF!</definedName>
    <definedName name="F7RY" localSheetId="10">[1]INPUT!#REF!</definedName>
    <definedName name="F7RY" localSheetId="5">[1]INPUT!#REF!</definedName>
    <definedName name="F7RY">[1]INPUT!#REF!</definedName>
    <definedName name="F8LX" localSheetId="10">[1]INPUT!#REF!</definedName>
    <definedName name="F8LX" localSheetId="5">[1]INPUT!#REF!</definedName>
    <definedName name="F8LX">[1]INPUT!#REF!</definedName>
    <definedName name="F8LY" localSheetId="10">[1]INPUT!#REF!</definedName>
    <definedName name="F8LY" localSheetId="5">[1]INPUT!#REF!</definedName>
    <definedName name="F8LY">[1]INPUT!#REF!</definedName>
    <definedName name="F8RX" localSheetId="10">[1]INPUT!#REF!</definedName>
    <definedName name="F8RX" localSheetId="5">[1]INPUT!#REF!</definedName>
    <definedName name="F8RX">[1]INPUT!#REF!</definedName>
    <definedName name="F8RY" localSheetId="10">[1]INPUT!#REF!</definedName>
    <definedName name="F8RY" localSheetId="5">[1]INPUT!#REF!</definedName>
    <definedName name="F8RY">[1]INPUT!#REF!</definedName>
    <definedName name="F9LX" localSheetId="10">[1]INPUT!#REF!</definedName>
    <definedName name="F9LX" localSheetId="5">[1]INPUT!#REF!</definedName>
    <definedName name="F9LX">[1]INPUT!#REF!</definedName>
    <definedName name="F9LY" localSheetId="10">[1]INPUT!#REF!</definedName>
    <definedName name="F9LY" localSheetId="5">[1]INPUT!#REF!</definedName>
    <definedName name="F9LY">[1]INPUT!#REF!</definedName>
    <definedName name="F9RX" localSheetId="10">[1]INPUT!#REF!</definedName>
    <definedName name="F9RX" localSheetId="5">[1]INPUT!#REF!</definedName>
    <definedName name="F9RX">[1]INPUT!#REF!</definedName>
    <definedName name="F9RY" localSheetId="10">[1]INPUT!#REF!</definedName>
    <definedName name="F9RY" localSheetId="5">[1]INPUT!#REF!</definedName>
    <definedName name="F9RY">[1]INPUT!#REF!</definedName>
    <definedName name="fbf" localSheetId="10">'[16]자재 집계표'!#REF!</definedName>
    <definedName name="fbf" localSheetId="5">'[16]자재 집계표'!#REF!</definedName>
    <definedName name="fbf">'[16]자재 집계표'!#REF!</definedName>
    <definedName name="FC_B" localSheetId="10">#REF!</definedName>
    <definedName name="FC_B" localSheetId="5">#REF!</definedName>
    <definedName name="FC_B">#REF!</definedName>
    <definedName name="fd">'[16]자재 집계표'!$E$80</definedName>
    <definedName name="fdgshf" hidden="1">{#N/A,#N/A,FALSE,"포장1";#N/A,#N/A,FALSE,"포장1"}</definedName>
    <definedName name="fdh" localSheetId="10">#REF!</definedName>
    <definedName name="fdh" localSheetId="5">#REF!</definedName>
    <definedName name="fdh">#REF!</definedName>
    <definedName name="fdhevwtec" hidden="1">{#N/A,#N/A,FALSE,"구조1"}</definedName>
    <definedName name="fdhevwtecc" hidden="1">{#N/A,#N/A,FALSE,"구조1"}</definedName>
    <definedName name="fdjh" localSheetId="10">'[16]자재 집계표'!#REF!</definedName>
    <definedName name="fdjh" localSheetId="5">'[16]자재 집계표'!#REF!</definedName>
    <definedName name="fdjh">'[16]자재 집계표'!#REF!</definedName>
    <definedName name="fdsa" localSheetId="10">BlankMacro1</definedName>
    <definedName name="fdsa" localSheetId="5">BlankMacro1</definedName>
    <definedName name="fdsa">BlankMacro1</definedName>
    <definedName name="FE10L" localSheetId="10">[15]INPUT!#REF!</definedName>
    <definedName name="FE10L" localSheetId="5">[15]INPUT!#REF!</definedName>
    <definedName name="FE10L">[15]INPUT!#REF!</definedName>
    <definedName name="FE10R" localSheetId="10">[15]INPUT!#REF!</definedName>
    <definedName name="FE10R" localSheetId="5">[15]INPUT!#REF!</definedName>
    <definedName name="FE10R">[15]INPUT!#REF!</definedName>
    <definedName name="FE3L" localSheetId="10">[15]INPUT!#REF!</definedName>
    <definedName name="FE3L" localSheetId="5">[15]INPUT!#REF!</definedName>
    <definedName name="FE3L">[15]INPUT!#REF!</definedName>
    <definedName name="FE3R" localSheetId="10">[15]INPUT!#REF!</definedName>
    <definedName name="FE3R" localSheetId="5">[15]INPUT!#REF!</definedName>
    <definedName name="FE3R">[15]INPUT!#REF!</definedName>
    <definedName name="FE4L" localSheetId="10">[15]INPUT!#REF!</definedName>
    <definedName name="FE4L" localSheetId="5">[15]INPUT!#REF!</definedName>
    <definedName name="FE4L">[15]INPUT!#REF!</definedName>
    <definedName name="FE4R" localSheetId="10">[15]INPUT!#REF!</definedName>
    <definedName name="FE4R" localSheetId="5">[15]INPUT!#REF!</definedName>
    <definedName name="FE4R">[15]INPUT!#REF!</definedName>
    <definedName name="FE5L" localSheetId="10">[15]INPUT!#REF!</definedName>
    <definedName name="FE5L" localSheetId="5">[15]INPUT!#REF!</definedName>
    <definedName name="FE5L">[15]INPUT!#REF!</definedName>
    <definedName name="FE5R" localSheetId="10">[15]INPUT!#REF!</definedName>
    <definedName name="FE5R" localSheetId="5">[15]INPUT!#REF!</definedName>
    <definedName name="FE5R">[15]INPUT!#REF!</definedName>
    <definedName name="FE6L" localSheetId="10">[15]INPUT!#REF!</definedName>
    <definedName name="FE6L" localSheetId="5">[15]INPUT!#REF!</definedName>
    <definedName name="FE6L">[15]INPUT!#REF!</definedName>
    <definedName name="FE6R" localSheetId="10">[15]INPUT!#REF!</definedName>
    <definedName name="FE6R" localSheetId="5">[15]INPUT!#REF!</definedName>
    <definedName name="FE6R">[15]INPUT!#REF!</definedName>
    <definedName name="FE7L" localSheetId="10">[15]INPUT!#REF!</definedName>
    <definedName name="FE7L" localSheetId="5">[15]INPUT!#REF!</definedName>
    <definedName name="FE7L">[15]INPUT!#REF!</definedName>
    <definedName name="FE7R" localSheetId="10">[15]INPUT!#REF!</definedName>
    <definedName name="FE7R" localSheetId="5">[15]INPUT!#REF!</definedName>
    <definedName name="FE7R">[15]INPUT!#REF!</definedName>
    <definedName name="FE8L" localSheetId="10">[15]INPUT!#REF!</definedName>
    <definedName name="FE8L" localSheetId="5">[15]INPUT!#REF!</definedName>
    <definedName name="FE8L">[15]INPUT!#REF!</definedName>
    <definedName name="FE8R" localSheetId="10">[15]INPUT!#REF!</definedName>
    <definedName name="FE8R" localSheetId="5">[15]INPUT!#REF!</definedName>
    <definedName name="FE8R">[15]INPUT!#REF!</definedName>
    <definedName name="FE9L" localSheetId="10">[15]INPUT!#REF!</definedName>
    <definedName name="FE9L" localSheetId="5">[15]INPUT!#REF!</definedName>
    <definedName name="FE9L">[15]INPUT!#REF!</definedName>
    <definedName name="FE9R" localSheetId="10">[15]INPUT!#REF!</definedName>
    <definedName name="FE9R" localSheetId="5">[15]INPUT!#REF!</definedName>
    <definedName name="FE9R">[15]INPUT!#REF!</definedName>
    <definedName name="fedgr" hidden="1">{#N/A,#N/A,FALSE,"배수1"}</definedName>
    <definedName name="fedgre" hidden="1">{#N/A,#N/A,FALSE,"배수1"}</definedName>
    <definedName name="FEEL" localSheetId="10">#REF!</definedName>
    <definedName name="FEEL" localSheetId="5">#REF!</definedName>
    <definedName name="FEEL">#REF!</definedName>
    <definedName name="FF">[14]배수공!$AH$11</definedName>
    <definedName name="ffb" localSheetId="10">'[16]자재 집계표'!#REF!</definedName>
    <definedName name="ffb" localSheetId="5">'[16]자재 집계표'!#REF!</definedName>
    <definedName name="ffb">'[16]자재 집계표'!#REF!</definedName>
    <definedName name="FFF" localSheetId="10">#REF!</definedName>
    <definedName name="FFF" localSheetId="5">#REF!</definedName>
    <definedName name="FFF">#REF!</definedName>
    <definedName name="FFFF" localSheetId="10">#REF!</definedName>
    <definedName name="FFFF" localSheetId="5">#REF!</definedName>
    <definedName name="FFFF">#REF!</definedName>
    <definedName name="FGG" localSheetId="10">BlankMacro1</definedName>
    <definedName name="FGG" localSheetId="5">BlankMacro1</definedName>
    <definedName name="FGG">BlankMacro1</definedName>
    <definedName name="fgh" localSheetId="10">'[16]자재 집계표'!#REF!</definedName>
    <definedName name="fgh" localSheetId="5">'[16]자재 집계표'!#REF!</definedName>
    <definedName name="fgh">'[16]자재 집계표'!#REF!</definedName>
    <definedName name="fghdf" localSheetId="10">BlankMacro1</definedName>
    <definedName name="fghdf" localSheetId="5">BlankMacro1</definedName>
    <definedName name="fghdf">BlankMacro1</definedName>
    <definedName name="fgn" hidden="1">{#N/A,#N/A,FALSE,"구조2"}</definedName>
    <definedName name="FGNHG" localSheetId="10">[1]INPUT!#REF!</definedName>
    <definedName name="FGNHG" localSheetId="5">[1]INPUT!#REF!</definedName>
    <definedName name="FGNHG">[1]INPUT!#REF!</definedName>
    <definedName name="fgnrt" hidden="1">{#N/A,#N/A,FALSE,"단가표지"}</definedName>
    <definedName name="fgsdf" hidden="1">{#N/A,#N/A,FALSE,"운반시간"}</definedName>
    <definedName name="fh" hidden="1">{#N/A,#N/A,FALSE,"속도"}</definedName>
    <definedName name="FH10L" localSheetId="10">[1]INPUT!#REF!</definedName>
    <definedName name="FH10L" localSheetId="5">[1]INPUT!#REF!</definedName>
    <definedName name="FH10L">[1]INPUT!#REF!</definedName>
    <definedName name="FH10R" localSheetId="10">[1]INPUT!#REF!</definedName>
    <definedName name="FH10R" localSheetId="5">[1]INPUT!#REF!</definedName>
    <definedName name="FH10R">[1]INPUT!#REF!</definedName>
    <definedName name="FH3L" localSheetId="10">[1]INPUT!#REF!</definedName>
    <definedName name="FH3L" localSheetId="5">[1]INPUT!#REF!</definedName>
    <definedName name="FH3L">[1]INPUT!#REF!</definedName>
    <definedName name="FH3R" localSheetId="10">[1]INPUT!#REF!</definedName>
    <definedName name="FH3R" localSheetId="5">[1]INPUT!#REF!</definedName>
    <definedName name="FH3R">[1]INPUT!#REF!</definedName>
    <definedName name="FH4L" localSheetId="10">[1]INPUT!#REF!</definedName>
    <definedName name="FH4L" localSheetId="5">[1]INPUT!#REF!</definedName>
    <definedName name="FH4L">[1]INPUT!#REF!</definedName>
    <definedName name="FH4R" localSheetId="10">[1]INPUT!#REF!</definedName>
    <definedName name="FH4R" localSheetId="5">[1]INPUT!#REF!</definedName>
    <definedName name="FH4R">[1]INPUT!#REF!</definedName>
    <definedName name="FH5L" localSheetId="10">[1]INPUT!#REF!</definedName>
    <definedName name="FH5L" localSheetId="5">[1]INPUT!#REF!</definedName>
    <definedName name="FH5L">[1]INPUT!#REF!</definedName>
    <definedName name="FH5R" localSheetId="10">[1]INPUT!#REF!</definedName>
    <definedName name="FH5R" localSheetId="5">[1]INPUT!#REF!</definedName>
    <definedName name="FH5R">[1]INPUT!#REF!</definedName>
    <definedName name="FH6L" localSheetId="10">[1]INPUT!#REF!</definedName>
    <definedName name="FH6L" localSheetId="5">[1]INPUT!#REF!</definedName>
    <definedName name="FH6L">[1]INPUT!#REF!</definedName>
    <definedName name="FH6R" localSheetId="10">[1]INPUT!#REF!</definedName>
    <definedName name="FH6R" localSheetId="5">[1]INPUT!#REF!</definedName>
    <definedName name="FH6R">[1]INPUT!#REF!</definedName>
    <definedName name="FH7L" localSheetId="10">[1]INPUT!#REF!</definedName>
    <definedName name="FH7L" localSheetId="5">[1]INPUT!#REF!</definedName>
    <definedName name="FH7L">[1]INPUT!#REF!</definedName>
    <definedName name="FH7R" localSheetId="10">[1]INPUT!#REF!</definedName>
    <definedName name="FH7R" localSheetId="5">[1]INPUT!#REF!</definedName>
    <definedName name="FH7R">[1]INPUT!#REF!</definedName>
    <definedName name="FH8L" localSheetId="10">[1]INPUT!#REF!</definedName>
    <definedName name="FH8L" localSheetId="5">[1]INPUT!#REF!</definedName>
    <definedName name="FH8L">[1]INPUT!#REF!</definedName>
    <definedName name="FH8R" localSheetId="10">[1]INPUT!#REF!</definedName>
    <definedName name="FH8R" localSheetId="5">[1]INPUT!#REF!</definedName>
    <definedName name="FH8R">[1]INPUT!#REF!</definedName>
    <definedName name="FH9L" localSheetId="10">[1]INPUT!#REF!</definedName>
    <definedName name="FH9L" localSheetId="5">[1]INPUT!#REF!</definedName>
    <definedName name="FH9L">[1]INPUT!#REF!</definedName>
    <definedName name="FH9R" localSheetId="10">[1]INPUT!#REF!</definedName>
    <definedName name="FH9R" localSheetId="5">[1]INPUT!#REF!</definedName>
    <definedName name="FH9R">[1]INPUT!#REF!</definedName>
    <definedName name="FN" localSheetId="10">[18]교각1!#REF!</definedName>
    <definedName name="FN" localSheetId="5">[18]교각1!#REF!</definedName>
    <definedName name="FN">[18]교각1!#REF!</definedName>
    <definedName name="fng" hidden="1">{#N/A,#N/A,FALSE,"구조2"}</definedName>
    <definedName name="fngrt" hidden="1">{#N/A,#N/A,FALSE,"단가표지"}</definedName>
    <definedName name="FOUND_A" localSheetId="10">#REF!</definedName>
    <definedName name="FOUND_A" localSheetId="5">#REF!</definedName>
    <definedName name="FOUND_A">#REF!</definedName>
    <definedName name="FOUND_H" localSheetId="10">#REF!</definedName>
    <definedName name="FOUND_H" localSheetId="5">#REF!</definedName>
    <definedName name="FOUND_H">#REF!</definedName>
    <definedName name="fs">'[16]자재 집계표'!$E$82</definedName>
    <definedName name="FT10TL" localSheetId="10">[15]INPUT!#REF!</definedName>
    <definedName name="FT10TL" localSheetId="5">[15]INPUT!#REF!</definedName>
    <definedName name="FT10TL">[15]INPUT!#REF!</definedName>
    <definedName name="FT10TR" localSheetId="10">[15]INPUT!#REF!</definedName>
    <definedName name="FT10TR" localSheetId="5">[15]INPUT!#REF!</definedName>
    <definedName name="FT10TR">[15]INPUT!#REF!</definedName>
    <definedName name="FT1TL">[15]INPUT!$A$13</definedName>
    <definedName name="FT1TR">[15]INPUT!$A$15</definedName>
    <definedName name="FT2TL">[15]INPUT!$A$43</definedName>
    <definedName name="FT2TR">[15]INPUT!$A$45</definedName>
    <definedName name="FT3TL" localSheetId="10">[15]INPUT!#REF!</definedName>
    <definedName name="FT3TL" localSheetId="5">[15]INPUT!#REF!</definedName>
    <definedName name="FT3TL">[15]INPUT!#REF!</definedName>
    <definedName name="FT3TR" localSheetId="10">[15]INPUT!#REF!</definedName>
    <definedName name="FT3TR" localSheetId="5">[15]INPUT!#REF!</definedName>
    <definedName name="FT3TR">[15]INPUT!#REF!</definedName>
    <definedName name="FT4TL" localSheetId="10">[15]INPUT!#REF!</definedName>
    <definedName name="FT4TL" localSheetId="5">[15]INPUT!#REF!</definedName>
    <definedName name="FT4TL">[15]INPUT!#REF!</definedName>
    <definedName name="FT4TR" localSheetId="10">[15]INPUT!#REF!</definedName>
    <definedName name="FT4TR" localSheetId="5">[15]INPUT!#REF!</definedName>
    <definedName name="FT4TR">[15]INPUT!#REF!</definedName>
    <definedName name="FT5TL" localSheetId="10">[15]INPUT!#REF!</definedName>
    <definedName name="FT5TL" localSheetId="5">[15]INPUT!#REF!</definedName>
    <definedName name="FT5TL">[15]INPUT!#REF!</definedName>
    <definedName name="FT5TR" localSheetId="10">[15]INPUT!#REF!</definedName>
    <definedName name="FT5TR" localSheetId="5">[15]INPUT!#REF!</definedName>
    <definedName name="FT5TR">[15]INPUT!#REF!</definedName>
    <definedName name="FT6TL" localSheetId="10">[15]INPUT!#REF!</definedName>
    <definedName name="FT6TL" localSheetId="5">[15]INPUT!#REF!</definedName>
    <definedName name="FT6TL">[15]INPUT!#REF!</definedName>
    <definedName name="FT6TR" localSheetId="10">[15]INPUT!#REF!</definedName>
    <definedName name="FT6TR" localSheetId="5">[15]INPUT!#REF!</definedName>
    <definedName name="FT6TR">[15]INPUT!#REF!</definedName>
    <definedName name="FT7TL" localSheetId="10">[15]INPUT!#REF!</definedName>
    <definedName name="FT7TL" localSheetId="5">[15]INPUT!#REF!</definedName>
    <definedName name="FT7TL">[15]INPUT!#REF!</definedName>
    <definedName name="FT7TR" localSheetId="10">[15]INPUT!#REF!</definedName>
    <definedName name="FT7TR" localSheetId="5">[15]INPUT!#REF!</definedName>
    <definedName name="FT7TR">[15]INPUT!#REF!</definedName>
    <definedName name="FT8TL" localSheetId="10">[15]INPUT!#REF!</definedName>
    <definedName name="FT8TL" localSheetId="5">[15]INPUT!#REF!</definedName>
    <definedName name="FT8TL">[15]INPUT!#REF!</definedName>
    <definedName name="FT8TR" localSheetId="10">[15]INPUT!#REF!</definedName>
    <definedName name="FT8TR" localSheetId="5">[15]INPUT!#REF!</definedName>
    <definedName name="FT8TR">[15]INPUT!#REF!</definedName>
    <definedName name="FT9TL" localSheetId="10">[15]INPUT!#REF!</definedName>
    <definedName name="FT9TL" localSheetId="5">[15]INPUT!#REF!</definedName>
    <definedName name="FT9TL">[15]INPUT!#REF!</definedName>
    <definedName name="FT9TR" localSheetId="10">[15]INPUT!#REF!</definedName>
    <definedName name="FT9TR" localSheetId="5">[15]INPUT!#REF!</definedName>
    <definedName name="FT9TR">[15]INPUT!#REF!</definedName>
    <definedName name="FTE10L" localSheetId="10">[15]INPUT!#REF!</definedName>
    <definedName name="FTE10L" localSheetId="5">[15]INPUT!#REF!</definedName>
    <definedName name="FTE10L">[15]INPUT!#REF!</definedName>
    <definedName name="FTE10R" localSheetId="10">[15]INPUT!#REF!</definedName>
    <definedName name="FTE10R" localSheetId="5">[15]INPUT!#REF!</definedName>
    <definedName name="FTE10R">[15]INPUT!#REF!</definedName>
    <definedName name="FTE3L" localSheetId="10">[15]INPUT!#REF!</definedName>
    <definedName name="FTE3L" localSheetId="5">[15]INPUT!#REF!</definedName>
    <definedName name="FTE3L">[15]INPUT!#REF!</definedName>
    <definedName name="FTE3R" localSheetId="10">[15]INPUT!#REF!</definedName>
    <definedName name="FTE3R" localSheetId="5">[15]INPUT!#REF!</definedName>
    <definedName name="FTE3R">[15]INPUT!#REF!</definedName>
    <definedName name="FTE4L" localSheetId="10">[15]INPUT!#REF!</definedName>
    <definedName name="FTE4L" localSheetId="5">[15]INPUT!#REF!</definedName>
    <definedName name="FTE4L">[15]INPUT!#REF!</definedName>
    <definedName name="FTE4R" localSheetId="10">[15]INPUT!#REF!</definedName>
    <definedName name="FTE4R" localSheetId="5">[15]INPUT!#REF!</definedName>
    <definedName name="FTE4R">[15]INPUT!#REF!</definedName>
    <definedName name="FTE5L" localSheetId="10">[15]INPUT!#REF!</definedName>
    <definedName name="FTE5L" localSheetId="5">[15]INPUT!#REF!</definedName>
    <definedName name="FTE5L">[15]INPUT!#REF!</definedName>
    <definedName name="FTE5R" localSheetId="10">[15]INPUT!#REF!</definedName>
    <definedName name="FTE5R" localSheetId="5">[15]INPUT!#REF!</definedName>
    <definedName name="FTE5R">[15]INPUT!#REF!</definedName>
    <definedName name="FTE6L" localSheetId="10">[15]INPUT!#REF!</definedName>
    <definedName name="FTE6L" localSheetId="5">[15]INPUT!#REF!</definedName>
    <definedName name="FTE6L">[15]INPUT!#REF!</definedName>
    <definedName name="FTE6R" localSheetId="10">[15]INPUT!#REF!</definedName>
    <definedName name="FTE6R" localSheetId="5">[15]INPUT!#REF!</definedName>
    <definedName name="FTE6R">[15]INPUT!#REF!</definedName>
    <definedName name="FTE7L" localSheetId="10">[15]INPUT!#REF!</definedName>
    <definedName name="FTE7L" localSheetId="5">[15]INPUT!#REF!</definedName>
    <definedName name="FTE7L">[15]INPUT!#REF!</definedName>
    <definedName name="FTE7R" localSheetId="10">[15]INPUT!#REF!</definedName>
    <definedName name="FTE7R" localSheetId="5">[15]INPUT!#REF!</definedName>
    <definedName name="FTE7R">[15]INPUT!#REF!</definedName>
    <definedName name="FTE8L" localSheetId="10">[15]INPUT!#REF!</definedName>
    <definedName name="FTE8L" localSheetId="5">[15]INPUT!#REF!</definedName>
    <definedName name="FTE8L">[15]INPUT!#REF!</definedName>
    <definedName name="FTE8R" localSheetId="10">[15]INPUT!#REF!</definedName>
    <definedName name="FTE8R" localSheetId="5">[15]INPUT!#REF!</definedName>
    <definedName name="FTE8R">[15]INPUT!#REF!</definedName>
    <definedName name="FTE9L" localSheetId="10">[15]INPUT!#REF!</definedName>
    <definedName name="FTE9L" localSheetId="5">[15]INPUT!#REF!</definedName>
    <definedName name="FTE9L">[15]INPUT!#REF!</definedName>
    <definedName name="FTE9R" localSheetId="10">[15]INPUT!#REF!</definedName>
    <definedName name="FTE9R" localSheetId="5">[15]INPUT!#REF!</definedName>
    <definedName name="FTE9R">[15]INPUT!#REF!</definedName>
    <definedName name="FTG10L" localSheetId="10">[15]INPUT!#REF!</definedName>
    <definedName name="FTG10L" localSheetId="5">[15]INPUT!#REF!</definedName>
    <definedName name="FTG10L">[15]INPUT!#REF!</definedName>
    <definedName name="FTG10R" localSheetId="10">[15]INPUT!#REF!</definedName>
    <definedName name="FTG10R" localSheetId="5">[15]INPUT!#REF!</definedName>
    <definedName name="FTG10R">[15]INPUT!#REF!</definedName>
    <definedName name="FTG3L" localSheetId="10">[15]INPUT!#REF!</definedName>
    <definedName name="FTG3L" localSheetId="5">[15]INPUT!#REF!</definedName>
    <definedName name="FTG3L">[15]INPUT!#REF!</definedName>
    <definedName name="FTG3R" localSheetId="10">[15]INPUT!#REF!</definedName>
    <definedName name="FTG3R" localSheetId="5">[15]INPUT!#REF!</definedName>
    <definedName name="FTG3R">[15]INPUT!#REF!</definedName>
    <definedName name="FTG4L" localSheetId="10">[15]INPUT!#REF!</definedName>
    <definedName name="FTG4L" localSheetId="5">[15]INPUT!#REF!</definedName>
    <definedName name="FTG4L">[15]INPUT!#REF!</definedName>
    <definedName name="FTG4R" localSheetId="10">[15]INPUT!#REF!</definedName>
    <definedName name="FTG4R" localSheetId="5">[15]INPUT!#REF!</definedName>
    <definedName name="FTG4R">[15]INPUT!#REF!</definedName>
    <definedName name="FTG5L" localSheetId="10">[15]INPUT!#REF!</definedName>
    <definedName name="FTG5L" localSheetId="5">[15]INPUT!#REF!</definedName>
    <definedName name="FTG5L">[15]INPUT!#REF!</definedName>
    <definedName name="FTG5R" localSheetId="10">[15]INPUT!#REF!</definedName>
    <definedName name="FTG5R" localSheetId="5">[15]INPUT!#REF!</definedName>
    <definedName name="FTG5R">[15]INPUT!#REF!</definedName>
    <definedName name="FTG6L" localSheetId="10">[15]INPUT!#REF!</definedName>
    <definedName name="FTG6L" localSheetId="5">[15]INPUT!#REF!</definedName>
    <definedName name="FTG6L">[15]INPUT!#REF!</definedName>
    <definedName name="FTG6R" localSheetId="10">[15]INPUT!#REF!</definedName>
    <definedName name="FTG6R" localSheetId="5">[15]INPUT!#REF!</definedName>
    <definedName name="FTG6R">[15]INPUT!#REF!</definedName>
    <definedName name="FTG7L" localSheetId="10">[15]INPUT!#REF!</definedName>
    <definedName name="FTG7L" localSheetId="5">[15]INPUT!#REF!</definedName>
    <definedName name="FTG7L">[15]INPUT!#REF!</definedName>
    <definedName name="FTG7R" localSheetId="10">[15]INPUT!#REF!</definedName>
    <definedName name="FTG7R" localSheetId="5">[15]INPUT!#REF!</definedName>
    <definedName name="FTG7R">[15]INPUT!#REF!</definedName>
    <definedName name="FTG8L" localSheetId="10">[15]INPUT!#REF!</definedName>
    <definedName name="FTG8L" localSheetId="5">[15]INPUT!#REF!</definedName>
    <definedName name="FTG8L">[15]INPUT!#REF!</definedName>
    <definedName name="FTG8R" localSheetId="10">[15]INPUT!#REF!</definedName>
    <definedName name="FTG8R" localSheetId="5">[15]INPUT!#REF!</definedName>
    <definedName name="FTG8R">[15]INPUT!#REF!</definedName>
    <definedName name="FTG9L" localSheetId="10">[15]INPUT!#REF!</definedName>
    <definedName name="FTG9L" localSheetId="5">[15]INPUT!#REF!</definedName>
    <definedName name="FTG9L">[15]INPUT!#REF!</definedName>
    <definedName name="FTG9R" localSheetId="10">[15]INPUT!#REF!</definedName>
    <definedName name="FTG9R" localSheetId="5">[15]INPUT!#REF!</definedName>
    <definedName name="FTG9R">[15]INPUT!#REF!</definedName>
    <definedName name="FTS10L" localSheetId="10">[15]INPUT!#REF!</definedName>
    <definedName name="FTS10L" localSheetId="5">[15]INPUT!#REF!</definedName>
    <definedName name="FTS10L">[15]INPUT!#REF!</definedName>
    <definedName name="FTS10R" localSheetId="10">[15]INPUT!#REF!</definedName>
    <definedName name="FTS10R" localSheetId="5">[15]INPUT!#REF!</definedName>
    <definedName name="FTS10R">[15]INPUT!#REF!</definedName>
    <definedName name="FTS3L" localSheetId="10">[15]INPUT!#REF!</definedName>
    <definedName name="FTS3L" localSheetId="5">[15]INPUT!#REF!</definedName>
    <definedName name="FTS3L">[15]INPUT!#REF!</definedName>
    <definedName name="FTS3R" localSheetId="10">[15]INPUT!#REF!</definedName>
    <definedName name="FTS3R" localSheetId="5">[15]INPUT!#REF!</definedName>
    <definedName name="FTS3R">[15]INPUT!#REF!</definedName>
    <definedName name="FTS4L" localSheetId="10">[15]INPUT!#REF!</definedName>
    <definedName name="FTS4L" localSheetId="5">[15]INPUT!#REF!</definedName>
    <definedName name="FTS4L">[15]INPUT!#REF!</definedName>
    <definedName name="FTS4R" localSheetId="10">[15]INPUT!#REF!</definedName>
    <definedName name="FTS4R" localSheetId="5">[15]INPUT!#REF!</definedName>
    <definedName name="FTS4R">[15]INPUT!#REF!</definedName>
    <definedName name="FTS5L" localSheetId="10">[15]INPUT!#REF!</definedName>
    <definedName name="FTS5L" localSheetId="5">[15]INPUT!#REF!</definedName>
    <definedName name="FTS5L">[15]INPUT!#REF!</definedName>
    <definedName name="FTS5R" localSheetId="10">[15]INPUT!#REF!</definedName>
    <definedName name="FTS5R" localSheetId="5">[15]INPUT!#REF!</definedName>
    <definedName name="FTS5R">[15]INPUT!#REF!</definedName>
    <definedName name="FTS6L" localSheetId="10">[15]INPUT!#REF!</definedName>
    <definedName name="FTS6L" localSheetId="5">[15]INPUT!#REF!</definedName>
    <definedName name="FTS6L">[15]INPUT!#REF!</definedName>
    <definedName name="FTS6R" localSheetId="10">[15]INPUT!#REF!</definedName>
    <definedName name="FTS6R" localSheetId="5">[15]INPUT!#REF!</definedName>
    <definedName name="FTS6R">[15]INPUT!#REF!</definedName>
    <definedName name="FTS7L" localSheetId="10">[15]INPUT!#REF!</definedName>
    <definedName name="FTS7L" localSheetId="5">[15]INPUT!#REF!</definedName>
    <definedName name="FTS7L">[15]INPUT!#REF!</definedName>
    <definedName name="FTS7R" localSheetId="10">[15]INPUT!#REF!</definedName>
    <definedName name="FTS7R" localSheetId="5">[15]INPUT!#REF!</definedName>
    <definedName name="FTS7R">[15]INPUT!#REF!</definedName>
    <definedName name="FTS8L" localSheetId="10">[15]INPUT!#REF!</definedName>
    <definedName name="FTS8L" localSheetId="5">[15]INPUT!#REF!</definedName>
    <definedName name="FTS8L">[15]INPUT!#REF!</definedName>
    <definedName name="FTS8R" localSheetId="10">[15]INPUT!#REF!</definedName>
    <definedName name="FTS8R" localSheetId="5">[15]INPUT!#REF!</definedName>
    <definedName name="FTS8R">[15]INPUT!#REF!</definedName>
    <definedName name="FTS9L" localSheetId="10">[15]INPUT!#REF!</definedName>
    <definedName name="FTS9L" localSheetId="5">[15]INPUT!#REF!</definedName>
    <definedName name="FTS9L">[15]INPUT!#REF!</definedName>
    <definedName name="FTS9R" localSheetId="10">[15]INPUT!#REF!</definedName>
    <definedName name="FTS9R" localSheetId="5">[15]INPUT!#REF!</definedName>
    <definedName name="FTS9R">[15]INPUT!#REF!</definedName>
    <definedName name="FTW10L" localSheetId="10">[15]INPUT!#REF!</definedName>
    <definedName name="FTW10L" localSheetId="5">[15]INPUT!#REF!</definedName>
    <definedName name="FTW10L">[15]INPUT!#REF!</definedName>
    <definedName name="FTW10R" localSheetId="10">[15]INPUT!#REF!</definedName>
    <definedName name="FTW10R" localSheetId="5">[15]INPUT!#REF!</definedName>
    <definedName name="FTW10R">[15]INPUT!#REF!</definedName>
    <definedName name="FTW3L" localSheetId="10">[15]INPUT!#REF!</definedName>
    <definedName name="FTW3L" localSheetId="5">[15]INPUT!#REF!</definedName>
    <definedName name="FTW3L">[15]INPUT!#REF!</definedName>
    <definedName name="FTW3R" localSheetId="10">[15]INPUT!#REF!</definedName>
    <definedName name="FTW3R" localSheetId="5">[15]INPUT!#REF!</definedName>
    <definedName name="FTW3R">[15]INPUT!#REF!</definedName>
    <definedName name="FTW4L" localSheetId="10">[15]INPUT!#REF!</definedName>
    <definedName name="FTW4L" localSheetId="5">[15]INPUT!#REF!</definedName>
    <definedName name="FTW4L">[15]INPUT!#REF!</definedName>
    <definedName name="FTW4R" localSheetId="10">[15]INPUT!#REF!</definedName>
    <definedName name="FTW4R" localSheetId="5">[15]INPUT!#REF!</definedName>
    <definedName name="FTW4R">[15]INPUT!#REF!</definedName>
    <definedName name="FTW5L" localSheetId="10">[15]INPUT!#REF!</definedName>
    <definedName name="FTW5L" localSheetId="5">[15]INPUT!#REF!</definedName>
    <definedName name="FTW5L">[15]INPUT!#REF!</definedName>
    <definedName name="FTW5R" localSheetId="10">[15]INPUT!#REF!</definedName>
    <definedName name="FTW5R" localSheetId="5">[15]INPUT!#REF!</definedName>
    <definedName name="FTW5R">[15]INPUT!#REF!</definedName>
    <definedName name="FTW6L" localSheetId="10">[15]INPUT!#REF!</definedName>
    <definedName name="FTW6L" localSheetId="5">[15]INPUT!#REF!</definedName>
    <definedName name="FTW6L">[15]INPUT!#REF!</definedName>
    <definedName name="FTW6R" localSheetId="10">[15]INPUT!#REF!</definedName>
    <definedName name="FTW6R" localSheetId="5">[15]INPUT!#REF!</definedName>
    <definedName name="FTW6R">[15]INPUT!#REF!</definedName>
    <definedName name="FTW7L" localSheetId="10">[15]INPUT!#REF!</definedName>
    <definedName name="FTW7L" localSheetId="5">[15]INPUT!#REF!</definedName>
    <definedName name="FTW7L">[15]INPUT!#REF!</definedName>
    <definedName name="FTW7R" localSheetId="10">[15]INPUT!#REF!</definedName>
    <definedName name="FTW7R" localSheetId="5">[15]INPUT!#REF!</definedName>
    <definedName name="FTW7R">[15]INPUT!#REF!</definedName>
    <definedName name="FTW8L" localSheetId="10">[15]INPUT!#REF!</definedName>
    <definedName name="FTW8L" localSheetId="5">[15]INPUT!#REF!</definedName>
    <definedName name="FTW8L">[15]INPUT!#REF!</definedName>
    <definedName name="FTW8R" localSheetId="10">[15]INPUT!#REF!</definedName>
    <definedName name="FTW8R" localSheetId="5">[15]INPUT!#REF!</definedName>
    <definedName name="FTW8R">[15]INPUT!#REF!</definedName>
    <definedName name="FTW9L" localSheetId="10">[15]INPUT!#REF!</definedName>
    <definedName name="FTW9L" localSheetId="5">[15]INPUT!#REF!</definedName>
    <definedName name="FTW9L">[15]INPUT!#REF!</definedName>
    <definedName name="FTW9R" localSheetId="10">[15]INPUT!#REF!</definedName>
    <definedName name="FTW9R" localSheetId="5">[15]INPUT!#REF!</definedName>
    <definedName name="FTW9R">[15]INPUT!#REF!</definedName>
    <definedName name="FTZ10L" localSheetId="10">[15]INPUT!#REF!</definedName>
    <definedName name="FTZ10L" localSheetId="5">[15]INPUT!#REF!</definedName>
    <definedName name="FTZ10L">[15]INPUT!#REF!</definedName>
    <definedName name="FTZ10R" localSheetId="10">[15]INPUT!#REF!</definedName>
    <definedName name="FTZ10R" localSheetId="5">[15]INPUT!#REF!</definedName>
    <definedName name="FTZ10R">[15]INPUT!#REF!</definedName>
    <definedName name="FTZ3L" localSheetId="10">[15]INPUT!#REF!</definedName>
    <definedName name="FTZ3L" localSheetId="5">[15]INPUT!#REF!</definedName>
    <definedName name="FTZ3L">[15]INPUT!#REF!</definedName>
    <definedName name="FTZ3R" localSheetId="10">[15]INPUT!#REF!</definedName>
    <definedName name="FTZ3R" localSheetId="5">[15]INPUT!#REF!</definedName>
    <definedName name="FTZ3R">[15]INPUT!#REF!</definedName>
    <definedName name="FTZ4L" localSheetId="10">[15]INPUT!#REF!</definedName>
    <definedName name="FTZ4L" localSheetId="5">[15]INPUT!#REF!</definedName>
    <definedName name="FTZ4L">[15]INPUT!#REF!</definedName>
    <definedName name="FTZ4R" localSheetId="10">[15]INPUT!#REF!</definedName>
    <definedName name="FTZ4R" localSheetId="5">[15]INPUT!#REF!</definedName>
    <definedName name="FTZ4R">[15]INPUT!#REF!</definedName>
    <definedName name="FTZ5L" localSheetId="10">[15]INPUT!#REF!</definedName>
    <definedName name="FTZ5L" localSheetId="5">[15]INPUT!#REF!</definedName>
    <definedName name="FTZ5L">[15]INPUT!#REF!</definedName>
    <definedName name="FTZ5R" localSheetId="10">[15]INPUT!#REF!</definedName>
    <definedName name="FTZ5R" localSheetId="5">[15]INPUT!#REF!</definedName>
    <definedName name="FTZ5R">[15]INPUT!#REF!</definedName>
    <definedName name="FTZ6L" localSheetId="10">[15]INPUT!#REF!</definedName>
    <definedName name="FTZ6L" localSheetId="5">[15]INPUT!#REF!</definedName>
    <definedName name="FTZ6L">[15]INPUT!#REF!</definedName>
    <definedName name="FTZ6R" localSheetId="10">[15]INPUT!#REF!</definedName>
    <definedName name="FTZ6R" localSheetId="5">[15]INPUT!#REF!</definedName>
    <definedName name="FTZ6R">[15]INPUT!#REF!</definedName>
    <definedName name="FTZ7L" localSheetId="10">[15]INPUT!#REF!</definedName>
    <definedName name="FTZ7L" localSheetId="5">[15]INPUT!#REF!</definedName>
    <definedName name="FTZ7L">[15]INPUT!#REF!</definedName>
    <definedName name="FTZ7R" localSheetId="10">[15]INPUT!#REF!</definedName>
    <definedName name="FTZ7R" localSheetId="5">[15]INPUT!#REF!</definedName>
    <definedName name="FTZ7R">[15]INPUT!#REF!</definedName>
    <definedName name="FTZ8L" localSheetId="10">[15]INPUT!#REF!</definedName>
    <definedName name="FTZ8L" localSheetId="5">[15]INPUT!#REF!</definedName>
    <definedName name="FTZ8L">[15]INPUT!#REF!</definedName>
    <definedName name="FTZ8R" localSheetId="10">[15]INPUT!#REF!</definedName>
    <definedName name="FTZ8R" localSheetId="5">[15]INPUT!#REF!</definedName>
    <definedName name="FTZ8R">[15]INPUT!#REF!</definedName>
    <definedName name="FTZ9L" localSheetId="10">[15]INPUT!#REF!</definedName>
    <definedName name="FTZ9L" localSheetId="5">[15]INPUT!#REF!</definedName>
    <definedName name="FTZ9L">[15]INPUT!#REF!</definedName>
    <definedName name="FTZ9R" localSheetId="10">[15]INPUT!#REF!</definedName>
    <definedName name="FTZ9R" localSheetId="5">[15]INPUT!#REF!</definedName>
    <definedName name="FTZ9R">[15]INPUT!#REF!</definedName>
    <definedName name="fwer" localSheetId="10">BlankMacro1</definedName>
    <definedName name="fwer" localSheetId="5">BlankMacro1</definedName>
    <definedName name="fwer">BlankMacro1</definedName>
    <definedName name="fx">#N/A</definedName>
    <definedName name="FX10L" localSheetId="10">[15]INPUT!#REF!</definedName>
    <definedName name="FX10L" localSheetId="5">[15]INPUT!#REF!</definedName>
    <definedName name="FX10L">[15]INPUT!#REF!</definedName>
    <definedName name="FX10R" localSheetId="10">[15]INPUT!#REF!</definedName>
    <definedName name="FX10R" localSheetId="5">[15]INPUT!#REF!</definedName>
    <definedName name="FX10R">[15]INPUT!#REF!</definedName>
    <definedName name="FX3L" localSheetId="10">[15]INPUT!#REF!</definedName>
    <definedName name="FX3L" localSheetId="5">[15]INPUT!#REF!</definedName>
    <definedName name="FX3L">[15]INPUT!#REF!</definedName>
    <definedName name="FX3R" localSheetId="10">[15]INPUT!#REF!</definedName>
    <definedName name="FX3R" localSheetId="5">[15]INPUT!#REF!</definedName>
    <definedName name="FX3R">[15]INPUT!#REF!</definedName>
    <definedName name="FX4L" localSheetId="10">[15]INPUT!#REF!</definedName>
    <definedName name="FX4L" localSheetId="5">[15]INPUT!#REF!</definedName>
    <definedName name="FX4L">[15]INPUT!#REF!</definedName>
    <definedName name="FX4R" localSheetId="10">[15]INPUT!#REF!</definedName>
    <definedName name="FX4R" localSheetId="5">[15]INPUT!#REF!</definedName>
    <definedName name="FX4R">[15]INPUT!#REF!</definedName>
    <definedName name="FX5L" localSheetId="10">[15]INPUT!#REF!</definedName>
    <definedName name="FX5L" localSheetId="5">[15]INPUT!#REF!</definedName>
    <definedName name="FX5L">[15]INPUT!#REF!</definedName>
    <definedName name="FX5R" localSheetId="10">[15]INPUT!#REF!</definedName>
    <definedName name="FX5R" localSheetId="5">[15]INPUT!#REF!</definedName>
    <definedName name="FX5R">[15]INPUT!#REF!</definedName>
    <definedName name="FX6L" localSheetId="10">[15]INPUT!#REF!</definedName>
    <definedName name="FX6L" localSheetId="5">[15]INPUT!#REF!</definedName>
    <definedName name="FX6L">[15]INPUT!#REF!</definedName>
    <definedName name="FX6R" localSheetId="10">[15]INPUT!#REF!</definedName>
    <definedName name="FX6R" localSheetId="5">[15]INPUT!#REF!</definedName>
    <definedName name="FX6R">[15]INPUT!#REF!</definedName>
    <definedName name="FX7L" localSheetId="10">[15]INPUT!#REF!</definedName>
    <definedName name="FX7L" localSheetId="5">[15]INPUT!#REF!</definedName>
    <definedName name="FX7L">[15]INPUT!#REF!</definedName>
    <definedName name="FX7R" localSheetId="10">[15]INPUT!#REF!</definedName>
    <definedName name="FX7R" localSheetId="5">[15]INPUT!#REF!</definedName>
    <definedName name="FX7R">[15]INPUT!#REF!</definedName>
    <definedName name="FX8L" localSheetId="10">[15]INPUT!#REF!</definedName>
    <definedName name="FX8L" localSheetId="5">[15]INPUT!#REF!</definedName>
    <definedName name="FX8L">[15]INPUT!#REF!</definedName>
    <definedName name="FX8R" localSheetId="10">[15]INPUT!#REF!</definedName>
    <definedName name="FX8R" localSheetId="5">[15]INPUT!#REF!</definedName>
    <definedName name="FX8R">[15]INPUT!#REF!</definedName>
    <definedName name="FX9L" localSheetId="10">[15]INPUT!#REF!</definedName>
    <definedName name="FX9L" localSheetId="5">[15]INPUT!#REF!</definedName>
    <definedName name="FX9L">[15]INPUT!#REF!</definedName>
    <definedName name="FX9R" localSheetId="10">[15]INPUT!#REF!</definedName>
    <definedName name="FX9R" localSheetId="5">[15]INPUT!#REF!</definedName>
    <definedName name="FX9R">[15]INPUT!#REF!</definedName>
    <definedName name="FY10L" localSheetId="10">[15]INPUT!#REF!</definedName>
    <definedName name="FY10L" localSheetId="5">[15]INPUT!#REF!</definedName>
    <definedName name="FY10L">[15]INPUT!#REF!</definedName>
    <definedName name="FY10R" localSheetId="10">[15]INPUT!#REF!</definedName>
    <definedName name="FY10R" localSheetId="5">[15]INPUT!#REF!</definedName>
    <definedName name="FY10R">[15]INPUT!#REF!</definedName>
    <definedName name="FY3L" localSheetId="10">[15]INPUT!#REF!</definedName>
    <definedName name="FY3L" localSheetId="5">[15]INPUT!#REF!</definedName>
    <definedName name="FY3L">[15]INPUT!#REF!</definedName>
    <definedName name="FY3R" localSheetId="10">[15]INPUT!#REF!</definedName>
    <definedName name="FY3R" localSheetId="5">[15]INPUT!#REF!</definedName>
    <definedName name="FY3R">[15]INPUT!#REF!</definedName>
    <definedName name="FY4L" localSheetId="10">[15]INPUT!#REF!</definedName>
    <definedName name="FY4L" localSheetId="5">[15]INPUT!#REF!</definedName>
    <definedName name="FY4L">[15]INPUT!#REF!</definedName>
    <definedName name="FY4R" localSheetId="10">[15]INPUT!#REF!</definedName>
    <definedName name="FY4R" localSheetId="5">[15]INPUT!#REF!</definedName>
    <definedName name="FY4R">[15]INPUT!#REF!</definedName>
    <definedName name="FY5L" localSheetId="10">[15]INPUT!#REF!</definedName>
    <definedName name="FY5L" localSheetId="5">[15]INPUT!#REF!</definedName>
    <definedName name="FY5L">[15]INPUT!#REF!</definedName>
    <definedName name="FY5R" localSheetId="10">[15]INPUT!#REF!</definedName>
    <definedName name="FY5R" localSheetId="5">[15]INPUT!#REF!</definedName>
    <definedName name="FY5R">[15]INPUT!#REF!</definedName>
    <definedName name="FY6L" localSheetId="10">[15]INPUT!#REF!</definedName>
    <definedName name="FY6L" localSheetId="5">[15]INPUT!#REF!</definedName>
    <definedName name="FY6L">[15]INPUT!#REF!</definedName>
    <definedName name="FY6R" localSheetId="10">[15]INPUT!#REF!</definedName>
    <definedName name="FY6R" localSheetId="5">[15]INPUT!#REF!</definedName>
    <definedName name="FY6R">[15]INPUT!#REF!</definedName>
    <definedName name="FY7L" localSheetId="10">[15]INPUT!#REF!</definedName>
    <definedName name="FY7L" localSheetId="5">[15]INPUT!#REF!</definedName>
    <definedName name="FY7L">[15]INPUT!#REF!</definedName>
    <definedName name="FY7R" localSheetId="10">[15]INPUT!#REF!</definedName>
    <definedName name="FY7R" localSheetId="5">[15]INPUT!#REF!</definedName>
    <definedName name="FY7R">[15]INPUT!#REF!</definedName>
    <definedName name="FY8L" localSheetId="10">[15]INPUT!#REF!</definedName>
    <definedName name="FY8L" localSheetId="5">[15]INPUT!#REF!</definedName>
    <definedName name="FY8L">[15]INPUT!#REF!</definedName>
    <definedName name="FY8R" localSheetId="10">[15]INPUT!#REF!</definedName>
    <definedName name="FY8R" localSheetId="5">[15]INPUT!#REF!</definedName>
    <definedName name="FY8R">[15]INPUT!#REF!</definedName>
    <definedName name="FY9L" localSheetId="10">[15]INPUT!#REF!</definedName>
    <definedName name="FY9L" localSheetId="5">[15]INPUT!#REF!</definedName>
    <definedName name="FY9L">[15]INPUT!#REF!</definedName>
    <definedName name="FY9R" localSheetId="10">[15]INPUT!#REF!</definedName>
    <definedName name="FY9R" localSheetId="5">[15]INPUT!#REF!</definedName>
    <definedName name="FY9R">[15]INPUT!#REF!</definedName>
    <definedName name="FYY10L" localSheetId="10">[15]INPUT!#REF!</definedName>
    <definedName name="FYY10L" localSheetId="5">[15]INPUT!#REF!</definedName>
    <definedName name="FYY10L">[15]INPUT!#REF!</definedName>
    <definedName name="FYY10R" localSheetId="10">[15]INPUT!#REF!</definedName>
    <definedName name="FYY10R" localSheetId="5">[15]INPUT!#REF!</definedName>
    <definedName name="FYY10R">[15]INPUT!#REF!</definedName>
    <definedName name="FYY3L" localSheetId="10">[15]INPUT!#REF!</definedName>
    <definedName name="FYY3L" localSheetId="5">[15]INPUT!#REF!</definedName>
    <definedName name="FYY3L">[15]INPUT!#REF!</definedName>
    <definedName name="FYY3R" localSheetId="10">[15]INPUT!#REF!</definedName>
    <definedName name="FYY3R" localSheetId="5">[15]INPUT!#REF!</definedName>
    <definedName name="FYY3R">[15]INPUT!#REF!</definedName>
    <definedName name="FYY4L" localSheetId="10">[15]INPUT!#REF!</definedName>
    <definedName name="FYY4L" localSheetId="5">[15]INPUT!#REF!</definedName>
    <definedName name="FYY4L">[15]INPUT!#REF!</definedName>
    <definedName name="FYY4R" localSheetId="10">[15]INPUT!#REF!</definedName>
    <definedName name="FYY4R" localSheetId="5">[15]INPUT!#REF!</definedName>
    <definedName name="FYY4R">[15]INPUT!#REF!</definedName>
    <definedName name="FYY5L" localSheetId="10">[15]INPUT!#REF!</definedName>
    <definedName name="FYY5L" localSheetId="5">[15]INPUT!#REF!</definedName>
    <definedName name="FYY5L">[15]INPUT!#REF!</definedName>
    <definedName name="FYY5R" localSheetId="10">[15]INPUT!#REF!</definedName>
    <definedName name="FYY5R" localSheetId="5">[15]INPUT!#REF!</definedName>
    <definedName name="FYY5R">[15]INPUT!#REF!</definedName>
    <definedName name="FYY6L" localSheetId="10">[15]INPUT!#REF!</definedName>
    <definedName name="FYY6L" localSheetId="5">[15]INPUT!#REF!</definedName>
    <definedName name="FYY6L">[15]INPUT!#REF!</definedName>
    <definedName name="FYY6R" localSheetId="10">[15]INPUT!#REF!</definedName>
    <definedName name="FYY6R" localSheetId="5">[15]INPUT!#REF!</definedName>
    <definedName name="FYY6R">[15]INPUT!#REF!</definedName>
    <definedName name="FYY7L" localSheetId="10">[15]INPUT!#REF!</definedName>
    <definedName name="FYY7L" localSheetId="5">[15]INPUT!#REF!</definedName>
    <definedName name="FYY7L">[15]INPUT!#REF!</definedName>
    <definedName name="FYY7R" localSheetId="10">[15]INPUT!#REF!</definedName>
    <definedName name="FYY7R" localSheetId="5">[15]INPUT!#REF!</definedName>
    <definedName name="FYY7R">[15]INPUT!#REF!</definedName>
    <definedName name="FYY8L" localSheetId="10">[15]INPUT!#REF!</definedName>
    <definedName name="FYY8L" localSheetId="5">[15]INPUT!#REF!</definedName>
    <definedName name="FYY8L">[15]INPUT!#REF!</definedName>
    <definedName name="FYY8R" localSheetId="10">[15]INPUT!#REF!</definedName>
    <definedName name="FYY8R" localSheetId="5">[15]INPUT!#REF!</definedName>
    <definedName name="FYY8R">[15]INPUT!#REF!</definedName>
    <definedName name="FYY9L" localSheetId="10">[15]INPUT!#REF!</definedName>
    <definedName name="FYY9L" localSheetId="5">[15]INPUT!#REF!</definedName>
    <definedName name="FYY9L">[15]INPUT!#REF!</definedName>
    <definedName name="FYY9R" localSheetId="10">[15]INPUT!#REF!</definedName>
    <definedName name="FYY9R" localSheetId="5">[15]INPUT!#REF!</definedName>
    <definedName name="FYY9R">[15]INPUT!#REF!</definedName>
    <definedName name="G" localSheetId="10">#REF!</definedName>
    <definedName name="G" localSheetId="5">#REF!</definedName>
    <definedName name="G">#REF!</definedName>
    <definedName name="G10L" localSheetId="10">[1]INPUT!#REF!</definedName>
    <definedName name="G10L" localSheetId="5">[1]INPUT!#REF!</definedName>
    <definedName name="G10L">[1]INPUT!#REF!</definedName>
    <definedName name="G10R" localSheetId="10">[1]INPUT!#REF!</definedName>
    <definedName name="G10R" localSheetId="5">[1]INPUT!#REF!</definedName>
    <definedName name="G10R">[1]INPUT!#REF!</definedName>
    <definedName name="G1A1P" localSheetId="10">#REF!</definedName>
    <definedName name="G1A1P" localSheetId="5">#REF!</definedName>
    <definedName name="G1A1P">#REF!</definedName>
    <definedName name="g1a1t" localSheetId="10">#REF!</definedName>
    <definedName name="g1a1t" localSheetId="5">#REF!</definedName>
    <definedName name="g1a1t">#REF!</definedName>
    <definedName name="g1a2p" localSheetId="10">#REF!</definedName>
    <definedName name="g1a2p" localSheetId="5">#REF!</definedName>
    <definedName name="g1a2p">#REF!</definedName>
    <definedName name="g1a2t" localSheetId="10">#REF!</definedName>
    <definedName name="g1a2t" localSheetId="5">#REF!</definedName>
    <definedName name="g1a2t">#REF!</definedName>
    <definedName name="G2A1P" localSheetId="10">#REF!</definedName>
    <definedName name="G2A1P" localSheetId="5">#REF!</definedName>
    <definedName name="G2A1P">#REF!</definedName>
    <definedName name="g2a1t" localSheetId="10">#REF!</definedName>
    <definedName name="g2a1t" localSheetId="5">#REF!</definedName>
    <definedName name="g2a1t">#REF!</definedName>
    <definedName name="g2a2p" localSheetId="10">#REF!</definedName>
    <definedName name="g2a2p" localSheetId="5">#REF!</definedName>
    <definedName name="g2a2p">#REF!</definedName>
    <definedName name="g2a2t" localSheetId="10">#REF!</definedName>
    <definedName name="g2a2t" localSheetId="5">#REF!</definedName>
    <definedName name="g2a2t">#REF!</definedName>
    <definedName name="G3A1P" localSheetId="10">#REF!</definedName>
    <definedName name="G3A1P" localSheetId="5">#REF!</definedName>
    <definedName name="G3A1P">#REF!</definedName>
    <definedName name="g3a1t" localSheetId="10">#REF!</definedName>
    <definedName name="g3a1t" localSheetId="5">#REF!</definedName>
    <definedName name="g3a1t">#REF!</definedName>
    <definedName name="g3a2p" localSheetId="10">#REF!</definedName>
    <definedName name="g3a2p" localSheetId="5">#REF!</definedName>
    <definedName name="g3a2p">#REF!</definedName>
    <definedName name="g3a2t" localSheetId="10">#REF!</definedName>
    <definedName name="g3a2t" localSheetId="5">#REF!</definedName>
    <definedName name="g3a2t">#REF!</definedName>
    <definedName name="G3L" localSheetId="10">[1]INPUT!#REF!</definedName>
    <definedName name="G3L" localSheetId="5">[1]INPUT!#REF!</definedName>
    <definedName name="G3L">[1]INPUT!#REF!</definedName>
    <definedName name="G3R" localSheetId="10">[1]INPUT!#REF!</definedName>
    <definedName name="G3R" localSheetId="5">[1]INPUT!#REF!</definedName>
    <definedName name="G3R">[1]INPUT!#REF!</definedName>
    <definedName name="G4A1P" localSheetId="10">#REF!</definedName>
    <definedName name="G4A1P" localSheetId="5">#REF!</definedName>
    <definedName name="G4A1P">#REF!</definedName>
    <definedName name="g4a1t" localSheetId="10">#REF!</definedName>
    <definedName name="g4a1t" localSheetId="5">#REF!</definedName>
    <definedName name="g4a1t">#REF!</definedName>
    <definedName name="g4a2p" localSheetId="10">#REF!</definedName>
    <definedName name="g4a2p" localSheetId="5">#REF!</definedName>
    <definedName name="g4a2p">#REF!</definedName>
    <definedName name="g4a2t" localSheetId="10">#REF!</definedName>
    <definedName name="g4a2t" localSheetId="5">#REF!</definedName>
    <definedName name="g4a2t">#REF!</definedName>
    <definedName name="G4L" localSheetId="10">[1]INPUT!#REF!</definedName>
    <definedName name="G4L" localSheetId="5">[1]INPUT!#REF!</definedName>
    <definedName name="G4L">[1]INPUT!#REF!</definedName>
    <definedName name="G4R" localSheetId="10">[1]INPUT!#REF!</definedName>
    <definedName name="G4R" localSheetId="5">[1]INPUT!#REF!</definedName>
    <definedName name="G4R">[1]INPUT!#REF!</definedName>
    <definedName name="G5A1P" localSheetId="10">#REF!</definedName>
    <definedName name="G5A1P" localSheetId="5">#REF!</definedName>
    <definedName name="G5A1P">#REF!</definedName>
    <definedName name="g5a1t" localSheetId="10">#REF!</definedName>
    <definedName name="g5a1t" localSheetId="5">#REF!</definedName>
    <definedName name="g5a1t">#REF!</definedName>
    <definedName name="g5a2p" localSheetId="10">#REF!</definedName>
    <definedName name="g5a2p" localSheetId="5">#REF!</definedName>
    <definedName name="g5a2p">#REF!</definedName>
    <definedName name="g5a2t" localSheetId="10">#REF!</definedName>
    <definedName name="g5a2t" localSheetId="5">#REF!</definedName>
    <definedName name="g5a2t">#REF!</definedName>
    <definedName name="G5L" localSheetId="10">[1]INPUT!#REF!</definedName>
    <definedName name="G5L" localSheetId="5">[1]INPUT!#REF!</definedName>
    <definedName name="G5L">[1]INPUT!#REF!</definedName>
    <definedName name="G5R" localSheetId="10">[1]INPUT!#REF!</definedName>
    <definedName name="G5R" localSheetId="5">[1]INPUT!#REF!</definedName>
    <definedName name="G5R">[1]INPUT!#REF!</definedName>
    <definedName name="G6A1P" localSheetId="10">#REF!</definedName>
    <definedName name="G6A1P" localSheetId="5">#REF!</definedName>
    <definedName name="G6A1P">#REF!</definedName>
    <definedName name="g6a1t" localSheetId="10">#REF!</definedName>
    <definedName name="g6a1t" localSheetId="5">#REF!</definedName>
    <definedName name="g6a1t">#REF!</definedName>
    <definedName name="g6a2p" localSheetId="10">#REF!</definedName>
    <definedName name="g6a2p" localSheetId="5">#REF!</definedName>
    <definedName name="g6a2p">#REF!</definedName>
    <definedName name="g6a2t" localSheetId="10">#REF!</definedName>
    <definedName name="g6a2t" localSheetId="5">#REF!</definedName>
    <definedName name="g6a2t">#REF!</definedName>
    <definedName name="G6L" localSheetId="10">[1]INPUT!#REF!</definedName>
    <definedName name="G6L" localSheetId="5">[1]INPUT!#REF!</definedName>
    <definedName name="G6L">[1]INPUT!#REF!</definedName>
    <definedName name="G6R" localSheetId="10">[1]INPUT!#REF!</definedName>
    <definedName name="G6R" localSheetId="5">[1]INPUT!#REF!</definedName>
    <definedName name="G6R">[1]INPUT!#REF!</definedName>
    <definedName name="G7L" localSheetId="10">[1]INPUT!#REF!</definedName>
    <definedName name="G7L" localSheetId="5">[1]INPUT!#REF!</definedName>
    <definedName name="G7L">[1]INPUT!#REF!</definedName>
    <definedName name="G7R" localSheetId="10">[1]INPUT!#REF!</definedName>
    <definedName name="G7R" localSheetId="5">[1]INPUT!#REF!</definedName>
    <definedName name="G7R">[1]INPUT!#REF!</definedName>
    <definedName name="G8L" localSheetId="10">[1]INPUT!#REF!</definedName>
    <definedName name="G8L" localSheetId="5">[1]INPUT!#REF!</definedName>
    <definedName name="G8L">[1]INPUT!#REF!</definedName>
    <definedName name="G8R" localSheetId="10">[1]INPUT!#REF!</definedName>
    <definedName name="G8R" localSheetId="5">[1]INPUT!#REF!</definedName>
    <definedName name="G8R">[1]INPUT!#REF!</definedName>
    <definedName name="G9L" localSheetId="10">[1]INPUT!#REF!</definedName>
    <definedName name="G9L" localSheetId="5">[1]INPUT!#REF!</definedName>
    <definedName name="G9L">[1]INPUT!#REF!</definedName>
    <definedName name="G9R" localSheetId="10">[1]INPUT!#REF!</definedName>
    <definedName name="G9R" localSheetId="5">[1]INPUT!#REF!</definedName>
    <definedName name="G9R">[1]INPUT!#REF!</definedName>
    <definedName name="gb" hidden="1">{#N/A,#N/A,FALSE,"2~8번"}</definedName>
    <definedName name="Gcsl">'[10]자재 집계표'!$F$33</definedName>
    <definedName name="gd">'[16]자재 집계표'!$E$84</definedName>
    <definedName name="gdf" hidden="1">{#N/A,#N/A,FALSE,"속도"}</definedName>
    <definedName name="gfd" localSheetId="10">'[16]자재 집계표'!#REF!</definedName>
    <definedName name="gfd" localSheetId="5">'[16]자재 집계표'!#REF!</definedName>
    <definedName name="gfd">'[16]자재 집계표'!#REF!</definedName>
    <definedName name="Gg">'[10]자재 집계표'!$F$27</definedName>
    <definedName name="GGG" localSheetId="10">#REF!</definedName>
    <definedName name="GGG" localSheetId="5">#REF!</definedName>
    <definedName name="GGG">#REF!</definedName>
    <definedName name="GGGG" localSheetId="10">#REF!</definedName>
    <definedName name="GGGG" localSheetId="5">#REF!</definedName>
    <definedName name="GGGG">#REF!</definedName>
    <definedName name="GGGGG" localSheetId="10">#REF!</definedName>
    <definedName name="GGGGG" localSheetId="5">#REF!</definedName>
    <definedName name="GGGGG">#REF!</definedName>
    <definedName name="GGGGGGG" localSheetId="10">#REF!</definedName>
    <definedName name="GGGGGGG" localSheetId="5">#REF!</definedName>
    <definedName name="GGGGGGG">#REF!</definedName>
    <definedName name="GH10L" localSheetId="10">[15]INPUT!#REF!</definedName>
    <definedName name="GH10L" localSheetId="5">[15]INPUT!#REF!</definedName>
    <definedName name="GH10L">[15]INPUT!#REF!</definedName>
    <definedName name="GH10R" localSheetId="10">[15]INPUT!#REF!</definedName>
    <definedName name="GH10R" localSheetId="5">[15]INPUT!#REF!</definedName>
    <definedName name="GH10R">[15]INPUT!#REF!</definedName>
    <definedName name="GH3L" localSheetId="10">[15]INPUT!#REF!</definedName>
    <definedName name="GH3L" localSheetId="5">[15]INPUT!#REF!</definedName>
    <definedName name="GH3L">[15]INPUT!#REF!</definedName>
    <definedName name="GH3R" localSheetId="10">[15]INPUT!#REF!</definedName>
    <definedName name="GH3R" localSheetId="5">[15]INPUT!#REF!</definedName>
    <definedName name="GH3R">[15]INPUT!#REF!</definedName>
    <definedName name="GH4L" localSheetId="10">[15]INPUT!#REF!</definedName>
    <definedName name="GH4L" localSheetId="5">[15]INPUT!#REF!</definedName>
    <definedName name="GH4L">[15]INPUT!#REF!</definedName>
    <definedName name="GH4R" localSheetId="10">[15]INPUT!#REF!</definedName>
    <definedName name="GH4R" localSheetId="5">[15]INPUT!#REF!</definedName>
    <definedName name="GH4R">[15]INPUT!#REF!</definedName>
    <definedName name="GH5L" localSheetId="10">[15]INPUT!#REF!</definedName>
    <definedName name="GH5L" localSheetId="5">[15]INPUT!#REF!</definedName>
    <definedName name="GH5L">[15]INPUT!#REF!</definedName>
    <definedName name="GH5R" localSheetId="10">[15]INPUT!#REF!</definedName>
    <definedName name="GH5R" localSheetId="5">[15]INPUT!#REF!</definedName>
    <definedName name="GH5R">[15]INPUT!#REF!</definedName>
    <definedName name="GH6L" localSheetId="10">[15]INPUT!#REF!</definedName>
    <definedName name="GH6L" localSheetId="5">[15]INPUT!#REF!</definedName>
    <definedName name="GH6L">[15]INPUT!#REF!</definedName>
    <definedName name="GH6R" localSheetId="10">[15]INPUT!#REF!</definedName>
    <definedName name="GH6R" localSheetId="5">[15]INPUT!#REF!</definedName>
    <definedName name="GH6R">[15]INPUT!#REF!</definedName>
    <definedName name="GH7L" localSheetId="10">[15]INPUT!#REF!</definedName>
    <definedName name="GH7L" localSheetId="5">[15]INPUT!#REF!</definedName>
    <definedName name="GH7L">[15]INPUT!#REF!</definedName>
    <definedName name="GH7R" localSheetId="10">[15]INPUT!#REF!</definedName>
    <definedName name="GH7R" localSheetId="5">[15]INPUT!#REF!</definedName>
    <definedName name="GH7R">[15]INPUT!#REF!</definedName>
    <definedName name="GH8L" localSheetId="10">[15]INPUT!#REF!</definedName>
    <definedName name="GH8L" localSheetId="5">[15]INPUT!#REF!</definedName>
    <definedName name="GH8L">[15]INPUT!#REF!</definedName>
    <definedName name="GH8R" localSheetId="10">[15]INPUT!#REF!</definedName>
    <definedName name="GH8R" localSheetId="5">[15]INPUT!#REF!</definedName>
    <definedName name="GH8R">[15]INPUT!#REF!</definedName>
    <definedName name="GH9L" localSheetId="10">[15]INPUT!#REF!</definedName>
    <definedName name="GH9L" localSheetId="5">[15]INPUT!#REF!</definedName>
    <definedName name="GH9L">[15]INPUT!#REF!</definedName>
    <definedName name="GH9R" localSheetId="10">[15]INPUT!#REF!</definedName>
    <definedName name="GH9R" localSheetId="5">[15]INPUT!#REF!</definedName>
    <definedName name="GH9R">[15]INPUT!#REF!</definedName>
    <definedName name="ghf" localSheetId="10">'[16]자재 집계표'!#REF!</definedName>
    <definedName name="ghf" localSheetId="5">'[16]자재 집계표'!#REF!</definedName>
    <definedName name="ghf">'[16]자재 집계표'!#REF!</definedName>
    <definedName name="ghr" localSheetId="10">BlankMacro1</definedName>
    <definedName name="ghr" localSheetId="5">BlankMacro1</definedName>
    <definedName name="ghr">BlankMacro1</definedName>
    <definedName name="GK" localSheetId="10">#REF!</definedName>
    <definedName name="GK" localSheetId="5">#REF!</definedName>
    <definedName name="GK">#REF!</definedName>
    <definedName name="GLA1P" localSheetId="10">#REF!</definedName>
    <definedName name="GLA1P" localSheetId="5">#REF!</definedName>
    <definedName name="GLA1P">#REF!</definedName>
    <definedName name="gla1t" localSheetId="10">#REF!</definedName>
    <definedName name="gla1t" localSheetId="5">#REF!</definedName>
    <definedName name="gla1t">#REF!</definedName>
    <definedName name="gla2p" localSheetId="10">#REF!</definedName>
    <definedName name="gla2p" localSheetId="5">#REF!</definedName>
    <definedName name="gla2p">#REF!</definedName>
    <definedName name="gla2t" localSheetId="10">#REF!</definedName>
    <definedName name="gla2t" localSheetId="5">#REF!</definedName>
    <definedName name="gla2t">#REF!</definedName>
    <definedName name="glcl" localSheetId="10">'[16]자재 집계표'!#REF!</definedName>
    <definedName name="glcl" localSheetId="5">'[16]자재 집계표'!#REF!</definedName>
    <definedName name="glcl">'[16]자재 집계표'!#REF!</definedName>
    <definedName name="Gpsc">'[10]자재 집계표'!$F$25</definedName>
    <definedName name="GR" localSheetId="10">BlankMacro1</definedName>
    <definedName name="GR" localSheetId="5">BlankMacro1</definedName>
    <definedName name="GR">BlankMacro1</definedName>
    <definedName name="gs">'[16]자재 집계표'!$H$86</definedName>
    <definedName name="gw" hidden="1">{#N/A,#N/A,FALSE,"배수1"}</definedName>
    <definedName name="H" localSheetId="10">#REF!</definedName>
    <definedName name="H" localSheetId="5">#REF!</definedName>
    <definedName name="H">#REF!</definedName>
    <definedName name="H10A1P" localSheetId="10">#REF!</definedName>
    <definedName name="H10A1P" localSheetId="5">#REF!</definedName>
    <definedName name="H10A1P">#REF!</definedName>
    <definedName name="h10a1t" localSheetId="10">#REF!</definedName>
    <definedName name="h10a1t" localSheetId="5">#REF!</definedName>
    <definedName name="h10a1t">#REF!</definedName>
    <definedName name="h10a2p" localSheetId="10">#REF!</definedName>
    <definedName name="h10a2p" localSheetId="5">#REF!</definedName>
    <definedName name="h10a2p">#REF!</definedName>
    <definedName name="h10a2t" localSheetId="10">#REF!</definedName>
    <definedName name="h10a2t" localSheetId="5">#REF!</definedName>
    <definedName name="h10a2t">#REF!</definedName>
    <definedName name="H10AAL" localSheetId="10">[15]INPUT!#REF!</definedName>
    <definedName name="H10AAL" localSheetId="5">[15]INPUT!#REF!</definedName>
    <definedName name="H10AAL">[15]INPUT!#REF!</definedName>
    <definedName name="H10AAR" localSheetId="10">[15]INPUT!#REF!</definedName>
    <definedName name="H10AAR" localSheetId="5">[15]INPUT!#REF!</definedName>
    <definedName name="H10AAR">[15]INPUT!#REF!</definedName>
    <definedName name="H10ABL" localSheetId="10">[15]INPUT!#REF!</definedName>
    <definedName name="H10ABL" localSheetId="5">[15]INPUT!#REF!</definedName>
    <definedName name="H10ABL">[15]INPUT!#REF!</definedName>
    <definedName name="H10ABR" localSheetId="10">[15]INPUT!#REF!</definedName>
    <definedName name="H10ABR" localSheetId="5">[15]INPUT!#REF!</definedName>
    <definedName name="H10ABR">[15]INPUT!#REF!</definedName>
    <definedName name="H10ACL" localSheetId="10">[15]INPUT!#REF!</definedName>
    <definedName name="H10ACL" localSheetId="5">[15]INPUT!#REF!</definedName>
    <definedName name="H10ACL">[15]INPUT!#REF!</definedName>
    <definedName name="H10ACR" localSheetId="10">[15]INPUT!#REF!</definedName>
    <definedName name="H10ACR" localSheetId="5">[15]INPUT!#REF!</definedName>
    <definedName name="H10ACR">[15]INPUT!#REF!</definedName>
    <definedName name="H10ADL" localSheetId="10">[15]INPUT!#REF!</definedName>
    <definedName name="H10ADL" localSheetId="5">[15]INPUT!#REF!</definedName>
    <definedName name="H10ADL">[15]INPUT!#REF!</definedName>
    <definedName name="H10ADR" localSheetId="10">[15]INPUT!#REF!</definedName>
    <definedName name="H10ADR" localSheetId="5">[15]INPUT!#REF!</definedName>
    <definedName name="H10ADR">[15]INPUT!#REF!</definedName>
    <definedName name="H10AEL" localSheetId="10">[15]INPUT!#REF!</definedName>
    <definedName name="H10AEL" localSheetId="5">[15]INPUT!#REF!</definedName>
    <definedName name="H10AEL">[15]INPUT!#REF!</definedName>
    <definedName name="H10AER" localSheetId="10">[15]INPUT!#REF!</definedName>
    <definedName name="H10AER" localSheetId="5">[15]INPUT!#REF!</definedName>
    <definedName name="H10AER">[15]INPUT!#REF!</definedName>
    <definedName name="H10AFL" localSheetId="10">[15]INPUT!#REF!</definedName>
    <definedName name="H10AFL" localSheetId="5">[15]INPUT!#REF!</definedName>
    <definedName name="H10AFL">[15]INPUT!#REF!</definedName>
    <definedName name="H10AFR" localSheetId="10">[15]INPUT!#REF!</definedName>
    <definedName name="H10AFR" localSheetId="5">[15]INPUT!#REF!</definedName>
    <definedName name="H10AFR">[15]INPUT!#REF!</definedName>
    <definedName name="H10AGL" localSheetId="10">[15]INPUT!#REF!</definedName>
    <definedName name="H10AGL" localSheetId="5">[15]INPUT!#REF!</definedName>
    <definedName name="H10AGL">[15]INPUT!#REF!</definedName>
    <definedName name="H10AGR" localSheetId="10">[15]INPUT!#REF!</definedName>
    <definedName name="H10AGR" localSheetId="5">[15]INPUT!#REF!</definedName>
    <definedName name="H10AGR">[15]INPUT!#REF!</definedName>
    <definedName name="H10BAL" localSheetId="10">[15]INPUT!#REF!</definedName>
    <definedName name="H10BAL" localSheetId="5">[15]INPUT!#REF!</definedName>
    <definedName name="H10BAL">[15]INPUT!#REF!</definedName>
    <definedName name="H10BAR" localSheetId="10">[15]INPUT!#REF!</definedName>
    <definedName name="H10BAR" localSheetId="5">[15]INPUT!#REF!</definedName>
    <definedName name="H10BAR">[15]INPUT!#REF!</definedName>
    <definedName name="H10BBL" localSheetId="10">[15]INPUT!#REF!</definedName>
    <definedName name="H10BBL" localSheetId="5">[15]INPUT!#REF!</definedName>
    <definedName name="H10BBL">[15]INPUT!#REF!</definedName>
    <definedName name="H10BBR" localSheetId="10">[15]INPUT!#REF!</definedName>
    <definedName name="H10BBR" localSheetId="5">[15]INPUT!#REF!</definedName>
    <definedName name="H10BBR">[15]INPUT!#REF!</definedName>
    <definedName name="H10CAL" localSheetId="10">[15]INPUT!#REF!</definedName>
    <definedName name="H10CAL" localSheetId="5">[15]INPUT!#REF!</definedName>
    <definedName name="H10CAL">[15]INPUT!#REF!</definedName>
    <definedName name="H10CAR" localSheetId="10">[15]INPUT!#REF!</definedName>
    <definedName name="H10CAR" localSheetId="5">[15]INPUT!#REF!</definedName>
    <definedName name="H10CAR">[15]INPUT!#REF!</definedName>
    <definedName name="H10CBL" localSheetId="10">[15]INPUT!#REF!</definedName>
    <definedName name="H10CBL" localSheetId="5">[15]INPUT!#REF!</definedName>
    <definedName name="H10CBL">[15]INPUT!#REF!</definedName>
    <definedName name="H10CBR" localSheetId="10">[15]INPUT!#REF!</definedName>
    <definedName name="H10CBR" localSheetId="5">[15]INPUT!#REF!</definedName>
    <definedName name="H10CBR">[15]INPUT!#REF!</definedName>
    <definedName name="H10CCL" localSheetId="10">[15]INPUT!#REF!</definedName>
    <definedName name="H10CCL" localSheetId="5">[15]INPUT!#REF!</definedName>
    <definedName name="H10CCL">[15]INPUT!#REF!</definedName>
    <definedName name="H10CCR" localSheetId="10">[15]INPUT!#REF!</definedName>
    <definedName name="H10CCR" localSheetId="5">[15]INPUT!#REF!</definedName>
    <definedName name="H10CCR">[15]INPUT!#REF!</definedName>
    <definedName name="H10D1L" localSheetId="10">[15]INPUT!#REF!</definedName>
    <definedName name="H10D1L" localSheetId="5">[15]INPUT!#REF!</definedName>
    <definedName name="H10D1L">[15]INPUT!#REF!</definedName>
    <definedName name="H10D1R" localSheetId="10">[15]INPUT!#REF!</definedName>
    <definedName name="H10D1R" localSheetId="5">[15]INPUT!#REF!</definedName>
    <definedName name="H10D1R">[15]INPUT!#REF!</definedName>
    <definedName name="H10D2L" localSheetId="10">[15]INPUT!#REF!</definedName>
    <definedName name="H10D2L" localSheetId="5">[15]INPUT!#REF!</definedName>
    <definedName name="H10D2L">[15]INPUT!#REF!</definedName>
    <definedName name="H10D2R" localSheetId="10">[15]INPUT!#REF!</definedName>
    <definedName name="H10D2R" localSheetId="5">[15]INPUT!#REF!</definedName>
    <definedName name="H10D2R">[15]INPUT!#REF!</definedName>
    <definedName name="H10D3L" localSheetId="10">[15]INPUT!#REF!</definedName>
    <definedName name="H10D3L" localSheetId="5">[15]INPUT!#REF!</definedName>
    <definedName name="H10D3L">[15]INPUT!#REF!</definedName>
    <definedName name="H10D3R" localSheetId="10">[15]INPUT!#REF!</definedName>
    <definedName name="H10D3R" localSheetId="5">[15]INPUT!#REF!</definedName>
    <definedName name="H10D3R">[15]INPUT!#REF!</definedName>
    <definedName name="H11A1P" localSheetId="10">#REF!</definedName>
    <definedName name="H11A1P" localSheetId="5">#REF!</definedName>
    <definedName name="H11A1P">#REF!</definedName>
    <definedName name="h11a1t" localSheetId="10">#REF!</definedName>
    <definedName name="h11a1t" localSheetId="5">#REF!</definedName>
    <definedName name="h11a1t">#REF!</definedName>
    <definedName name="h11a2p" localSheetId="10">#REF!</definedName>
    <definedName name="h11a2p" localSheetId="5">#REF!</definedName>
    <definedName name="h11a2p">#REF!</definedName>
    <definedName name="H11A2T" localSheetId="10">#REF!</definedName>
    <definedName name="H11A2T" localSheetId="5">#REF!</definedName>
    <definedName name="H11A2T">#REF!</definedName>
    <definedName name="H1A1P" localSheetId="10">#REF!</definedName>
    <definedName name="H1A1P" localSheetId="5">#REF!</definedName>
    <definedName name="H1A1P">#REF!</definedName>
    <definedName name="h1a1t" localSheetId="10">#REF!</definedName>
    <definedName name="h1a1t" localSheetId="5">#REF!</definedName>
    <definedName name="h1a1t">#REF!</definedName>
    <definedName name="h1a2p" localSheetId="10">#REF!</definedName>
    <definedName name="h1a2p" localSheetId="5">#REF!</definedName>
    <definedName name="h1a2p">#REF!</definedName>
    <definedName name="h1a2t" localSheetId="10">#REF!</definedName>
    <definedName name="h1a2t" localSheetId="5">#REF!</definedName>
    <definedName name="h1a2t">#REF!</definedName>
    <definedName name="H1H" localSheetId="10">#REF!</definedName>
    <definedName name="H1H" localSheetId="5">#REF!</definedName>
    <definedName name="H1H">#REF!</definedName>
    <definedName name="H2A1P" localSheetId="10">#REF!</definedName>
    <definedName name="H2A1P" localSheetId="5">#REF!</definedName>
    <definedName name="H2A1P">#REF!</definedName>
    <definedName name="h2a1t" localSheetId="10">#REF!</definedName>
    <definedName name="h2a1t" localSheetId="5">#REF!</definedName>
    <definedName name="h2a1t">#REF!</definedName>
    <definedName name="h2a2p" localSheetId="10">#REF!</definedName>
    <definedName name="h2a2p" localSheetId="5">#REF!</definedName>
    <definedName name="h2a2p">#REF!</definedName>
    <definedName name="h2a2t" localSheetId="10">#REF!</definedName>
    <definedName name="h2a2t" localSheetId="5">#REF!</definedName>
    <definedName name="h2a2t">#REF!</definedName>
    <definedName name="H2H" localSheetId="10">#REF!</definedName>
    <definedName name="H2H" localSheetId="5">#REF!</definedName>
    <definedName name="H2H">#REF!</definedName>
    <definedName name="H3A1P" localSheetId="10">#REF!</definedName>
    <definedName name="H3A1P" localSheetId="5">#REF!</definedName>
    <definedName name="H3A1P">#REF!</definedName>
    <definedName name="h3a1t" localSheetId="10">#REF!</definedName>
    <definedName name="h3a1t" localSheetId="5">#REF!</definedName>
    <definedName name="h3a1t">#REF!</definedName>
    <definedName name="h3a2p" localSheetId="10">#REF!</definedName>
    <definedName name="h3a2p" localSheetId="5">#REF!</definedName>
    <definedName name="h3a2p">#REF!</definedName>
    <definedName name="h3a2t" localSheetId="10">#REF!</definedName>
    <definedName name="h3a2t" localSheetId="5">#REF!</definedName>
    <definedName name="h3a2t">#REF!</definedName>
    <definedName name="H3AAL" localSheetId="10">[15]INPUT!#REF!</definedName>
    <definedName name="H3AAL" localSheetId="5">[15]INPUT!#REF!</definedName>
    <definedName name="H3AAL">[15]INPUT!#REF!</definedName>
    <definedName name="H3AAR" localSheetId="10">[15]INPUT!#REF!</definedName>
    <definedName name="H3AAR" localSheetId="5">[15]INPUT!#REF!</definedName>
    <definedName name="H3AAR">[15]INPUT!#REF!</definedName>
    <definedName name="H3ABL" localSheetId="10">[15]INPUT!#REF!</definedName>
    <definedName name="H3ABL" localSheetId="5">[15]INPUT!#REF!</definedName>
    <definedName name="H3ABL">[15]INPUT!#REF!</definedName>
    <definedName name="H3ABR" localSheetId="10">[15]INPUT!#REF!</definedName>
    <definedName name="H3ABR" localSheetId="5">[15]INPUT!#REF!</definedName>
    <definedName name="H3ABR">[15]INPUT!#REF!</definedName>
    <definedName name="H3ACL" localSheetId="10">[15]INPUT!#REF!</definedName>
    <definedName name="H3ACL" localSheetId="5">[15]INPUT!#REF!</definedName>
    <definedName name="H3ACL">[15]INPUT!#REF!</definedName>
    <definedName name="H3ACR" localSheetId="10">[15]INPUT!#REF!</definedName>
    <definedName name="H3ACR" localSheetId="5">[15]INPUT!#REF!</definedName>
    <definedName name="H3ACR">[15]INPUT!#REF!</definedName>
    <definedName name="H3ADL" localSheetId="10">[15]INPUT!#REF!</definedName>
    <definedName name="H3ADL" localSheetId="5">[15]INPUT!#REF!</definedName>
    <definedName name="H3ADL">[15]INPUT!#REF!</definedName>
    <definedName name="H3ADR" localSheetId="10">[15]INPUT!#REF!</definedName>
    <definedName name="H3ADR" localSheetId="5">[15]INPUT!#REF!</definedName>
    <definedName name="H3ADR">[15]INPUT!#REF!</definedName>
    <definedName name="H3AEL" localSheetId="10">[15]INPUT!#REF!</definedName>
    <definedName name="H3AEL" localSheetId="5">[15]INPUT!#REF!</definedName>
    <definedName name="H3AEL">[15]INPUT!#REF!</definedName>
    <definedName name="H3AER" localSheetId="10">[15]INPUT!#REF!</definedName>
    <definedName name="H3AER" localSheetId="5">[15]INPUT!#REF!</definedName>
    <definedName name="H3AER">[15]INPUT!#REF!</definedName>
    <definedName name="H3AFL" localSheetId="10">[15]INPUT!#REF!</definedName>
    <definedName name="H3AFL" localSheetId="5">[15]INPUT!#REF!</definedName>
    <definedName name="H3AFL">[15]INPUT!#REF!</definedName>
    <definedName name="H3AFR" localSheetId="10">[15]INPUT!#REF!</definedName>
    <definedName name="H3AFR" localSheetId="5">[15]INPUT!#REF!</definedName>
    <definedName name="H3AFR">[15]INPUT!#REF!</definedName>
    <definedName name="H3AGL" localSheetId="10">[15]INPUT!#REF!</definedName>
    <definedName name="H3AGL" localSheetId="5">[15]INPUT!#REF!</definedName>
    <definedName name="H3AGL">[15]INPUT!#REF!</definedName>
    <definedName name="H3AGR" localSheetId="10">[15]INPUT!#REF!</definedName>
    <definedName name="H3AGR" localSheetId="5">[15]INPUT!#REF!</definedName>
    <definedName name="H3AGR">[15]INPUT!#REF!</definedName>
    <definedName name="H3AP1" localSheetId="10">#REF!</definedName>
    <definedName name="H3AP1" localSheetId="5">#REF!</definedName>
    <definedName name="H3AP1">#REF!</definedName>
    <definedName name="H3BAL" localSheetId="10">[15]INPUT!#REF!</definedName>
    <definedName name="H3BAL" localSheetId="5">[15]INPUT!#REF!</definedName>
    <definedName name="H3BAL">[15]INPUT!#REF!</definedName>
    <definedName name="H3BAR" localSheetId="10">[15]INPUT!#REF!</definedName>
    <definedName name="H3BAR" localSheetId="5">[15]INPUT!#REF!</definedName>
    <definedName name="H3BAR">[15]INPUT!#REF!</definedName>
    <definedName name="H3BBL" localSheetId="10">[15]INPUT!#REF!</definedName>
    <definedName name="H3BBL" localSheetId="5">[15]INPUT!#REF!</definedName>
    <definedName name="H3BBL">[15]INPUT!#REF!</definedName>
    <definedName name="H3BBR" localSheetId="10">[15]INPUT!#REF!</definedName>
    <definedName name="H3BBR" localSheetId="5">[15]INPUT!#REF!</definedName>
    <definedName name="H3BBR">[15]INPUT!#REF!</definedName>
    <definedName name="H3CAL" localSheetId="10">[15]INPUT!#REF!</definedName>
    <definedName name="H3CAL" localSheetId="5">[15]INPUT!#REF!</definedName>
    <definedName name="H3CAL">[15]INPUT!#REF!</definedName>
    <definedName name="H3CAR" localSheetId="10">[15]INPUT!#REF!</definedName>
    <definedName name="H3CAR" localSheetId="5">[15]INPUT!#REF!</definedName>
    <definedName name="H3CAR">[15]INPUT!#REF!</definedName>
    <definedName name="H3CBL" localSheetId="10">[15]INPUT!#REF!</definedName>
    <definedName name="H3CBL" localSheetId="5">[15]INPUT!#REF!</definedName>
    <definedName name="H3CBL">[15]INPUT!#REF!</definedName>
    <definedName name="H3CBR" localSheetId="10">[15]INPUT!#REF!</definedName>
    <definedName name="H3CBR" localSheetId="5">[15]INPUT!#REF!</definedName>
    <definedName name="H3CBR">[15]INPUT!#REF!</definedName>
    <definedName name="H3CCL" localSheetId="10">[15]INPUT!#REF!</definedName>
    <definedName name="H3CCL" localSheetId="5">[15]INPUT!#REF!</definedName>
    <definedName name="H3CCL">[15]INPUT!#REF!</definedName>
    <definedName name="H3CCR" localSheetId="10">[15]INPUT!#REF!</definedName>
    <definedName name="H3CCR" localSheetId="5">[15]INPUT!#REF!</definedName>
    <definedName name="H3CCR">[15]INPUT!#REF!</definedName>
    <definedName name="H3D1L" localSheetId="10">[15]INPUT!#REF!</definedName>
    <definedName name="H3D1L" localSheetId="5">[15]INPUT!#REF!</definedName>
    <definedName name="H3D1L">[15]INPUT!#REF!</definedName>
    <definedName name="H3D1R" localSheetId="10">[15]INPUT!#REF!</definedName>
    <definedName name="H3D1R" localSheetId="5">[15]INPUT!#REF!</definedName>
    <definedName name="H3D1R">[15]INPUT!#REF!</definedName>
    <definedName name="H3D2L" localSheetId="10">[15]INPUT!#REF!</definedName>
    <definedName name="H3D2L" localSheetId="5">[15]INPUT!#REF!</definedName>
    <definedName name="H3D2L">[15]INPUT!#REF!</definedName>
    <definedName name="H3D2R" localSheetId="10">[15]INPUT!#REF!</definedName>
    <definedName name="H3D2R" localSheetId="5">[15]INPUT!#REF!</definedName>
    <definedName name="H3D2R">[15]INPUT!#REF!</definedName>
    <definedName name="H3D3L" localSheetId="10">[15]INPUT!#REF!</definedName>
    <definedName name="H3D3L" localSheetId="5">[15]INPUT!#REF!</definedName>
    <definedName name="H3D3L">[15]INPUT!#REF!</definedName>
    <definedName name="H3D3R" localSheetId="10">[15]INPUT!#REF!</definedName>
    <definedName name="H3D3R" localSheetId="5">[15]INPUT!#REF!</definedName>
    <definedName name="H3D3R">[15]INPUT!#REF!</definedName>
    <definedName name="H3H" localSheetId="10">#REF!</definedName>
    <definedName name="H3H" localSheetId="5">#REF!</definedName>
    <definedName name="H3H">#REF!</definedName>
    <definedName name="h4a1p" localSheetId="10">#REF!</definedName>
    <definedName name="h4a1p" localSheetId="5">#REF!</definedName>
    <definedName name="h4a1p">#REF!</definedName>
    <definedName name="h4a1t" localSheetId="10">#REF!</definedName>
    <definedName name="h4a1t" localSheetId="5">#REF!</definedName>
    <definedName name="h4a1t">#REF!</definedName>
    <definedName name="h4a2p" localSheetId="10">#REF!</definedName>
    <definedName name="h4a2p" localSheetId="5">#REF!</definedName>
    <definedName name="h4a2p">#REF!</definedName>
    <definedName name="h4a2t" localSheetId="10">#REF!</definedName>
    <definedName name="h4a2t" localSheetId="5">#REF!</definedName>
    <definedName name="h4a2t">#REF!</definedName>
    <definedName name="H4AAL" localSheetId="10">[15]INPUT!#REF!</definedName>
    <definedName name="H4AAL" localSheetId="5">[15]INPUT!#REF!</definedName>
    <definedName name="H4AAL">[15]INPUT!#REF!</definedName>
    <definedName name="H4AAR" localSheetId="10">[15]INPUT!#REF!</definedName>
    <definedName name="H4AAR" localSheetId="5">[15]INPUT!#REF!</definedName>
    <definedName name="H4AAR">[15]INPUT!#REF!</definedName>
    <definedName name="H4ABL" localSheetId="10">[15]INPUT!#REF!</definedName>
    <definedName name="H4ABL" localSheetId="5">[15]INPUT!#REF!</definedName>
    <definedName name="H4ABL">[15]INPUT!#REF!</definedName>
    <definedName name="H4ABR" localSheetId="10">[15]INPUT!#REF!</definedName>
    <definedName name="H4ABR" localSheetId="5">[15]INPUT!#REF!</definedName>
    <definedName name="H4ABR">[15]INPUT!#REF!</definedName>
    <definedName name="H4ACL" localSheetId="10">[15]INPUT!#REF!</definedName>
    <definedName name="H4ACL" localSheetId="5">[15]INPUT!#REF!</definedName>
    <definedName name="H4ACL">[15]INPUT!#REF!</definedName>
    <definedName name="H4ACR" localSheetId="10">[15]INPUT!#REF!</definedName>
    <definedName name="H4ACR" localSheetId="5">[15]INPUT!#REF!</definedName>
    <definedName name="H4ACR">[15]INPUT!#REF!</definedName>
    <definedName name="H4ADL" localSheetId="10">[15]INPUT!#REF!</definedName>
    <definedName name="H4ADL" localSheetId="5">[15]INPUT!#REF!</definedName>
    <definedName name="H4ADL">[15]INPUT!#REF!</definedName>
    <definedName name="H4ADR" localSheetId="10">[15]INPUT!#REF!</definedName>
    <definedName name="H4ADR" localSheetId="5">[15]INPUT!#REF!</definedName>
    <definedName name="H4ADR">[15]INPUT!#REF!</definedName>
    <definedName name="H4AEL" localSheetId="10">[15]INPUT!#REF!</definedName>
    <definedName name="H4AEL" localSheetId="5">[15]INPUT!#REF!</definedName>
    <definedName name="H4AEL">[15]INPUT!#REF!</definedName>
    <definedName name="H4AER" localSheetId="10">[15]INPUT!#REF!</definedName>
    <definedName name="H4AER" localSheetId="5">[15]INPUT!#REF!</definedName>
    <definedName name="H4AER">[15]INPUT!#REF!</definedName>
    <definedName name="H4AFL" localSheetId="10">[15]INPUT!#REF!</definedName>
    <definedName name="H4AFL" localSheetId="5">[15]INPUT!#REF!</definedName>
    <definedName name="H4AFL">[15]INPUT!#REF!</definedName>
    <definedName name="H4AFR" localSheetId="10">[15]INPUT!#REF!</definedName>
    <definedName name="H4AFR" localSheetId="5">[15]INPUT!#REF!</definedName>
    <definedName name="H4AFR">[15]INPUT!#REF!</definedName>
    <definedName name="H4AGL" localSheetId="10">[15]INPUT!#REF!</definedName>
    <definedName name="H4AGL" localSheetId="5">[15]INPUT!#REF!</definedName>
    <definedName name="H4AGL">[15]INPUT!#REF!</definedName>
    <definedName name="H4AGR" localSheetId="10">[15]INPUT!#REF!</definedName>
    <definedName name="H4AGR" localSheetId="5">[15]INPUT!#REF!</definedName>
    <definedName name="H4AGR">[15]INPUT!#REF!</definedName>
    <definedName name="H4BAL" localSheetId="10">[15]INPUT!#REF!</definedName>
    <definedName name="H4BAL" localSheetId="5">[15]INPUT!#REF!</definedName>
    <definedName name="H4BAL">[15]INPUT!#REF!</definedName>
    <definedName name="H4BAR" localSheetId="10">[15]INPUT!#REF!</definedName>
    <definedName name="H4BAR" localSheetId="5">[15]INPUT!#REF!</definedName>
    <definedName name="H4BAR">[15]INPUT!#REF!</definedName>
    <definedName name="H4BBL" localSheetId="10">[15]INPUT!#REF!</definedName>
    <definedName name="H4BBL" localSheetId="5">[15]INPUT!#REF!</definedName>
    <definedName name="H4BBL">[15]INPUT!#REF!</definedName>
    <definedName name="H4BBR" localSheetId="10">[15]INPUT!#REF!</definedName>
    <definedName name="H4BBR" localSheetId="5">[15]INPUT!#REF!</definedName>
    <definedName name="H4BBR">[15]INPUT!#REF!</definedName>
    <definedName name="H4CAL" localSheetId="10">[15]INPUT!#REF!</definedName>
    <definedName name="H4CAL" localSheetId="5">[15]INPUT!#REF!</definedName>
    <definedName name="H4CAL">[15]INPUT!#REF!</definedName>
    <definedName name="H4CAR" localSheetId="10">[15]INPUT!#REF!</definedName>
    <definedName name="H4CAR" localSheetId="5">[15]INPUT!#REF!</definedName>
    <definedName name="H4CAR">[15]INPUT!#REF!</definedName>
    <definedName name="H4CBL" localSheetId="10">[15]INPUT!#REF!</definedName>
    <definedName name="H4CBL" localSheetId="5">[15]INPUT!#REF!</definedName>
    <definedName name="H4CBL">[15]INPUT!#REF!</definedName>
    <definedName name="H4CBR" localSheetId="10">[15]INPUT!#REF!</definedName>
    <definedName name="H4CBR" localSheetId="5">[15]INPUT!#REF!</definedName>
    <definedName name="H4CBR">[15]INPUT!#REF!</definedName>
    <definedName name="H4CCL" localSheetId="10">[15]INPUT!#REF!</definedName>
    <definedName name="H4CCL" localSheetId="5">[15]INPUT!#REF!</definedName>
    <definedName name="H4CCL">[15]INPUT!#REF!</definedName>
    <definedName name="H4CCR" localSheetId="10">[15]INPUT!#REF!</definedName>
    <definedName name="H4CCR" localSheetId="5">[15]INPUT!#REF!</definedName>
    <definedName name="H4CCR">[15]INPUT!#REF!</definedName>
    <definedName name="H4D1L" localSheetId="10">[15]INPUT!#REF!</definedName>
    <definedName name="H4D1L" localSheetId="5">[15]INPUT!#REF!</definedName>
    <definedName name="H4D1L">[15]INPUT!#REF!</definedName>
    <definedName name="H4D1R" localSheetId="10">[15]INPUT!#REF!</definedName>
    <definedName name="H4D1R" localSheetId="5">[15]INPUT!#REF!</definedName>
    <definedName name="H4D1R">[15]INPUT!#REF!</definedName>
    <definedName name="H4D2L" localSheetId="10">[15]INPUT!#REF!</definedName>
    <definedName name="H4D2L" localSheetId="5">[15]INPUT!#REF!</definedName>
    <definedName name="H4D2L">[15]INPUT!#REF!</definedName>
    <definedName name="H4D2R" localSheetId="10">[15]INPUT!#REF!</definedName>
    <definedName name="H4D2R" localSheetId="5">[15]INPUT!#REF!</definedName>
    <definedName name="H4D2R">[15]INPUT!#REF!</definedName>
    <definedName name="H4D3L" localSheetId="10">[15]INPUT!#REF!</definedName>
    <definedName name="H4D3L" localSheetId="5">[15]INPUT!#REF!</definedName>
    <definedName name="H4D3L">[15]INPUT!#REF!</definedName>
    <definedName name="H4D3R" localSheetId="10">[15]INPUT!#REF!</definedName>
    <definedName name="H4D3R" localSheetId="5">[15]INPUT!#REF!</definedName>
    <definedName name="H4D3R">[15]INPUT!#REF!</definedName>
    <definedName name="H4H" localSheetId="10">#REF!</definedName>
    <definedName name="H4H" localSheetId="5">#REF!</definedName>
    <definedName name="H4H">#REF!</definedName>
    <definedName name="H5A1P" localSheetId="10">#REF!</definedName>
    <definedName name="H5A1P" localSheetId="5">#REF!</definedName>
    <definedName name="H5A1P">#REF!</definedName>
    <definedName name="h5a1t" localSheetId="10">#REF!</definedName>
    <definedName name="h5a1t" localSheetId="5">#REF!</definedName>
    <definedName name="h5a1t">#REF!</definedName>
    <definedName name="h5a2p" localSheetId="10">#REF!</definedName>
    <definedName name="h5a2p" localSheetId="5">#REF!</definedName>
    <definedName name="h5a2p">#REF!</definedName>
    <definedName name="h5a2t" localSheetId="10">#REF!</definedName>
    <definedName name="h5a2t" localSheetId="5">#REF!</definedName>
    <definedName name="h5a2t">#REF!</definedName>
    <definedName name="H5AAL" localSheetId="10">[15]INPUT!#REF!</definedName>
    <definedName name="H5AAL" localSheetId="5">[15]INPUT!#REF!</definedName>
    <definedName name="H5AAL">[15]INPUT!#REF!</definedName>
    <definedName name="H5AAR" localSheetId="10">[15]INPUT!#REF!</definedName>
    <definedName name="H5AAR" localSheetId="5">[15]INPUT!#REF!</definedName>
    <definedName name="H5AAR">[15]INPUT!#REF!</definedName>
    <definedName name="H5ABL" localSheetId="10">[15]INPUT!#REF!</definedName>
    <definedName name="H5ABL" localSheetId="5">[15]INPUT!#REF!</definedName>
    <definedName name="H5ABL">[15]INPUT!#REF!</definedName>
    <definedName name="H5ABR" localSheetId="10">[15]INPUT!#REF!</definedName>
    <definedName name="H5ABR" localSheetId="5">[15]INPUT!#REF!</definedName>
    <definedName name="H5ABR">[15]INPUT!#REF!</definedName>
    <definedName name="H5ACL" localSheetId="10">[15]INPUT!#REF!</definedName>
    <definedName name="H5ACL" localSheetId="5">[15]INPUT!#REF!</definedName>
    <definedName name="H5ACL">[15]INPUT!#REF!</definedName>
    <definedName name="H5ACR" localSheetId="10">[15]INPUT!#REF!</definedName>
    <definedName name="H5ACR" localSheetId="5">[15]INPUT!#REF!</definedName>
    <definedName name="H5ACR">[15]INPUT!#REF!</definedName>
    <definedName name="H5ADL" localSheetId="10">[15]INPUT!#REF!</definedName>
    <definedName name="H5ADL" localSheetId="5">[15]INPUT!#REF!</definedName>
    <definedName name="H5ADL">[15]INPUT!#REF!</definedName>
    <definedName name="H5ADR" localSheetId="10">[15]INPUT!#REF!</definedName>
    <definedName name="H5ADR" localSheetId="5">[15]INPUT!#REF!</definedName>
    <definedName name="H5ADR">[15]INPUT!#REF!</definedName>
    <definedName name="H5AEL" localSheetId="10">[15]INPUT!#REF!</definedName>
    <definedName name="H5AEL" localSheetId="5">[15]INPUT!#REF!</definedName>
    <definedName name="H5AEL">[15]INPUT!#REF!</definedName>
    <definedName name="H5AER" localSheetId="10">[15]INPUT!#REF!</definedName>
    <definedName name="H5AER" localSheetId="5">[15]INPUT!#REF!</definedName>
    <definedName name="H5AER">[15]INPUT!#REF!</definedName>
    <definedName name="H5AFL" localSheetId="10">[15]INPUT!#REF!</definedName>
    <definedName name="H5AFL" localSheetId="5">[15]INPUT!#REF!</definedName>
    <definedName name="H5AFL">[15]INPUT!#REF!</definedName>
    <definedName name="H5AFR" localSheetId="10">[15]INPUT!#REF!</definedName>
    <definedName name="H5AFR" localSheetId="5">[15]INPUT!#REF!</definedName>
    <definedName name="H5AFR">[15]INPUT!#REF!</definedName>
    <definedName name="H5AGL" localSheetId="10">[15]INPUT!#REF!</definedName>
    <definedName name="H5AGL" localSheetId="5">[15]INPUT!#REF!</definedName>
    <definedName name="H5AGL">[15]INPUT!#REF!</definedName>
    <definedName name="H5AGR" localSheetId="10">[15]INPUT!#REF!</definedName>
    <definedName name="H5AGR" localSheetId="5">[15]INPUT!#REF!</definedName>
    <definedName name="H5AGR">[15]INPUT!#REF!</definedName>
    <definedName name="H5BAL" localSheetId="10">[15]INPUT!#REF!</definedName>
    <definedName name="H5BAL" localSheetId="5">[15]INPUT!#REF!</definedName>
    <definedName name="H5BAL">[15]INPUT!#REF!</definedName>
    <definedName name="H5BAR" localSheetId="10">[15]INPUT!#REF!</definedName>
    <definedName name="H5BAR" localSheetId="5">[15]INPUT!#REF!</definedName>
    <definedName name="H5BAR">[15]INPUT!#REF!</definedName>
    <definedName name="H5BBL" localSheetId="10">[15]INPUT!#REF!</definedName>
    <definedName name="H5BBL" localSheetId="5">[15]INPUT!#REF!</definedName>
    <definedName name="H5BBL">[15]INPUT!#REF!</definedName>
    <definedName name="H5BBR" localSheetId="10">[15]INPUT!#REF!</definedName>
    <definedName name="H5BBR" localSheetId="5">[15]INPUT!#REF!</definedName>
    <definedName name="H5BBR">[15]INPUT!#REF!</definedName>
    <definedName name="H5CAL" localSheetId="10">[15]INPUT!#REF!</definedName>
    <definedName name="H5CAL" localSheetId="5">[15]INPUT!#REF!</definedName>
    <definedName name="H5CAL">[15]INPUT!#REF!</definedName>
    <definedName name="H5CAR" localSheetId="10">[15]INPUT!#REF!</definedName>
    <definedName name="H5CAR" localSheetId="5">[15]INPUT!#REF!</definedName>
    <definedName name="H5CAR">[15]INPUT!#REF!</definedName>
    <definedName name="H5CBL" localSheetId="10">[15]INPUT!#REF!</definedName>
    <definedName name="H5CBL" localSheetId="5">[15]INPUT!#REF!</definedName>
    <definedName name="H5CBL">[15]INPUT!#REF!</definedName>
    <definedName name="H5CBR" localSheetId="10">[15]INPUT!#REF!</definedName>
    <definedName name="H5CBR" localSheetId="5">[15]INPUT!#REF!</definedName>
    <definedName name="H5CBR">[15]INPUT!#REF!</definedName>
    <definedName name="H5CCL" localSheetId="10">[15]INPUT!#REF!</definedName>
    <definedName name="H5CCL" localSheetId="5">[15]INPUT!#REF!</definedName>
    <definedName name="H5CCL">[15]INPUT!#REF!</definedName>
    <definedName name="H5CCR" localSheetId="10">[15]INPUT!#REF!</definedName>
    <definedName name="H5CCR" localSheetId="5">[15]INPUT!#REF!</definedName>
    <definedName name="H5CCR">[15]INPUT!#REF!</definedName>
    <definedName name="H5D1L" localSheetId="10">[15]INPUT!#REF!</definedName>
    <definedName name="H5D1L" localSheetId="5">[15]INPUT!#REF!</definedName>
    <definedName name="H5D1L">[15]INPUT!#REF!</definedName>
    <definedName name="H5D1R" localSheetId="10">[15]INPUT!#REF!</definedName>
    <definedName name="H5D1R" localSheetId="5">[15]INPUT!#REF!</definedName>
    <definedName name="H5D1R">[15]INPUT!#REF!</definedName>
    <definedName name="H5D2L" localSheetId="10">[15]INPUT!#REF!</definedName>
    <definedName name="H5D2L" localSheetId="5">[15]INPUT!#REF!</definedName>
    <definedName name="H5D2L">[15]INPUT!#REF!</definedName>
    <definedName name="H5D2R" localSheetId="10">[15]INPUT!#REF!</definedName>
    <definedName name="H5D2R" localSheetId="5">[15]INPUT!#REF!</definedName>
    <definedName name="H5D2R">[15]INPUT!#REF!</definedName>
    <definedName name="H5D3L" localSheetId="10">[15]INPUT!#REF!</definedName>
    <definedName name="H5D3L" localSheetId="5">[15]INPUT!#REF!</definedName>
    <definedName name="H5D3L">[15]INPUT!#REF!</definedName>
    <definedName name="H5D3R" localSheetId="10">[15]INPUT!#REF!</definedName>
    <definedName name="H5D3R" localSheetId="5">[15]INPUT!#REF!</definedName>
    <definedName name="H5D3R">[15]INPUT!#REF!</definedName>
    <definedName name="H5H" localSheetId="10">'[10]자재 집계표'!#REF!</definedName>
    <definedName name="H5H" localSheetId="5">'[10]자재 집계표'!#REF!</definedName>
    <definedName name="H5H">'[10]자재 집계표'!#REF!</definedName>
    <definedName name="H6A1P" localSheetId="10">#REF!</definedName>
    <definedName name="H6A1P" localSheetId="5">#REF!</definedName>
    <definedName name="H6A1P">#REF!</definedName>
    <definedName name="h6a1t" localSheetId="10">#REF!</definedName>
    <definedName name="h6a1t" localSheetId="5">#REF!</definedName>
    <definedName name="h6a1t">#REF!</definedName>
    <definedName name="h6a2p" localSheetId="10">#REF!</definedName>
    <definedName name="h6a2p" localSheetId="5">#REF!</definedName>
    <definedName name="h6a2p">#REF!</definedName>
    <definedName name="h6a2t" localSheetId="10">#REF!</definedName>
    <definedName name="h6a2t" localSheetId="5">#REF!</definedName>
    <definedName name="h6a2t">#REF!</definedName>
    <definedName name="H6AAL" localSheetId="10">[15]INPUT!#REF!</definedName>
    <definedName name="H6AAL" localSheetId="5">[15]INPUT!#REF!</definedName>
    <definedName name="H6AAL">[15]INPUT!#REF!</definedName>
    <definedName name="H6AAR" localSheetId="10">[15]INPUT!#REF!</definedName>
    <definedName name="H6AAR" localSheetId="5">[15]INPUT!#REF!</definedName>
    <definedName name="H6AAR">[15]INPUT!#REF!</definedName>
    <definedName name="H6ABL" localSheetId="10">[15]INPUT!#REF!</definedName>
    <definedName name="H6ABL" localSheetId="5">[15]INPUT!#REF!</definedName>
    <definedName name="H6ABL">[15]INPUT!#REF!</definedName>
    <definedName name="H6ABR" localSheetId="10">[15]INPUT!#REF!</definedName>
    <definedName name="H6ABR" localSheetId="5">[15]INPUT!#REF!</definedName>
    <definedName name="H6ABR">[15]INPUT!#REF!</definedName>
    <definedName name="H6ACL" localSheetId="10">[15]INPUT!#REF!</definedName>
    <definedName name="H6ACL" localSheetId="5">[15]INPUT!#REF!</definedName>
    <definedName name="H6ACL">[15]INPUT!#REF!</definedName>
    <definedName name="H6ACR" localSheetId="10">[15]INPUT!#REF!</definedName>
    <definedName name="H6ACR" localSheetId="5">[15]INPUT!#REF!</definedName>
    <definedName name="H6ACR">[15]INPUT!#REF!</definedName>
    <definedName name="H6ADL" localSheetId="10">[15]INPUT!#REF!</definedName>
    <definedName name="H6ADL" localSheetId="5">[15]INPUT!#REF!</definedName>
    <definedName name="H6ADL">[15]INPUT!#REF!</definedName>
    <definedName name="H6ADR" localSheetId="10">[15]INPUT!#REF!</definedName>
    <definedName name="H6ADR" localSheetId="5">[15]INPUT!#REF!</definedName>
    <definedName name="H6ADR">[15]INPUT!#REF!</definedName>
    <definedName name="H6AEL" localSheetId="10">[15]INPUT!#REF!</definedName>
    <definedName name="H6AEL" localSheetId="5">[15]INPUT!#REF!</definedName>
    <definedName name="H6AEL">[15]INPUT!#REF!</definedName>
    <definedName name="H6AER" localSheetId="10">[15]INPUT!#REF!</definedName>
    <definedName name="H6AER" localSheetId="5">[15]INPUT!#REF!</definedName>
    <definedName name="H6AER">[15]INPUT!#REF!</definedName>
    <definedName name="H6AFL" localSheetId="10">[15]INPUT!#REF!</definedName>
    <definedName name="H6AFL" localSheetId="5">[15]INPUT!#REF!</definedName>
    <definedName name="H6AFL">[15]INPUT!#REF!</definedName>
    <definedName name="H6AFR" localSheetId="10">[15]INPUT!#REF!</definedName>
    <definedName name="H6AFR" localSheetId="5">[15]INPUT!#REF!</definedName>
    <definedName name="H6AFR">[15]INPUT!#REF!</definedName>
    <definedName name="H6AGL" localSheetId="10">[15]INPUT!#REF!</definedName>
    <definedName name="H6AGL" localSheetId="5">[15]INPUT!#REF!</definedName>
    <definedName name="H6AGL">[15]INPUT!#REF!</definedName>
    <definedName name="H6AGR" localSheetId="10">[15]INPUT!#REF!</definedName>
    <definedName name="H6AGR" localSheetId="5">[15]INPUT!#REF!</definedName>
    <definedName name="H6AGR">[15]INPUT!#REF!</definedName>
    <definedName name="H6BAL" localSheetId="10">[15]INPUT!#REF!</definedName>
    <definedName name="H6BAL" localSheetId="5">[15]INPUT!#REF!</definedName>
    <definedName name="H6BAL">[15]INPUT!#REF!</definedName>
    <definedName name="H6BAR" localSheetId="10">[15]INPUT!#REF!</definedName>
    <definedName name="H6BAR" localSheetId="5">[15]INPUT!#REF!</definedName>
    <definedName name="H6BAR">[15]INPUT!#REF!</definedName>
    <definedName name="H6BBL" localSheetId="10">[15]INPUT!#REF!</definedName>
    <definedName name="H6BBL" localSheetId="5">[15]INPUT!#REF!</definedName>
    <definedName name="H6BBL">[15]INPUT!#REF!</definedName>
    <definedName name="H6BBR" localSheetId="10">[15]INPUT!#REF!</definedName>
    <definedName name="H6BBR" localSheetId="5">[15]INPUT!#REF!</definedName>
    <definedName name="H6BBR">[15]INPUT!#REF!</definedName>
    <definedName name="H6CAL" localSheetId="10">[15]INPUT!#REF!</definedName>
    <definedName name="H6CAL" localSheetId="5">[15]INPUT!#REF!</definedName>
    <definedName name="H6CAL">[15]INPUT!#REF!</definedName>
    <definedName name="H6CAR" localSheetId="10">[15]INPUT!#REF!</definedName>
    <definedName name="H6CAR" localSheetId="5">[15]INPUT!#REF!</definedName>
    <definedName name="H6CAR">[15]INPUT!#REF!</definedName>
    <definedName name="H6CBL" localSheetId="10">[15]INPUT!#REF!</definedName>
    <definedName name="H6CBL" localSheetId="5">[15]INPUT!#REF!</definedName>
    <definedName name="H6CBL">[15]INPUT!#REF!</definedName>
    <definedName name="H6CBR" localSheetId="10">[15]INPUT!#REF!</definedName>
    <definedName name="H6CBR" localSheetId="5">[15]INPUT!#REF!</definedName>
    <definedName name="H6CBR">[15]INPUT!#REF!</definedName>
    <definedName name="H6CCL" localSheetId="10">[15]INPUT!#REF!</definedName>
    <definedName name="H6CCL" localSheetId="5">[15]INPUT!#REF!</definedName>
    <definedName name="H6CCL">[15]INPUT!#REF!</definedName>
    <definedName name="H6CCR" localSheetId="10">[15]INPUT!#REF!</definedName>
    <definedName name="H6CCR" localSheetId="5">[15]INPUT!#REF!</definedName>
    <definedName name="H6CCR">[15]INPUT!#REF!</definedName>
    <definedName name="H6D1L" localSheetId="10">[15]INPUT!#REF!</definedName>
    <definedName name="H6D1L" localSheetId="5">[15]INPUT!#REF!</definedName>
    <definedName name="H6D1L">[15]INPUT!#REF!</definedName>
    <definedName name="H6D1R" localSheetId="10">[15]INPUT!#REF!</definedName>
    <definedName name="H6D1R" localSheetId="5">[15]INPUT!#REF!</definedName>
    <definedName name="H6D1R">[15]INPUT!#REF!</definedName>
    <definedName name="H6D2L" localSheetId="10">[15]INPUT!#REF!</definedName>
    <definedName name="H6D2L" localSheetId="5">[15]INPUT!#REF!</definedName>
    <definedName name="H6D2L">[15]INPUT!#REF!</definedName>
    <definedName name="H6D2R" localSheetId="10">[15]INPUT!#REF!</definedName>
    <definedName name="H6D2R" localSheetId="5">[15]INPUT!#REF!</definedName>
    <definedName name="H6D2R">[15]INPUT!#REF!</definedName>
    <definedName name="H6D3L" localSheetId="10">[15]INPUT!#REF!</definedName>
    <definedName name="H6D3L" localSheetId="5">[15]INPUT!#REF!</definedName>
    <definedName name="H6D3L">[15]INPUT!#REF!</definedName>
    <definedName name="H6D3R" localSheetId="10">[15]INPUT!#REF!</definedName>
    <definedName name="H6D3R" localSheetId="5">[15]INPUT!#REF!</definedName>
    <definedName name="H6D3R">[15]INPUT!#REF!</definedName>
    <definedName name="H6H" localSheetId="10">'[10]자재 집계표'!#REF!</definedName>
    <definedName name="H6H" localSheetId="5">'[10]자재 집계표'!#REF!</definedName>
    <definedName name="H6H">'[10]자재 집계표'!#REF!</definedName>
    <definedName name="H7A1P" localSheetId="10">#REF!</definedName>
    <definedName name="H7A1P" localSheetId="5">#REF!</definedName>
    <definedName name="H7A1P">#REF!</definedName>
    <definedName name="h7a1t" localSheetId="10">#REF!</definedName>
    <definedName name="h7a1t" localSheetId="5">#REF!</definedName>
    <definedName name="h7a1t">#REF!</definedName>
    <definedName name="h7a2p" localSheetId="10">#REF!</definedName>
    <definedName name="h7a2p" localSheetId="5">#REF!</definedName>
    <definedName name="h7a2p">#REF!</definedName>
    <definedName name="h7a2t" localSheetId="10">#REF!</definedName>
    <definedName name="h7a2t" localSheetId="5">#REF!</definedName>
    <definedName name="h7a2t">#REF!</definedName>
    <definedName name="H7AAL" localSheetId="10">[15]INPUT!#REF!</definedName>
    <definedName name="H7AAL" localSheetId="5">[15]INPUT!#REF!</definedName>
    <definedName name="H7AAL">[15]INPUT!#REF!</definedName>
    <definedName name="H7AAR" localSheetId="10">[15]INPUT!#REF!</definedName>
    <definedName name="H7AAR" localSheetId="5">[15]INPUT!#REF!</definedName>
    <definedName name="H7AAR">[15]INPUT!#REF!</definedName>
    <definedName name="H7ABL" localSheetId="10">[15]INPUT!#REF!</definedName>
    <definedName name="H7ABL" localSheetId="5">[15]INPUT!#REF!</definedName>
    <definedName name="H7ABL">[15]INPUT!#REF!</definedName>
    <definedName name="H7ABR" localSheetId="10">[15]INPUT!#REF!</definedName>
    <definedName name="H7ABR" localSheetId="5">[15]INPUT!#REF!</definedName>
    <definedName name="H7ABR">[15]INPUT!#REF!</definedName>
    <definedName name="H7ACL" localSheetId="10">[15]INPUT!#REF!</definedName>
    <definedName name="H7ACL" localSheetId="5">[15]INPUT!#REF!</definedName>
    <definedName name="H7ACL">[15]INPUT!#REF!</definedName>
    <definedName name="H7ACR" localSheetId="10">[15]INPUT!#REF!</definedName>
    <definedName name="H7ACR" localSheetId="5">[15]INPUT!#REF!</definedName>
    <definedName name="H7ACR">[15]INPUT!#REF!</definedName>
    <definedName name="H7ADL" localSheetId="10">[15]INPUT!#REF!</definedName>
    <definedName name="H7ADL" localSheetId="5">[15]INPUT!#REF!</definedName>
    <definedName name="H7ADL">[15]INPUT!#REF!</definedName>
    <definedName name="H7ADR" localSheetId="10">[15]INPUT!#REF!</definedName>
    <definedName name="H7ADR" localSheetId="5">[15]INPUT!#REF!</definedName>
    <definedName name="H7ADR">[15]INPUT!#REF!</definedName>
    <definedName name="H7AEL" localSheetId="10">[15]INPUT!#REF!</definedName>
    <definedName name="H7AEL" localSheetId="5">[15]INPUT!#REF!</definedName>
    <definedName name="H7AEL">[15]INPUT!#REF!</definedName>
    <definedName name="H7AER" localSheetId="10">[15]INPUT!#REF!</definedName>
    <definedName name="H7AER" localSheetId="5">[15]INPUT!#REF!</definedName>
    <definedName name="H7AER">[15]INPUT!#REF!</definedName>
    <definedName name="H7AFL" localSheetId="10">[15]INPUT!#REF!</definedName>
    <definedName name="H7AFL" localSheetId="5">[15]INPUT!#REF!</definedName>
    <definedName name="H7AFL">[15]INPUT!#REF!</definedName>
    <definedName name="H7AFR" localSheetId="10">[15]INPUT!#REF!</definedName>
    <definedName name="H7AFR" localSheetId="5">[15]INPUT!#REF!</definedName>
    <definedName name="H7AFR">[15]INPUT!#REF!</definedName>
    <definedName name="H7AGL" localSheetId="10">[15]INPUT!#REF!</definedName>
    <definedName name="H7AGL" localSheetId="5">[15]INPUT!#REF!</definedName>
    <definedName name="H7AGL">[15]INPUT!#REF!</definedName>
    <definedName name="H7AGR" localSheetId="10">[15]INPUT!#REF!</definedName>
    <definedName name="H7AGR" localSheetId="5">[15]INPUT!#REF!</definedName>
    <definedName name="H7AGR">[15]INPUT!#REF!</definedName>
    <definedName name="H7BAL" localSheetId="10">[15]INPUT!#REF!</definedName>
    <definedName name="H7BAL" localSheetId="5">[15]INPUT!#REF!</definedName>
    <definedName name="H7BAL">[15]INPUT!#REF!</definedName>
    <definedName name="H7BAR" localSheetId="10">[15]INPUT!#REF!</definedName>
    <definedName name="H7BAR" localSheetId="5">[15]INPUT!#REF!</definedName>
    <definedName name="H7BAR">[15]INPUT!#REF!</definedName>
    <definedName name="H7BBL" localSheetId="10">[15]INPUT!#REF!</definedName>
    <definedName name="H7BBL" localSheetId="5">[15]INPUT!#REF!</definedName>
    <definedName name="H7BBL">[15]INPUT!#REF!</definedName>
    <definedName name="H7BBR" localSheetId="10">[15]INPUT!#REF!</definedName>
    <definedName name="H7BBR" localSheetId="5">[15]INPUT!#REF!</definedName>
    <definedName name="H7BBR">[15]INPUT!#REF!</definedName>
    <definedName name="H7CAL" localSheetId="10">[15]INPUT!#REF!</definedName>
    <definedName name="H7CAL" localSheetId="5">[15]INPUT!#REF!</definedName>
    <definedName name="H7CAL">[15]INPUT!#REF!</definedName>
    <definedName name="H7CAR" localSheetId="10">[15]INPUT!#REF!</definedName>
    <definedName name="H7CAR" localSheetId="5">[15]INPUT!#REF!</definedName>
    <definedName name="H7CAR">[15]INPUT!#REF!</definedName>
    <definedName name="H7CBL" localSheetId="10">[15]INPUT!#REF!</definedName>
    <definedName name="H7CBL" localSheetId="5">[15]INPUT!#REF!</definedName>
    <definedName name="H7CBL">[15]INPUT!#REF!</definedName>
    <definedName name="H7CBR" localSheetId="10">[15]INPUT!#REF!</definedName>
    <definedName name="H7CBR" localSheetId="5">[15]INPUT!#REF!</definedName>
    <definedName name="H7CBR">[15]INPUT!#REF!</definedName>
    <definedName name="H7CCL" localSheetId="10">[15]INPUT!#REF!</definedName>
    <definedName name="H7CCL" localSheetId="5">[15]INPUT!#REF!</definedName>
    <definedName name="H7CCL">[15]INPUT!#REF!</definedName>
    <definedName name="H7CCR" localSheetId="10">[15]INPUT!#REF!</definedName>
    <definedName name="H7CCR" localSheetId="5">[15]INPUT!#REF!</definedName>
    <definedName name="H7CCR">[15]INPUT!#REF!</definedName>
    <definedName name="H7D1L" localSheetId="10">[15]INPUT!#REF!</definedName>
    <definedName name="H7D1L" localSheetId="5">[15]INPUT!#REF!</definedName>
    <definedName name="H7D1L">[15]INPUT!#REF!</definedName>
    <definedName name="H7D1R" localSheetId="10">[15]INPUT!#REF!</definedName>
    <definedName name="H7D1R" localSheetId="5">[15]INPUT!#REF!</definedName>
    <definedName name="H7D1R">[15]INPUT!#REF!</definedName>
    <definedName name="H7D2L" localSheetId="10">[15]INPUT!#REF!</definedName>
    <definedName name="H7D2L" localSheetId="5">[15]INPUT!#REF!</definedName>
    <definedName name="H7D2L">[15]INPUT!#REF!</definedName>
    <definedName name="H7D2R" localSheetId="10">[15]INPUT!#REF!</definedName>
    <definedName name="H7D2R" localSheetId="5">[15]INPUT!#REF!</definedName>
    <definedName name="H7D2R">[15]INPUT!#REF!</definedName>
    <definedName name="H7D3L" localSheetId="10">[15]INPUT!#REF!</definedName>
    <definedName name="H7D3L" localSheetId="5">[15]INPUT!#REF!</definedName>
    <definedName name="H7D3L">[15]INPUT!#REF!</definedName>
    <definedName name="H7D3R" localSheetId="10">[15]INPUT!#REF!</definedName>
    <definedName name="H7D3R" localSheetId="5">[15]INPUT!#REF!</definedName>
    <definedName name="H7D3R">[15]INPUT!#REF!</definedName>
    <definedName name="H7H" localSheetId="10">'[10]자재 집계표'!#REF!</definedName>
    <definedName name="H7H" localSheetId="5">'[10]자재 집계표'!#REF!</definedName>
    <definedName name="H7H">'[10]자재 집계표'!#REF!</definedName>
    <definedName name="H8A1P" localSheetId="10">#REF!</definedName>
    <definedName name="H8A1P" localSheetId="5">#REF!</definedName>
    <definedName name="H8A1P">#REF!</definedName>
    <definedName name="h8a1t" localSheetId="10">#REF!</definedName>
    <definedName name="h8a1t" localSheetId="5">#REF!</definedName>
    <definedName name="h8a1t">#REF!</definedName>
    <definedName name="h8a2p" localSheetId="10">#REF!</definedName>
    <definedName name="h8a2p" localSheetId="5">#REF!</definedName>
    <definedName name="h8a2p">#REF!</definedName>
    <definedName name="h8a2t" localSheetId="10">#REF!</definedName>
    <definedName name="h8a2t" localSheetId="5">#REF!</definedName>
    <definedName name="h8a2t">#REF!</definedName>
    <definedName name="H8AAL" localSheetId="10">[15]INPUT!#REF!</definedName>
    <definedName name="H8AAL" localSheetId="5">[15]INPUT!#REF!</definedName>
    <definedName name="H8AAL">[15]INPUT!#REF!</definedName>
    <definedName name="H8AAR" localSheetId="10">[15]INPUT!#REF!</definedName>
    <definedName name="H8AAR" localSheetId="5">[15]INPUT!#REF!</definedName>
    <definedName name="H8AAR">[15]INPUT!#REF!</definedName>
    <definedName name="H8ABL" localSheetId="10">[15]INPUT!#REF!</definedName>
    <definedName name="H8ABL" localSheetId="5">[15]INPUT!#REF!</definedName>
    <definedName name="H8ABL">[15]INPUT!#REF!</definedName>
    <definedName name="H8ABR" localSheetId="10">[15]INPUT!#REF!</definedName>
    <definedName name="H8ABR" localSheetId="5">[15]INPUT!#REF!</definedName>
    <definedName name="H8ABR">[15]INPUT!#REF!</definedName>
    <definedName name="H8ACL" localSheetId="10">[15]INPUT!#REF!</definedName>
    <definedName name="H8ACL" localSheetId="5">[15]INPUT!#REF!</definedName>
    <definedName name="H8ACL">[15]INPUT!#REF!</definedName>
    <definedName name="H8ACR" localSheetId="10">[15]INPUT!#REF!</definedName>
    <definedName name="H8ACR" localSheetId="5">[15]INPUT!#REF!</definedName>
    <definedName name="H8ACR">[15]INPUT!#REF!</definedName>
    <definedName name="H8ADL" localSheetId="10">[15]INPUT!#REF!</definedName>
    <definedName name="H8ADL" localSheetId="5">[15]INPUT!#REF!</definedName>
    <definedName name="H8ADL">[15]INPUT!#REF!</definedName>
    <definedName name="H8ADR" localSheetId="10">[15]INPUT!#REF!</definedName>
    <definedName name="H8ADR" localSheetId="5">[15]INPUT!#REF!</definedName>
    <definedName name="H8ADR">[15]INPUT!#REF!</definedName>
    <definedName name="H8AEL" localSheetId="10">[15]INPUT!#REF!</definedName>
    <definedName name="H8AEL" localSheetId="5">[15]INPUT!#REF!</definedName>
    <definedName name="H8AEL">[15]INPUT!#REF!</definedName>
    <definedName name="H8AER" localSheetId="10">[15]INPUT!#REF!</definedName>
    <definedName name="H8AER" localSheetId="5">[15]INPUT!#REF!</definedName>
    <definedName name="H8AER">[15]INPUT!#REF!</definedName>
    <definedName name="H8AFL" localSheetId="10">[15]INPUT!#REF!</definedName>
    <definedName name="H8AFL" localSheetId="5">[15]INPUT!#REF!</definedName>
    <definedName name="H8AFL">[15]INPUT!#REF!</definedName>
    <definedName name="H8AFR" localSheetId="10">[15]INPUT!#REF!</definedName>
    <definedName name="H8AFR" localSheetId="5">[15]INPUT!#REF!</definedName>
    <definedName name="H8AFR">[15]INPUT!#REF!</definedName>
    <definedName name="H8AGL" localSheetId="10">[15]INPUT!#REF!</definedName>
    <definedName name="H8AGL" localSheetId="5">[15]INPUT!#REF!</definedName>
    <definedName name="H8AGL">[15]INPUT!#REF!</definedName>
    <definedName name="H8AGR" localSheetId="10">[15]INPUT!#REF!</definedName>
    <definedName name="H8AGR" localSheetId="5">[15]INPUT!#REF!</definedName>
    <definedName name="H8AGR">[15]INPUT!#REF!</definedName>
    <definedName name="H8BAL" localSheetId="10">[15]INPUT!#REF!</definedName>
    <definedName name="H8BAL" localSheetId="5">[15]INPUT!#REF!</definedName>
    <definedName name="H8BAL">[15]INPUT!#REF!</definedName>
    <definedName name="H8BAR" localSheetId="10">[15]INPUT!#REF!</definedName>
    <definedName name="H8BAR" localSheetId="5">[15]INPUT!#REF!</definedName>
    <definedName name="H8BAR">[15]INPUT!#REF!</definedName>
    <definedName name="H8BBL" localSheetId="10">[15]INPUT!#REF!</definedName>
    <definedName name="H8BBL" localSheetId="5">[15]INPUT!#REF!</definedName>
    <definedName name="H8BBL">[15]INPUT!#REF!</definedName>
    <definedName name="H8BBR" localSheetId="10">[15]INPUT!#REF!</definedName>
    <definedName name="H8BBR" localSheetId="5">[15]INPUT!#REF!</definedName>
    <definedName name="H8BBR">[15]INPUT!#REF!</definedName>
    <definedName name="H8CAL" localSheetId="10">[15]INPUT!#REF!</definedName>
    <definedName name="H8CAL" localSheetId="5">[15]INPUT!#REF!</definedName>
    <definedName name="H8CAL">[15]INPUT!#REF!</definedName>
    <definedName name="H8CAR" localSheetId="10">[15]INPUT!#REF!</definedName>
    <definedName name="H8CAR" localSheetId="5">[15]INPUT!#REF!</definedName>
    <definedName name="H8CAR">[15]INPUT!#REF!</definedName>
    <definedName name="H8CBL" localSheetId="10">[15]INPUT!#REF!</definedName>
    <definedName name="H8CBL" localSheetId="5">[15]INPUT!#REF!</definedName>
    <definedName name="H8CBL">[15]INPUT!#REF!</definedName>
    <definedName name="H8CBR" localSheetId="10">[15]INPUT!#REF!</definedName>
    <definedName name="H8CBR" localSheetId="5">[15]INPUT!#REF!</definedName>
    <definedName name="H8CBR">[15]INPUT!#REF!</definedName>
    <definedName name="H8CCL" localSheetId="10">[15]INPUT!#REF!</definedName>
    <definedName name="H8CCL" localSheetId="5">[15]INPUT!#REF!</definedName>
    <definedName name="H8CCL">[15]INPUT!#REF!</definedName>
    <definedName name="H8CCR" localSheetId="10">[15]INPUT!#REF!</definedName>
    <definedName name="H8CCR" localSheetId="5">[15]INPUT!#REF!</definedName>
    <definedName name="H8CCR">[15]INPUT!#REF!</definedName>
    <definedName name="H8D1L" localSheetId="10">[15]INPUT!#REF!</definedName>
    <definedName name="H8D1L" localSheetId="5">[15]INPUT!#REF!</definedName>
    <definedName name="H8D1L">[15]INPUT!#REF!</definedName>
    <definedName name="H8D1R" localSheetId="10">[15]INPUT!#REF!</definedName>
    <definedName name="H8D1R" localSheetId="5">[15]INPUT!#REF!</definedName>
    <definedName name="H8D1R">[15]INPUT!#REF!</definedName>
    <definedName name="H8D2L" localSheetId="10">[15]INPUT!#REF!</definedName>
    <definedName name="H8D2L" localSheetId="5">[15]INPUT!#REF!</definedName>
    <definedName name="H8D2L">[15]INPUT!#REF!</definedName>
    <definedName name="H8D2R" localSheetId="10">[15]INPUT!#REF!</definedName>
    <definedName name="H8D2R" localSheetId="5">[15]INPUT!#REF!</definedName>
    <definedName name="H8D2R">[15]INPUT!#REF!</definedName>
    <definedName name="H8D3L" localSheetId="10">[15]INPUT!#REF!</definedName>
    <definedName name="H8D3L" localSheetId="5">[15]INPUT!#REF!</definedName>
    <definedName name="H8D3L">[15]INPUT!#REF!</definedName>
    <definedName name="H8D3R" localSheetId="10">[15]INPUT!#REF!</definedName>
    <definedName name="H8D3R" localSheetId="5">[15]INPUT!#REF!</definedName>
    <definedName name="H8D3R">[15]INPUT!#REF!</definedName>
    <definedName name="H9A1P" localSheetId="10">#REF!</definedName>
    <definedName name="H9A1P" localSheetId="5">#REF!</definedName>
    <definedName name="H9A1P">#REF!</definedName>
    <definedName name="h9a1t" localSheetId="10">#REF!</definedName>
    <definedName name="h9a1t" localSheetId="5">#REF!</definedName>
    <definedName name="h9a1t">#REF!</definedName>
    <definedName name="h9a2p" localSheetId="10">#REF!</definedName>
    <definedName name="h9a2p" localSheetId="5">#REF!</definedName>
    <definedName name="h9a2p">#REF!</definedName>
    <definedName name="h9a2t" localSheetId="10">#REF!</definedName>
    <definedName name="h9a2t" localSheetId="5">#REF!</definedName>
    <definedName name="h9a2t">#REF!</definedName>
    <definedName name="H9AAL" localSheetId="10">[15]INPUT!#REF!</definedName>
    <definedName name="H9AAL" localSheetId="5">[15]INPUT!#REF!</definedName>
    <definedName name="H9AAL">[15]INPUT!#REF!</definedName>
    <definedName name="H9AAR" localSheetId="10">[15]INPUT!#REF!</definedName>
    <definedName name="H9AAR" localSheetId="5">[15]INPUT!#REF!</definedName>
    <definedName name="H9AAR">[15]INPUT!#REF!</definedName>
    <definedName name="H9ABL" localSheetId="10">[15]INPUT!#REF!</definedName>
    <definedName name="H9ABL" localSheetId="5">[15]INPUT!#REF!</definedName>
    <definedName name="H9ABL">[15]INPUT!#REF!</definedName>
    <definedName name="H9ABR" localSheetId="10">[15]INPUT!#REF!</definedName>
    <definedName name="H9ABR" localSheetId="5">[15]INPUT!#REF!</definedName>
    <definedName name="H9ABR">[15]INPUT!#REF!</definedName>
    <definedName name="H9ACL" localSheetId="10">[15]INPUT!#REF!</definedName>
    <definedName name="H9ACL" localSheetId="5">[15]INPUT!#REF!</definedName>
    <definedName name="H9ACL">[15]INPUT!#REF!</definedName>
    <definedName name="H9ACR" localSheetId="10">[15]INPUT!#REF!</definedName>
    <definedName name="H9ACR" localSheetId="5">[15]INPUT!#REF!</definedName>
    <definedName name="H9ACR">[15]INPUT!#REF!</definedName>
    <definedName name="H9ADL" localSheetId="10">[15]INPUT!#REF!</definedName>
    <definedName name="H9ADL" localSheetId="5">[15]INPUT!#REF!</definedName>
    <definedName name="H9ADL">[15]INPUT!#REF!</definedName>
    <definedName name="H9ADR" localSheetId="10">[15]INPUT!#REF!</definedName>
    <definedName name="H9ADR" localSheetId="5">[15]INPUT!#REF!</definedName>
    <definedName name="H9ADR">[15]INPUT!#REF!</definedName>
    <definedName name="H9AEL" localSheetId="10">[15]INPUT!#REF!</definedName>
    <definedName name="H9AEL" localSheetId="5">[15]INPUT!#REF!</definedName>
    <definedName name="H9AEL">[15]INPUT!#REF!</definedName>
    <definedName name="H9AER" localSheetId="10">[15]INPUT!#REF!</definedName>
    <definedName name="H9AER" localSheetId="5">[15]INPUT!#REF!</definedName>
    <definedName name="H9AER">[15]INPUT!#REF!</definedName>
    <definedName name="H9AFL" localSheetId="10">[15]INPUT!#REF!</definedName>
    <definedName name="H9AFL" localSheetId="5">[15]INPUT!#REF!</definedName>
    <definedName name="H9AFL">[15]INPUT!#REF!</definedName>
    <definedName name="H9AFR" localSheetId="10">[15]INPUT!#REF!</definedName>
    <definedName name="H9AFR" localSheetId="5">[15]INPUT!#REF!</definedName>
    <definedName name="H9AFR">[15]INPUT!#REF!</definedName>
    <definedName name="H9AGL" localSheetId="10">[15]INPUT!#REF!</definedName>
    <definedName name="H9AGL" localSheetId="5">[15]INPUT!#REF!</definedName>
    <definedName name="H9AGL">[15]INPUT!#REF!</definedName>
    <definedName name="H9AGR" localSheetId="10">[15]INPUT!#REF!</definedName>
    <definedName name="H9AGR" localSheetId="5">[15]INPUT!#REF!</definedName>
    <definedName name="H9AGR">[15]INPUT!#REF!</definedName>
    <definedName name="H9BAL" localSheetId="10">[15]INPUT!#REF!</definedName>
    <definedName name="H9BAL" localSheetId="5">[15]INPUT!#REF!</definedName>
    <definedName name="H9BAL">[15]INPUT!#REF!</definedName>
    <definedName name="H9BAR" localSheetId="10">[15]INPUT!#REF!</definedName>
    <definedName name="H9BAR" localSheetId="5">[15]INPUT!#REF!</definedName>
    <definedName name="H9BAR">[15]INPUT!#REF!</definedName>
    <definedName name="H9BBL" localSheetId="10">[15]INPUT!#REF!</definedName>
    <definedName name="H9BBL" localSheetId="5">[15]INPUT!#REF!</definedName>
    <definedName name="H9BBL">[15]INPUT!#REF!</definedName>
    <definedName name="H9BBR" localSheetId="10">[15]INPUT!#REF!</definedName>
    <definedName name="H9BBR" localSheetId="5">[15]INPUT!#REF!</definedName>
    <definedName name="H9BBR">[15]INPUT!#REF!</definedName>
    <definedName name="H9CAL" localSheetId="10">[15]INPUT!#REF!</definedName>
    <definedName name="H9CAL" localSheetId="5">[15]INPUT!#REF!</definedName>
    <definedName name="H9CAL">[15]INPUT!#REF!</definedName>
    <definedName name="H9CAR" localSheetId="10">[15]INPUT!#REF!</definedName>
    <definedName name="H9CAR" localSheetId="5">[15]INPUT!#REF!</definedName>
    <definedName name="H9CAR">[15]INPUT!#REF!</definedName>
    <definedName name="H9CBL" localSheetId="10">[15]INPUT!#REF!</definedName>
    <definedName name="H9CBL" localSheetId="5">[15]INPUT!#REF!</definedName>
    <definedName name="H9CBL">[15]INPUT!#REF!</definedName>
    <definedName name="H9CBR" localSheetId="10">[15]INPUT!#REF!</definedName>
    <definedName name="H9CBR" localSheetId="5">[15]INPUT!#REF!</definedName>
    <definedName name="H9CBR">[15]INPUT!#REF!</definedName>
    <definedName name="H9CCL" localSheetId="10">[15]INPUT!#REF!</definedName>
    <definedName name="H9CCL" localSheetId="5">[15]INPUT!#REF!</definedName>
    <definedName name="H9CCL">[15]INPUT!#REF!</definedName>
    <definedName name="H9CCR" localSheetId="10">[15]INPUT!#REF!</definedName>
    <definedName name="H9CCR" localSheetId="5">[15]INPUT!#REF!</definedName>
    <definedName name="H9CCR">[15]INPUT!#REF!</definedName>
    <definedName name="H9D1L" localSheetId="10">[15]INPUT!#REF!</definedName>
    <definedName name="H9D1L" localSheetId="5">[15]INPUT!#REF!</definedName>
    <definedName name="H9D1L">[15]INPUT!#REF!</definedName>
    <definedName name="H9D1R" localSheetId="10">[15]INPUT!#REF!</definedName>
    <definedName name="H9D1R" localSheetId="5">[15]INPUT!#REF!</definedName>
    <definedName name="H9D1R">[15]INPUT!#REF!</definedName>
    <definedName name="H9D2L" localSheetId="10">[15]INPUT!#REF!</definedName>
    <definedName name="H9D2L" localSheetId="5">[15]INPUT!#REF!</definedName>
    <definedName name="H9D2L">[15]INPUT!#REF!</definedName>
    <definedName name="H9D2R" localSheetId="10">[15]INPUT!#REF!</definedName>
    <definedName name="H9D2R" localSheetId="5">[15]INPUT!#REF!</definedName>
    <definedName name="H9D2R">[15]INPUT!#REF!</definedName>
    <definedName name="H9D3L" localSheetId="10">[15]INPUT!#REF!</definedName>
    <definedName name="H9D3L" localSheetId="5">[15]INPUT!#REF!</definedName>
    <definedName name="H9D3L">[15]INPUT!#REF!</definedName>
    <definedName name="H9D3R" localSheetId="10">[15]INPUT!#REF!</definedName>
    <definedName name="H9D3R" localSheetId="5">[15]INPUT!#REF!</definedName>
    <definedName name="H9D3R">[15]INPUT!#REF!</definedName>
    <definedName name="HA10L" localSheetId="10">[15]INPUT!#REF!</definedName>
    <definedName name="HA10L" localSheetId="5">[15]INPUT!#REF!</definedName>
    <definedName name="HA10L">[15]INPUT!#REF!</definedName>
    <definedName name="HA10R" localSheetId="10">[15]INPUT!#REF!</definedName>
    <definedName name="HA10R" localSheetId="5">[15]INPUT!#REF!</definedName>
    <definedName name="HA10R">[15]INPUT!#REF!</definedName>
    <definedName name="HA1P" localSheetId="10">#REF!</definedName>
    <definedName name="HA1P" localSheetId="5">#REF!</definedName>
    <definedName name="HA1P">#REF!</definedName>
    <definedName name="ha1t" localSheetId="10">#REF!</definedName>
    <definedName name="ha1t" localSheetId="5">#REF!</definedName>
    <definedName name="ha1t">#REF!</definedName>
    <definedName name="ha2p" localSheetId="10">#REF!</definedName>
    <definedName name="ha2p" localSheetId="5">#REF!</definedName>
    <definedName name="ha2p">#REF!</definedName>
    <definedName name="ha2t" localSheetId="10">#REF!</definedName>
    <definedName name="ha2t" localSheetId="5">#REF!</definedName>
    <definedName name="ha2t">#REF!</definedName>
    <definedName name="HA3L" localSheetId="10">[15]INPUT!#REF!</definedName>
    <definedName name="HA3L" localSheetId="5">[15]INPUT!#REF!</definedName>
    <definedName name="HA3L">[15]INPUT!#REF!</definedName>
    <definedName name="HA3R" localSheetId="10">[15]INPUT!#REF!</definedName>
    <definedName name="HA3R" localSheetId="5">[15]INPUT!#REF!</definedName>
    <definedName name="HA3R">[15]INPUT!#REF!</definedName>
    <definedName name="HA4L" localSheetId="10">[15]INPUT!#REF!</definedName>
    <definedName name="HA4L" localSheetId="5">[15]INPUT!#REF!</definedName>
    <definedName name="HA4L">[15]INPUT!#REF!</definedName>
    <definedName name="HA4R" localSheetId="10">[15]INPUT!#REF!</definedName>
    <definedName name="HA4R" localSheetId="5">[15]INPUT!#REF!</definedName>
    <definedName name="HA4R">[15]INPUT!#REF!</definedName>
    <definedName name="HA5L" localSheetId="10">[15]INPUT!#REF!</definedName>
    <definedName name="HA5L" localSheetId="5">[15]INPUT!#REF!</definedName>
    <definedName name="HA5L">[15]INPUT!#REF!</definedName>
    <definedName name="HA5R" localSheetId="10">[15]INPUT!#REF!</definedName>
    <definedName name="HA5R" localSheetId="5">[15]INPUT!#REF!</definedName>
    <definedName name="HA5R">[15]INPUT!#REF!</definedName>
    <definedName name="HA6L" localSheetId="10">[15]INPUT!#REF!</definedName>
    <definedName name="HA6L" localSheetId="5">[15]INPUT!#REF!</definedName>
    <definedName name="HA6L">[15]INPUT!#REF!</definedName>
    <definedName name="HA6R" localSheetId="10">[15]INPUT!#REF!</definedName>
    <definedName name="HA6R" localSheetId="5">[15]INPUT!#REF!</definedName>
    <definedName name="HA6R">[15]INPUT!#REF!</definedName>
    <definedName name="HA7L" localSheetId="10">[15]INPUT!#REF!</definedName>
    <definedName name="HA7L" localSheetId="5">[15]INPUT!#REF!</definedName>
    <definedName name="HA7L">[15]INPUT!#REF!</definedName>
    <definedName name="HA7R" localSheetId="10">[15]INPUT!#REF!</definedName>
    <definedName name="HA7R" localSheetId="5">[15]INPUT!#REF!</definedName>
    <definedName name="HA7R">[15]INPUT!#REF!</definedName>
    <definedName name="HA8L" localSheetId="10">[15]INPUT!#REF!</definedName>
    <definedName name="HA8L" localSheetId="5">[15]INPUT!#REF!</definedName>
    <definedName name="HA8L">[15]INPUT!#REF!</definedName>
    <definedName name="HA8R" localSheetId="10">[15]INPUT!#REF!</definedName>
    <definedName name="HA8R" localSheetId="5">[15]INPUT!#REF!</definedName>
    <definedName name="HA8R">[15]INPUT!#REF!</definedName>
    <definedName name="HA9L" localSheetId="10">[15]INPUT!#REF!</definedName>
    <definedName name="HA9L" localSheetId="5">[15]INPUT!#REF!</definedName>
    <definedName name="HA9L">[15]INPUT!#REF!</definedName>
    <definedName name="HA9R" localSheetId="10">[15]INPUT!#REF!</definedName>
    <definedName name="HA9R" localSheetId="5">[15]INPUT!#REF!</definedName>
    <definedName name="HA9R">[15]INPUT!#REF!</definedName>
    <definedName name="HDRR" localSheetId="10">BlankMacro1</definedName>
    <definedName name="HDRR" localSheetId="5">BlankMacro1</definedName>
    <definedName name="HDRR">BlankMacro1</definedName>
    <definedName name="Hello">[17]XL4Poppy!$A$15</definedName>
    <definedName name="hf" localSheetId="10">'[16]자재 집계표'!#REF!</definedName>
    <definedName name="hf" localSheetId="5">'[16]자재 집계표'!#REF!</definedName>
    <definedName name="hf">'[16]자재 집계표'!#REF!</definedName>
    <definedName name="hgf" hidden="1">{#N/A,#N/A,FALSE,"2~8번"}</definedName>
    <definedName name="hggdsh" localSheetId="10">'[16]자재 집계표'!#REF!</definedName>
    <definedName name="hggdsh" localSheetId="5">'[16]자재 집계표'!#REF!</definedName>
    <definedName name="hggdsh">'[16]자재 집계표'!#REF!</definedName>
    <definedName name="HH" localSheetId="10">[18]교각1!#REF!</definedName>
    <definedName name="HH" localSheetId="5">[18]교각1!#REF!</definedName>
    <definedName name="HH">[18]교각1!#REF!</definedName>
    <definedName name="HH10L" localSheetId="10">[15]INPUT!#REF!</definedName>
    <definedName name="HH10L" localSheetId="5">[15]INPUT!#REF!</definedName>
    <definedName name="HH10L">[15]INPUT!#REF!</definedName>
    <definedName name="HH10R" localSheetId="10">[15]INPUT!#REF!</definedName>
    <definedName name="HH10R" localSheetId="5">[15]INPUT!#REF!</definedName>
    <definedName name="HH10R">[15]INPUT!#REF!</definedName>
    <definedName name="HH3L" localSheetId="10">[15]INPUT!#REF!</definedName>
    <definedName name="HH3L" localSheetId="5">[15]INPUT!#REF!</definedName>
    <definedName name="HH3L">[15]INPUT!#REF!</definedName>
    <definedName name="HH3R" localSheetId="10">[15]INPUT!#REF!</definedName>
    <definedName name="HH3R" localSheetId="5">[15]INPUT!#REF!</definedName>
    <definedName name="HH3R">[15]INPUT!#REF!</definedName>
    <definedName name="HH4L" localSheetId="10">[15]INPUT!#REF!</definedName>
    <definedName name="HH4L" localSheetId="5">[15]INPUT!#REF!</definedName>
    <definedName name="HH4L">[15]INPUT!#REF!</definedName>
    <definedName name="HH4R" localSheetId="10">[15]INPUT!#REF!</definedName>
    <definedName name="HH4R" localSheetId="5">[15]INPUT!#REF!</definedName>
    <definedName name="HH4R">[15]INPUT!#REF!</definedName>
    <definedName name="HH5L" localSheetId="10">[15]INPUT!#REF!</definedName>
    <definedName name="HH5L" localSheetId="5">[15]INPUT!#REF!</definedName>
    <definedName name="HH5L">[15]INPUT!#REF!</definedName>
    <definedName name="HH5R" localSheetId="10">[15]INPUT!#REF!</definedName>
    <definedName name="HH5R" localSheetId="5">[15]INPUT!#REF!</definedName>
    <definedName name="HH5R">[15]INPUT!#REF!</definedName>
    <definedName name="HH6L" localSheetId="10">[15]INPUT!#REF!</definedName>
    <definedName name="HH6L" localSheetId="5">[15]INPUT!#REF!</definedName>
    <definedName name="HH6L">[15]INPUT!#REF!</definedName>
    <definedName name="HH6R" localSheetId="10">[15]INPUT!#REF!</definedName>
    <definedName name="HH6R" localSheetId="5">[15]INPUT!#REF!</definedName>
    <definedName name="HH6R">[15]INPUT!#REF!</definedName>
    <definedName name="HH7L" localSheetId="10">[15]INPUT!#REF!</definedName>
    <definedName name="HH7L" localSheetId="5">[15]INPUT!#REF!</definedName>
    <definedName name="HH7L">[15]INPUT!#REF!</definedName>
    <definedName name="HH7R" localSheetId="10">[15]INPUT!#REF!</definedName>
    <definedName name="HH7R" localSheetId="5">[15]INPUT!#REF!</definedName>
    <definedName name="HH7R">[15]INPUT!#REF!</definedName>
    <definedName name="HH8L" localSheetId="10">[15]INPUT!#REF!</definedName>
    <definedName name="HH8L" localSheetId="5">[15]INPUT!#REF!</definedName>
    <definedName name="HH8L">[15]INPUT!#REF!</definedName>
    <definedName name="HH8R" localSheetId="10">[15]INPUT!#REF!</definedName>
    <definedName name="HH8R" localSheetId="5">[15]INPUT!#REF!</definedName>
    <definedName name="HH8R">[15]INPUT!#REF!</definedName>
    <definedName name="HH9L" localSheetId="10">[15]INPUT!#REF!</definedName>
    <definedName name="HH9L" localSheetId="5">[15]INPUT!#REF!</definedName>
    <definedName name="HH9L">[15]INPUT!#REF!</definedName>
    <definedName name="HH9R" localSheetId="10">[15]INPUT!#REF!</definedName>
    <definedName name="HH9R" localSheetId="5">[15]INPUT!#REF!</definedName>
    <definedName name="HH9R">[15]INPUT!#REF!</definedName>
    <definedName name="hhh" localSheetId="10">'[16]자재 집계표'!#REF!</definedName>
    <definedName name="hhh" localSheetId="5">'[16]자재 집계표'!#REF!</definedName>
    <definedName name="hhh">'[16]자재 집계표'!#REF!</definedName>
    <definedName name="HHHHH" localSheetId="10">#REF!</definedName>
    <definedName name="HHHHH" localSheetId="5">#REF!</definedName>
    <definedName name="HHHHH">#REF!</definedName>
    <definedName name="HJ" localSheetId="10">BlankMacro1</definedName>
    <definedName name="HJ" localSheetId="5">BlankMacro1</definedName>
    <definedName name="HJ">BlankMacro1</definedName>
    <definedName name="hr" localSheetId="10">BlankMacro1</definedName>
    <definedName name="hr" localSheetId="5">BlankMacro1</definedName>
    <definedName name="hr">BlankMacro1</definedName>
    <definedName name="hrbirit" hidden="1">{#N/A,#N/A,FALSE,"배수2"}</definedName>
    <definedName name="hrbjrjy" hidden="1">{#N/A,#N/A,FALSE,"배수2"}</definedName>
    <definedName name="HRTT" localSheetId="10">BlankMacro1</definedName>
    <definedName name="HRTT" localSheetId="5">BlankMacro1</definedName>
    <definedName name="HRTT">BlankMacro1</definedName>
    <definedName name="HS" localSheetId="10">[18]교각1!#REF!</definedName>
    <definedName name="HS" localSheetId="5">[18]교각1!#REF!</definedName>
    <definedName name="HS">[18]교각1!#REF!</definedName>
    <definedName name="hsf" hidden="1">{#N/A,#N/A,FALSE,"구조2"}</definedName>
    <definedName name="HSUM10L" localSheetId="10">[15]INPUT!#REF!</definedName>
    <definedName name="HSUM10L" localSheetId="5">[15]INPUT!#REF!</definedName>
    <definedName name="HSUM10L">[15]INPUT!#REF!</definedName>
    <definedName name="HSUM10R" localSheetId="10">[15]INPUT!#REF!</definedName>
    <definedName name="HSUM10R" localSheetId="5">[15]INPUT!#REF!</definedName>
    <definedName name="HSUM10R">[15]INPUT!#REF!</definedName>
    <definedName name="HSUM3L" localSheetId="10">[15]INPUT!#REF!</definedName>
    <definedName name="HSUM3L" localSheetId="5">[15]INPUT!#REF!</definedName>
    <definedName name="HSUM3L">[15]INPUT!#REF!</definedName>
    <definedName name="HSUM3R" localSheetId="10">[15]INPUT!#REF!</definedName>
    <definedName name="HSUM3R" localSheetId="5">[15]INPUT!#REF!</definedName>
    <definedName name="HSUM3R">[15]INPUT!#REF!</definedName>
    <definedName name="HSUM4L" localSheetId="10">[15]INPUT!#REF!</definedName>
    <definedName name="HSUM4L" localSheetId="5">[15]INPUT!#REF!</definedName>
    <definedName name="HSUM4L">[15]INPUT!#REF!</definedName>
    <definedName name="HSUM4R" localSheetId="10">[15]INPUT!#REF!</definedName>
    <definedName name="HSUM4R" localSheetId="5">[15]INPUT!#REF!</definedName>
    <definedName name="HSUM4R">[15]INPUT!#REF!</definedName>
    <definedName name="HSUM5L" localSheetId="10">[15]INPUT!#REF!</definedName>
    <definedName name="HSUM5L" localSheetId="5">[15]INPUT!#REF!</definedName>
    <definedName name="HSUM5L">[15]INPUT!#REF!</definedName>
    <definedName name="HSUM5R" localSheetId="10">[15]INPUT!#REF!</definedName>
    <definedName name="HSUM5R" localSheetId="5">[15]INPUT!#REF!</definedName>
    <definedName name="HSUM5R">[15]INPUT!#REF!</definedName>
    <definedName name="HSUM6L" localSheetId="10">[15]INPUT!#REF!</definedName>
    <definedName name="HSUM6L" localSheetId="5">[15]INPUT!#REF!</definedName>
    <definedName name="HSUM6L">[15]INPUT!#REF!</definedName>
    <definedName name="HSUM6R" localSheetId="10">[15]INPUT!#REF!</definedName>
    <definedName name="HSUM6R" localSheetId="5">[15]INPUT!#REF!</definedName>
    <definedName name="HSUM6R">[15]INPUT!#REF!</definedName>
    <definedName name="HSUM7L" localSheetId="10">[15]INPUT!#REF!</definedName>
    <definedName name="HSUM7L" localSheetId="5">[15]INPUT!#REF!</definedName>
    <definedName name="HSUM7L">[15]INPUT!#REF!</definedName>
    <definedName name="HSUM7R" localSheetId="10">[15]INPUT!#REF!</definedName>
    <definedName name="HSUM7R" localSheetId="5">[15]INPUT!#REF!</definedName>
    <definedName name="HSUM7R">[15]INPUT!#REF!</definedName>
    <definedName name="HSUM8L" localSheetId="10">[15]INPUT!#REF!</definedName>
    <definedName name="HSUM8L" localSheetId="5">[15]INPUT!#REF!</definedName>
    <definedName name="HSUM8L">[15]INPUT!#REF!</definedName>
    <definedName name="HSUM8R" localSheetId="10">[15]INPUT!#REF!</definedName>
    <definedName name="HSUM8R" localSheetId="5">[15]INPUT!#REF!</definedName>
    <definedName name="HSUM8R">[15]INPUT!#REF!</definedName>
    <definedName name="HSUM9L" localSheetId="10">[15]INPUT!#REF!</definedName>
    <definedName name="HSUM9L" localSheetId="5">[15]INPUT!#REF!</definedName>
    <definedName name="HSUM9L">[15]INPUT!#REF!</definedName>
    <definedName name="HSUM9R" localSheetId="10">[15]INPUT!#REF!</definedName>
    <definedName name="HSUM9R" localSheetId="5">[15]INPUT!#REF!</definedName>
    <definedName name="HSUM9R">[15]INPUT!#REF!</definedName>
    <definedName name="HX10L" localSheetId="10">[15]INPUT!#REF!</definedName>
    <definedName name="HX10L" localSheetId="5">[15]INPUT!#REF!</definedName>
    <definedName name="HX10L">[15]INPUT!#REF!</definedName>
    <definedName name="HX10R" localSheetId="10">[15]INPUT!#REF!</definedName>
    <definedName name="HX10R" localSheetId="5">[15]INPUT!#REF!</definedName>
    <definedName name="HX10R">[15]INPUT!#REF!</definedName>
    <definedName name="HX3L" localSheetId="10">[15]INPUT!#REF!</definedName>
    <definedName name="HX3L" localSheetId="5">[15]INPUT!#REF!</definedName>
    <definedName name="HX3L">[15]INPUT!#REF!</definedName>
    <definedName name="HX3R" localSheetId="10">[15]INPUT!#REF!</definedName>
    <definedName name="HX3R" localSheetId="5">[15]INPUT!#REF!</definedName>
    <definedName name="HX3R">[15]INPUT!#REF!</definedName>
    <definedName name="HX4L" localSheetId="10">[15]INPUT!#REF!</definedName>
    <definedName name="HX4L" localSheetId="5">[15]INPUT!#REF!</definedName>
    <definedName name="HX4L">[15]INPUT!#REF!</definedName>
    <definedName name="HX4R" localSheetId="10">[15]INPUT!#REF!</definedName>
    <definedName name="HX4R" localSheetId="5">[15]INPUT!#REF!</definedName>
    <definedName name="HX4R">[15]INPUT!#REF!</definedName>
    <definedName name="HX5L" localSheetId="10">[15]INPUT!#REF!</definedName>
    <definedName name="HX5L" localSheetId="5">[15]INPUT!#REF!</definedName>
    <definedName name="HX5L">[15]INPUT!#REF!</definedName>
    <definedName name="HX5R" localSheetId="10">[15]INPUT!#REF!</definedName>
    <definedName name="HX5R" localSheetId="5">[15]INPUT!#REF!</definedName>
    <definedName name="HX5R">[15]INPUT!#REF!</definedName>
    <definedName name="HX6L" localSheetId="10">[15]INPUT!#REF!</definedName>
    <definedName name="HX6L" localSheetId="5">[15]INPUT!#REF!</definedName>
    <definedName name="HX6L">[15]INPUT!#REF!</definedName>
    <definedName name="HX6R" localSheetId="10">[15]INPUT!#REF!</definedName>
    <definedName name="HX6R" localSheetId="5">[15]INPUT!#REF!</definedName>
    <definedName name="HX6R">[15]INPUT!#REF!</definedName>
    <definedName name="HX7L" localSheetId="10">[15]INPUT!#REF!</definedName>
    <definedName name="HX7L" localSheetId="5">[15]INPUT!#REF!</definedName>
    <definedName name="HX7L">[15]INPUT!#REF!</definedName>
    <definedName name="HX7R" localSheetId="10">[15]INPUT!#REF!</definedName>
    <definedName name="HX7R" localSheetId="5">[15]INPUT!#REF!</definedName>
    <definedName name="HX7R">[15]INPUT!#REF!</definedName>
    <definedName name="HX8L" localSheetId="10">[15]INPUT!#REF!</definedName>
    <definedName name="HX8L" localSheetId="5">[15]INPUT!#REF!</definedName>
    <definedName name="HX8L">[15]INPUT!#REF!</definedName>
    <definedName name="HX8R" localSheetId="10">[15]INPUT!#REF!</definedName>
    <definedName name="HX8R" localSheetId="5">[15]INPUT!#REF!</definedName>
    <definedName name="HX8R">[15]INPUT!#REF!</definedName>
    <definedName name="HX9L" localSheetId="10">[15]INPUT!#REF!</definedName>
    <definedName name="HX9L" localSheetId="5">[15]INPUT!#REF!</definedName>
    <definedName name="HX9L">[15]INPUT!#REF!</definedName>
    <definedName name="HX9R" localSheetId="10">[15]INPUT!#REF!</definedName>
    <definedName name="HX9R" localSheetId="5">[15]INPUT!#REF!</definedName>
    <definedName name="HX9R">[15]INPUT!#REF!</definedName>
    <definedName name="H형강" localSheetId="10">#REF!</definedName>
    <definedName name="H형강" localSheetId="5">#REF!</definedName>
    <definedName name="H형강">#REF!</definedName>
    <definedName name="i" localSheetId="10">BlankMacro1</definedName>
    <definedName name="i" localSheetId="5">BlankMacro1</definedName>
    <definedName name="i">BlankMacro1</definedName>
    <definedName name="II" localSheetId="10">#REF!</definedName>
    <definedName name="II" localSheetId="5">#REF!</definedName>
    <definedName name="II">#REF!</definedName>
    <definedName name="IIIIIII" localSheetId="10">#REF!</definedName>
    <definedName name="IIIIIII" localSheetId="5">#REF!</definedName>
    <definedName name="IIIIIII">#REF!</definedName>
    <definedName name="ijj" hidden="1">{#N/A,#N/A,FALSE,"골재소요량";#N/A,#N/A,FALSE,"골재소요량"}</definedName>
    <definedName name="IK" localSheetId="10">BlankMacro1</definedName>
    <definedName name="IK" localSheetId="5">BlankMacro1</definedName>
    <definedName name="IK">BlankMacro1</definedName>
    <definedName name="IKJ" localSheetId="10">BlankMacro1</definedName>
    <definedName name="IKJ" localSheetId="5">BlankMacro1</definedName>
    <definedName name="IKJ">BlankMacro1</definedName>
    <definedName name="IKL" localSheetId="10">BlankMacro1</definedName>
    <definedName name="IKL" localSheetId="5">BlankMacro1</definedName>
    <definedName name="IKL">BlankMacro1</definedName>
    <definedName name="ILK" localSheetId="10">BlankMacro1</definedName>
    <definedName name="ILK" localSheetId="5">BlankMacro1</definedName>
    <definedName name="ILK">BlankMacro1</definedName>
    <definedName name="iopu" hidden="1">{#N/A,#N/A,FALSE,"속도"}</definedName>
    <definedName name="iouo" hidden="1">{#N/A,#N/A,FALSE,"배수2"}</definedName>
    <definedName name="ioup" hidden="1">{#N/A,#N/A,FALSE,"속도"}</definedName>
    <definedName name="IU" localSheetId="10">BlankMacro1</definedName>
    <definedName name="IU" localSheetId="5">BlankMacro1</definedName>
    <definedName name="IU">BlankMacro1</definedName>
    <definedName name="IUOPOOPI">#N/A</definedName>
    <definedName name="j" localSheetId="10">'[16]자재 집계표'!#REF!</definedName>
    <definedName name="j" localSheetId="5">'[16]자재 집계표'!#REF!</definedName>
    <definedName name="j">'[16]자재 집계표'!#REF!</definedName>
    <definedName name="jf" hidden="1">{#N/A,#N/A,FALSE,"이정표"}</definedName>
    <definedName name="jfjh" hidden="1">{#N/A,#N/A,FALSE,"표지목차"}</definedName>
    <definedName name="JH">'[20]#REF'!$T$39</definedName>
    <definedName name="jhj">'[20]#REF'!$K$84</definedName>
    <definedName name="jii" hidden="1">{#N/A,#N/A,FALSE,"골재소요량";#N/A,#N/A,FALSE,"골재소요량"}</definedName>
    <definedName name="JJJ" localSheetId="10">#REF!</definedName>
    <definedName name="JJJ" localSheetId="5">#REF!</definedName>
    <definedName name="JJJ">#REF!</definedName>
    <definedName name="JJJJJ" localSheetId="10">#REF!</definedName>
    <definedName name="JJJJJ" localSheetId="5">#REF!</definedName>
    <definedName name="JJJJJ">#REF!</definedName>
    <definedName name="JK" localSheetId="10">BlankMacro1</definedName>
    <definedName name="JK" localSheetId="5">BlankMacro1</definedName>
    <definedName name="JK">BlankMacro1</definedName>
    <definedName name="JUI" localSheetId="10">BlankMacro1</definedName>
    <definedName name="JUI" localSheetId="5">BlankMacro1</definedName>
    <definedName name="JUI">BlankMacro1</definedName>
    <definedName name="JY" localSheetId="10">BlankMacro1</definedName>
    <definedName name="JY" localSheetId="5">BlankMacro1</definedName>
    <definedName name="JY">BlankMacro1</definedName>
    <definedName name="JYH" localSheetId="10">#REF!</definedName>
    <definedName name="JYH" localSheetId="5">#REF!</definedName>
    <definedName name="JYH">#REF!</definedName>
    <definedName name="jyrwe" hidden="1">{#N/A,#N/A,FALSE,"조골재"}</definedName>
    <definedName name="jytrtysr" hidden="1">{#N/A,#N/A,FALSE,"조골재"}</definedName>
    <definedName name="J총뒷">[14]배수공!$AH$11</definedName>
    <definedName name="J총콘">[21]배수공!$AL$11</definedName>
    <definedName name="k" hidden="1">{#N/A,#N/A,FALSE,"속도"}</definedName>
    <definedName name="KI" localSheetId="10">BlankMacro1</definedName>
    <definedName name="KI" localSheetId="5">BlankMacro1</definedName>
    <definedName name="KI">BlankMacro1</definedName>
    <definedName name="kin" hidden="1">{#N/A,#N/A,FALSE,"혼합골재"}</definedName>
    <definedName name="KIU" localSheetId="10">BlankMacro1</definedName>
    <definedName name="KIU" localSheetId="5">BlankMacro1</definedName>
    <definedName name="KIU">BlankMacro1</definedName>
    <definedName name="kjh" localSheetId="10">'[16]자재 집계표'!#REF!</definedName>
    <definedName name="kjh" localSheetId="5">'[16]자재 집계표'!#REF!</definedName>
    <definedName name="kjh">'[16]자재 집계표'!#REF!</definedName>
    <definedName name="KJK" localSheetId="10">#REF!</definedName>
    <definedName name="KJK" localSheetId="5">#REF!</definedName>
    <definedName name="KJK">#REF!</definedName>
    <definedName name="kk" hidden="1">{#N/A,#N/A,FALSE,"구조2"}</definedName>
    <definedName name="kkk" hidden="1">{#N/A,#N/A,FALSE,"구조2"}</definedName>
    <definedName name="kkkkk" localSheetId="10" hidden="1">[22]날개벽수량표!#REF!</definedName>
    <definedName name="kkkkk" localSheetId="5" hidden="1">[22]날개벽수량표!#REF!</definedName>
    <definedName name="kkkkk" hidden="1">[22]날개벽수량표!#REF!</definedName>
    <definedName name="KKKKKK" localSheetId="10">#REF!</definedName>
    <definedName name="KKKKKK" localSheetId="5">#REF!</definedName>
    <definedName name="KKKKKK">#REF!</definedName>
    <definedName name="klkkk" localSheetId="10" hidden="1">[23]날개벽수량표!#REF!</definedName>
    <definedName name="klkkk" localSheetId="5" hidden="1">[23]날개벽수량표!#REF!</definedName>
    <definedName name="klkkk" hidden="1">[23]날개벽수량표!#REF!</definedName>
    <definedName name="knj" hidden="1">{#N/A,#N/A,FALSE,"혼합골재"}</definedName>
    <definedName name="ksad" hidden="1">{#N/A,#N/A,FALSE,"토공2"}</definedName>
    <definedName name="KU" localSheetId="10">BlankMacro1</definedName>
    <definedName name="KU" localSheetId="5">BlankMacro1</definedName>
    <definedName name="KU">BlankMacro1</definedName>
    <definedName name="kytjnjr" hidden="1">{#N/A,#N/A,FALSE,"토공2"}</definedName>
    <definedName name="L" localSheetId="10" hidden="1">[21]날개벽수량표!#REF!</definedName>
    <definedName name="L" localSheetId="5" hidden="1">[21]날개벽수량표!#REF!</definedName>
    <definedName name="L" hidden="1">[21]날개벽수량표!#REF!</definedName>
    <definedName name="L10L" localSheetId="10">'[10]자재 집계표'!#REF!</definedName>
    <definedName name="L10L" localSheetId="5">'[10]자재 집계표'!#REF!</definedName>
    <definedName name="L10L">'[10]자재 집계표'!#REF!</definedName>
    <definedName name="L1A1P" localSheetId="10">#REF!</definedName>
    <definedName name="L1A1P" localSheetId="5">#REF!</definedName>
    <definedName name="L1A1P">#REF!</definedName>
    <definedName name="l1a1t" localSheetId="10">#REF!</definedName>
    <definedName name="l1a1t" localSheetId="5">#REF!</definedName>
    <definedName name="l1a1t">#REF!</definedName>
    <definedName name="l1a2p" localSheetId="10">#REF!</definedName>
    <definedName name="l1a2p" localSheetId="5">#REF!</definedName>
    <definedName name="l1a2p">#REF!</definedName>
    <definedName name="l1a2t" localSheetId="10">#REF!</definedName>
    <definedName name="l1a2t" localSheetId="5">#REF!</definedName>
    <definedName name="l1a2t">#REF!</definedName>
    <definedName name="L1L" localSheetId="10">#REF!</definedName>
    <definedName name="L1L" localSheetId="5">#REF!</definedName>
    <definedName name="L1L">#REF!</definedName>
    <definedName name="L2A1P" localSheetId="10">#REF!</definedName>
    <definedName name="L2A1P" localSheetId="5">#REF!</definedName>
    <definedName name="L2A1P">#REF!</definedName>
    <definedName name="l2a1t" localSheetId="10">#REF!</definedName>
    <definedName name="l2a1t" localSheetId="5">#REF!</definedName>
    <definedName name="l2a1t">#REF!</definedName>
    <definedName name="l2a2p" localSheetId="10">#REF!</definedName>
    <definedName name="l2a2p" localSheetId="5">#REF!</definedName>
    <definedName name="l2a2p">#REF!</definedName>
    <definedName name="l2a2t" localSheetId="10">#REF!</definedName>
    <definedName name="l2a2t" localSheetId="5">#REF!</definedName>
    <definedName name="l2a2t">#REF!</definedName>
    <definedName name="L2L" localSheetId="10">#REF!</definedName>
    <definedName name="L2L" localSheetId="5">#REF!</definedName>
    <definedName name="L2L">#REF!</definedName>
    <definedName name="L3A1P" localSheetId="10">#REF!</definedName>
    <definedName name="L3A1P" localSheetId="5">#REF!</definedName>
    <definedName name="L3A1P">#REF!</definedName>
    <definedName name="l3a1t" localSheetId="10">#REF!</definedName>
    <definedName name="l3a1t" localSheetId="5">#REF!</definedName>
    <definedName name="l3a1t">#REF!</definedName>
    <definedName name="l3a2p" localSheetId="10">#REF!</definedName>
    <definedName name="l3a2p" localSheetId="5">#REF!</definedName>
    <definedName name="l3a2p">#REF!</definedName>
    <definedName name="l3a2t" localSheetId="10">#REF!</definedName>
    <definedName name="l3a2t" localSheetId="5">#REF!</definedName>
    <definedName name="l3a2t">#REF!</definedName>
    <definedName name="L3L" localSheetId="10">#REF!</definedName>
    <definedName name="L3L" localSheetId="5">#REF!</definedName>
    <definedName name="L3L">#REF!</definedName>
    <definedName name="L4A1P" localSheetId="10">#REF!</definedName>
    <definedName name="L4A1P" localSheetId="5">#REF!</definedName>
    <definedName name="L4A1P">#REF!</definedName>
    <definedName name="l4a1t" localSheetId="10">#REF!</definedName>
    <definedName name="l4a1t" localSheetId="5">#REF!</definedName>
    <definedName name="l4a1t">#REF!</definedName>
    <definedName name="l4a2p" localSheetId="10">#REF!</definedName>
    <definedName name="l4a2p" localSheetId="5">#REF!</definedName>
    <definedName name="l4a2p">#REF!</definedName>
    <definedName name="l4a2t" localSheetId="10">#REF!</definedName>
    <definedName name="l4a2t" localSheetId="5">#REF!</definedName>
    <definedName name="l4a2t">#REF!</definedName>
    <definedName name="L4L" localSheetId="10">#REF!</definedName>
    <definedName name="L4L" localSheetId="5">#REF!</definedName>
    <definedName name="L4L">#REF!</definedName>
    <definedName name="L5A1P" localSheetId="10">#REF!</definedName>
    <definedName name="L5A1P" localSheetId="5">#REF!</definedName>
    <definedName name="L5A1P">#REF!</definedName>
    <definedName name="l5a1t" localSheetId="10">#REF!</definedName>
    <definedName name="l5a1t" localSheetId="5">#REF!</definedName>
    <definedName name="l5a1t">#REF!</definedName>
    <definedName name="l5a2p" localSheetId="10">#REF!</definedName>
    <definedName name="l5a2p" localSheetId="5">#REF!</definedName>
    <definedName name="l5a2p">#REF!</definedName>
    <definedName name="l5a2t" localSheetId="10">#REF!</definedName>
    <definedName name="l5a2t" localSheetId="5">#REF!</definedName>
    <definedName name="l5a2t">#REF!</definedName>
    <definedName name="L5L">'[10]자재 집계표'!$E$81</definedName>
    <definedName name="L6A1P" localSheetId="10">#REF!</definedName>
    <definedName name="L6A1P" localSheetId="5">#REF!</definedName>
    <definedName name="L6A1P">#REF!</definedName>
    <definedName name="l6a1t" localSheetId="10">#REF!</definedName>
    <definedName name="l6a1t" localSheetId="5">#REF!</definedName>
    <definedName name="l6a1t">#REF!</definedName>
    <definedName name="l6a2p" localSheetId="10">#REF!</definedName>
    <definedName name="l6a2p" localSheetId="5">#REF!</definedName>
    <definedName name="l6a2p">#REF!</definedName>
    <definedName name="l6a2t" localSheetId="10">#REF!</definedName>
    <definedName name="l6a2t" localSheetId="5">#REF!</definedName>
    <definedName name="l6a2t">#REF!</definedName>
    <definedName name="L6L">'[10]자재 집계표'!$E$82</definedName>
    <definedName name="L7L">'[10]자재 집계표'!$E$83</definedName>
    <definedName name="L8L">'[10]자재 집계표'!$E$84</definedName>
    <definedName name="L9L">'[10]자재 집계표'!$E$86</definedName>
    <definedName name="LA1P" localSheetId="10">#REF!</definedName>
    <definedName name="LA1P" localSheetId="5">#REF!</definedName>
    <definedName name="LA1P">#REF!</definedName>
    <definedName name="la1t" localSheetId="10">#REF!</definedName>
    <definedName name="la1t" localSheetId="5">#REF!</definedName>
    <definedName name="la1t">#REF!</definedName>
    <definedName name="la2p" localSheetId="10">#REF!</definedName>
    <definedName name="la2p" localSheetId="5">#REF!</definedName>
    <definedName name="la2p">#REF!</definedName>
    <definedName name="la2t" localSheetId="10">#REF!</definedName>
    <definedName name="la2t" localSheetId="5">#REF!</definedName>
    <definedName name="la2t">#REF!</definedName>
    <definedName name="lc">'[16]자재 집계표'!$E$188</definedName>
    <definedName name="le">'[16]자재 집계표'!$J$445</definedName>
    <definedName name="LI" localSheetId="10">BlankMacro1</definedName>
    <definedName name="LI" localSheetId="5">BlankMacro1</definedName>
    <definedName name="LI">BlankMacro1</definedName>
    <definedName name="lijop" hidden="1">{#N/A,#N/A,FALSE,"배수1"}</definedName>
    <definedName name="LK" localSheetId="10">BlankMacro1</definedName>
    <definedName name="LK" localSheetId="5">BlankMacro1</definedName>
    <definedName name="LK">BlankMacro1</definedName>
    <definedName name="LKI" localSheetId="10">BlankMacro1</definedName>
    <definedName name="LKI" localSheetId="5">BlankMacro1</definedName>
    <definedName name="LKI">BlankMacro1</definedName>
    <definedName name="LKU" localSheetId="10">BlankMacro1</definedName>
    <definedName name="LKU" localSheetId="5">BlankMacro1</definedName>
    <definedName name="LKU">BlankMacro1</definedName>
    <definedName name="LL" localSheetId="10">#REF!</definedName>
    <definedName name="LL" localSheetId="5">#REF!</definedName>
    <definedName name="LL">#REF!</definedName>
    <definedName name="LL0" localSheetId="10">'[10]자재 집계표'!#REF!</definedName>
    <definedName name="LL0" localSheetId="5">'[10]자재 집계표'!#REF!</definedName>
    <definedName name="LL0">'[10]자재 집계표'!#REF!</definedName>
    <definedName name="LLL" localSheetId="10">#REF!</definedName>
    <definedName name="LLL" localSheetId="5">#REF!</definedName>
    <definedName name="LLL">#REF!</definedName>
    <definedName name="LLLL" localSheetId="10">#REF!</definedName>
    <definedName name="LLLL" localSheetId="5">#REF!</definedName>
    <definedName name="LLLL">#REF!</definedName>
    <definedName name="LLLLLL" localSheetId="10">#REF!</definedName>
    <definedName name="LLLLLL" localSheetId="5">#REF!</definedName>
    <definedName name="LLLLLL">#REF!</definedName>
    <definedName name="LLLLLLL" localSheetId="10">#REF!</definedName>
    <definedName name="LLLLLLL" localSheetId="5">#REF!</definedName>
    <definedName name="LLLLLLL">#REF!</definedName>
    <definedName name="lo" hidden="1">{#N/A,#N/A,FALSE,"2~8번"}</definedName>
    <definedName name="LONG" localSheetId="10">#REF!</definedName>
    <definedName name="LONG" localSheetId="5">#REF!</definedName>
    <definedName name="LONG">#REF!</definedName>
    <definedName name="LP" localSheetId="10">BlankMacro1</definedName>
    <definedName name="LP" localSheetId="5">BlankMacro1</definedName>
    <definedName name="LP">BlankMacro1</definedName>
    <definedName name="LT" localSheetId="10">'[10]자재 집계표'!#REF!</definedName>
    <definedName name="LT" localSheetId="5">'[10]자재 집계표'!#REF!</definedName>
    <definedName name="LT">'[10]자재 집계표'!#REF!</definedName>
    <definedName name="LTL" localSheetId="10">'[10]자재 집계표'!#REF!</definedName>
    <definedName name="LTL" localSheetId="5">'[10]자재 집계표'!#REF!</definedName>
    <definedName name="LTL">'[10]자재 집계표'!#REF!</definedName>
    <definedName name="m" localSheetId="10">BlankMacro1</definedName>
    <definedName name="m" localSheetId="5">BlankMacro1</definedName>
    <definedName name="m">BlankMacro1</definedName>
    <definedName name="M_pl1" localSheetId="10">#REF!</definedName>
    <definedName name="M_pl1" localSheetId="5">#REF!</definedName>
    <definedName name="M_pl1">#REF!</definedName>
    <definedName name="M1A1P" localSheetId="10">#REF!</definedName>
    <definedName name="M1A1P" localSheetId="5">#REF!</definedName>
    <definedName name="M1A1P">#REF!</definedName>
    <definedName name="m1a1t" localSheetId="10">#REF!</definedName>
    <definedName name="m1a1t" localSheetId="5">#REF!</definedName>
    <definedName name="m1a1t">#REF!</definedName>
    <definedName name="m1a2p" localSheetId="10">#REF!</definedName>
    <definedName name="m1a2p" localSheetId="5">#REF!</definedName>
    <definedName name="m1a2p">#REF!</definedName>
    <definedName name="m1a2t" localSheetId="10">#REF!</definedName>
    <definedName name="m1a2t" localSheetId="5">#REF!</definedName>
    <definedName name="m1a2t">#REF!</definedName>
    <definedName name="M2A1P" localSheetId="10">#REF!</definedName>
    <definedName name="M2A1P" localSheetId="5">#REF!</definedName>
    <definedName name="M2A1P">#REF!</definedName>
    <definedName name="m2a1t" localSheetId="10">#REF!</definedName>
    <definedName name="m2a1t" localSheetId="5">#REF!</definedName>
    <definedName name="m2a1t">#REF!</definedName>
    <definedName name="m2a2p" localSheetId="10">#REF!</definedName>
    <definedName name="m2a2p" localSheetId="5">#REF!</definedName>
    <definedName name="m2a2p">#REF!</definedName>
    <definedName name="m2a2t" localSheetId="10">#REF!</definedName>
    <definedName name="m2a2t" localSheetId="5">#REF!</definedName>
    <definedName name="m2a2t">#REF!</definedName>
    <definedName name="M3A1P" localSheetId="10">#REF!</definedName>
    <definedName name="M3A1P" localSheetId="5">#REF!</definedName>
    <definedName name="M3A1P">#REF!</definedName>
    <definedName name="m3a1t" localSheetId="10">#REF!</definedName>
    <definedName name="m3a1t" localSheetId="5">#REF!</definedName>
    <definedName name="m3a1t">#REF!</definedName>
    <definedName name="m3a2p" localSheetId="10">#REF!</definedName>
    <definedName name="m3a2p" localSheetId="5">#REF!</definedName>
    <definedName name="m3a2p">#REF!</definedName>
    <definedName name="m3a2t" localSheetId="10">#REF!</definedName>
    <definedName name="m3a2t" localSheetId="5">#REF!</definedName>
    <definedName name="m3a2t">#REF!</definedName>
    <definedName name="M4A1P" localSheetId="10">#REF!</definedName>
    <definedName name="M4A1P" localSheetId="5">#REF!</definedName>
    <definedName name="M4A1P">#REF!</definedName>
    <definedName name="m4a1t" localSheetId="10">#REF!</definedName>
    <definedName name="m4a1t" localSheetId="5">#REF!</definedName>
    <definedName name="m4a1t">#REF!</definedName>
    <definedName name="m4a2p" localSheetId="10">#REF!</definedName>
    <definedName name="m4a2p" localSheetId="5">#REF!</definedName>
    <definedName name="m4a2p">#REF!</definedName>
    <definedName name="m4a2t" localSheetId="10">#REF!</definedName>
    <definedName name="m4a2t" localSheetId="5">#REF!</definedName>
    <definedName name="m4a2t">#REF!</definedName>
    <definedName name="MakeIt">[17]XL4Poppy!$A$26</definedName>
    <definedName name="MB" localSheetId="10">BlankMacro1</definedName>
    <definedName name="MB" localSheetId="5">BlankMacro1</definedName>
    <definedName name="MB">BlankMacro1</definedName>
    <definedName name="MC" localSheetId="10">BlankMacro1</definedName>
    <definedName name="MC" localSheetId="5">BlankMacro1</definedName>
    <definedName name="MC">BlankMacro1</definedName>
    <definedName name="MF" localSheetId="10">BlankMacro1</definedName>
    <definedName name="MF" localSheetId="5">BlankMacro1</definedName>
    <definedName name="MF">BlankMacro1</definedName>
    <definedName name="MG" localSheetId="10">BlankMacro1</definedName>
    <definedName name="MG" localSheetId="5">BlankMacro1</definedName>
    <definedName name="MG">BlankMacro1</definedName>
    <definedName name="MH" localSheetId="10">BlankMacro1</definedName>
    <definedName name="MH" localSheetId="5">BlankMacro1</definedName>
    <definedName name="MH">BlankMacro1</definedName>
    <definedName name="MI_BANG" localSheetId="10">#REF!</definedName>
    <definedName name="MI_BANG" localSheetId="5">#REF!</definedName>
    <definedName name="MI_BANG">#REF!</definedName>
    <definedName name="MI_BU" localSheetId="10">#REF!</definedName>
    <definedName name="MI_BU" localSheetId="5">#REF!</definedName>
    <definedName name="MI_BU">#REF!</definedName>
    <definedName name="MI_GT" localSheetId="10">#REF!</definedName>
    <definedName name="MI_GT" localSheetId="5">#REF!</definedName>
    <definedName name="MI_GT">#REF!</definedName>
    <definedName name="MI_HAN" localSheetId="10">#REF!</definedName>
    <definedName name="MI_HAN" localSheetId="5">#REF!</definedName>
    <definedName name="MI_HAN">#REF!</definedName>
    <definedName name="MI_HP" localSheetId="10">#REF!</definedName>
    <definedName name="MI_HP" localSheetId="5">#REF!</definedName>
    <definedName name="MI_HP">#REF!</definedName>
    <definedName name="MI_RC1" localSheetId="10">#REF!</definedName>
    <definedName name="MI_RC1" localSheetId="5">#REF!</definedName>
    <definedName name="MI_RC1">#REF!</definedName>
    <definedName name="MI_RC2" localSheetId="10">#REF!</definedName>
    <definedName name="MI_RC2" localSheetId="5">#REF!</definedName>
    <definedName name="MI_RC2">#REF!</definedName>
    <definedName name="MI_TI" localSheetId="10">#REF!</definedName>
    <definedName name="MI_TI" localSheetId="5">#REF!</definedName>
    <definedName name="MI_TI">#REF!</definedName>
    <definedName name="MJ" localSheetId="10">BlankMacro1</definedName>
    <definedName name="MJ" localSheetId="5">BlankMacro1</definedName>
    <definedName name="MJ">BlankMacro1</definedName>
    <definedName name="MK" localSheetId="10">BlankMacro1</definedName>
    <definedName name="MK" localSheetId="5">BlankMacro1</definedName>
    <definedName name="MK">BlankMacro1</definedName>
    <definedName name="MKJ" localSheetId="10">BlankMacro1</definedName>
    <definedName name="MKJ" localSheetId="5">BlankMacro1</definedName>
    <definedName name="MKJ">BlankMacro1</definedName>
    <definedName name="ML" localSheetId="10">BlankMacro1</definedName>
    <definedName name="ML" localSheetId="5">BlankMacro1</definedName>
    <definedName name="ML">BlankMacro1</definedName>
    <definedName name="MM" localSheetId="10">#REF!</definedName>
    <definedName name="MM" localSheetId="5">#REF!</definedName>
    <definedName name="MM">#REF!</definedName>
    <definedName name="MMJ" localSheetId="10">BlankMacro1</definedName>
    <definedName name="MMJ" localSheetId="5">BlankMacro1</definedName>
    <definedName name="MMJ">BlankMacro1</definedName>
    <definedName name="mmm" localSheetId="10">'[10]자재 집계표'!#REF!</definedName>
    <definedName name="mmm" localSheetId="5">'[10]자재 집계표'!#REF!</definedName>
    <definedName name="mmm">'[10]자재 집계표'!#REF!</definedName>
    <definedName name="MOR10L" localSheetId="10">[15]INPUT!#REF!</definedName>
    <definedName name="MOR10L" localSheetId="5">[15]INPUT!#REF!</definedName>
    <definedName name="MOR10L">[15]INPUT!#REF!</definedName>
    <definedName name="MOR10R" localSheetId="10">[15]INPUT!#REF!</definedName>
    <definedName name="MOR10R" localSheetId="5">[15]INPUT!#REF!</definedName>
    <definedName name="MOR10R">[15]INPUT!#REF!</definedName>
    <definedName name="MOR3L" localSheetId="10">[15]INPUT!#REF!</definedName>
    <definedName name="MOR3L" localSheetId="5">[15]INPUT!#REF!</definedName>
    <definedName name="MOR3L">[15]INPUT!#REF!</definedName>
    <definedName name="MOR3R" localSheetId="10">[15]INPUT!#REF!</definedName>
    <definedName name="MOR3R" localSheetId="5">[15]INPUT!#REF!</definedName>
    <definedName name="MOR3R">[15]INPUT!#REF!</definedName>
    <definedName name="MOR4L" localSheetId="10">[15]INPUT!#REF!</definedName>
    <definedName name="MOR4L" localSheetId="5">[15]INPUT!#REF!</definedName>
    <definedName name="MOR4L">[15]INPUT!#REF!</definedName>
    <definedName name="MOR4R" localSheetId="10">[15]INPUT!#REF!</definedName>
    <definedName name="MOR4R" localSheetId="5">[15]INPUT!#REF!</definedName>
    <definedName name="MOR4R">[15]INPUT!#REF!</definedName>
    <definedName name="MOR5L" localSheetId="10">[15]INPUT!#REF!</definedName>
    <definedName name="MOR5L" localSheetId="5">[15]INPUT!#REF!</definedName>
    <definedName name="MOR5L">[15]INPUT!#REF!</definedName>
    <definedName name="MOR5R" localSheetId="10">[15]INPUT!#REF!</definedName>
    <definedName name="MOR5R" localSheetId="5">[15]INPUT!#REF!</definedName>
    <definedName name="MOR5R">[15]INPUT!#REF!</definedName>
    <definedName name="MOR6L" localSheetId="10">[15]INPUT!#REF!</definedName>
    <definedName name="MOR6L" localSheetId="5">[15]INPUT!#REF!</definedName>
    <definedName name="MOR6L">[15]INPUT!#REF!</definedName>
    <definedName name="MOR6R" localSheetId="10">[15]INPUT!#REF!</definedName>
    <definedName name="MOR6R" localSheetId="5">[15]INPUT!#REF!</definedName>
    <definedName name="MOR6R">[15]INPUT!#REF!</definedName>
    <definedName name="MOR7L" localSheetId="10">[15]INPUT!#REF!</definedName>
    <definedName name="MOR7L" localSheetId="5">[15]INPUT!#REF!</definedName>
    <definedName name="MOR7L">[15]INPUT!#REF!</definedName>
    <definedName name="MOR7R" localSheetId="10">[15]INPUT!#REF!</definedName>
    <definedName name="MOR7R" localSheetId="5">[15]INPUT!#REF!</definedName>
    <definedName name="MOR7R">[15]INPUT!#REF!</definedName>
    <definedName name="MOR8L" localSheetId="10">[15]INPUT!#REF!</definedName>
    <definedName name="MOR8L" localSheetId="5">[15]INPUT!#REF!</definedName>
    <definedName name="MOR8L">[15]INPUT!#REF!</definedName>
    <definedName name="MOR8R" localSheetId="10">[15]INPUT!#REF!</definedName>
    <definedName name="MOR8R" localSheetId="5">[15]INPUT!#REF!</definedName>
    <definedName name="MOR8R">[15]INPUT!#REF!</definedName>
    <definedName name="MOR9L" localSheetId="10">[15]INPUT!#REF!</definedName>
    <definedName name="MOR9L" localSheetId="5">[15]INPUT!#REF!</definedName>
    <definedName name="MOR9L">[15]INPUT!#REF!</definedName>
    <definedName name="MOR9R" localSheetId="10">[15]INPUT!#REF!</definedName>
    <definedName name="MOR9R" localSheetId="5">[15]INPUT!#REF!</definedName>
    <definedName name="MOR9R">[15]INPUT!#REF!</definedName>
    <definedName name="Morning">[17]XL4Poppy!$C$39</definedName>
    <definedName name="MQ" localSheetId="10">BlankMacro1</definedName>
    <definedName name="MQ" localSheetId="5">BlankMacro1</definedName>
    <definedName name="MQ">BlankMacro1</definedName>
    <definedName name="MR" localSheetId="10">BlankMacro1</definedName>
    <definedName name="MR" localSheetId="5">BlankMacro1</definedName>
    <definedName name="MR">BlankMacro1</definedName>
    <definedName name="MV" localSheetId="10">BlankMacro1</definedName>
    <definedName name="MV" localSheetId="5">BlankMacro1</definedName>
    <definedName name="MV">BlankMacro1</definedName>
    <definedName name="MW" localSheetId="10">BlankMacro1</definedName>
    <definedName name="MW" localSheetId="5">BlankMacro1</definedName>
    <definedName name="MW">BlankMacro1</definedName>
    <definedName name="n" hidden="1">{#N/A,#N/A,FALSE,"속도"}</definedName>
    <definedName name="NBV" localSheetId="10">BlankMacro1</definedName>
    <definedName name="NBV" localSheetId="5">BlankMacro1</definedName>
    <definedName name="NBV">BlankMacro1</definedName>
    <definedName name="NCV" localSheetId="10">BlankMacro1</definedName>
    <definedName name="NCV" localSheetId="5">BlankMacro1</definedName>
    <definedName name="NCV">BlankMacro1</definedName>
    <definedName name="nf" localSheetId="10">'[16]자재 집계표'!#REF!</definedName>
    <definedName name="nf" localSheetId="5">'[16]자재 집계표'!#REF!</definedName>
    <definedName name="nf">'[16]자재 집계표'!#REF!</definedName>
    <definedName name="NFG" localSheetId="10">BlankMacro1</definedName>
    <definedName name="NFG" localSheetId="5">BlankMacro1</definedName>
    <definedName name="NFG">BlankMacro1</definedName>
    <definedName name="NFGH" localSheetId="10">BlankMacro1</definedName>
    <definedName name="NFGH" localSheetId="5">BlankMacro1</definedName>
    <definedName name="NFGH">BlankMacro1</definedName>
    <definedName name="NKL" localSheetId="10">BlankMacro1</definedName>
    <definedName name="NKL" localSheetId="5">BlankMacro1</definedName>
    <definedName name="NKL">BlankMacro1</definedName>
    <definedName name="NN" localSheetId="10">#REF!</definedName>
    <definedName name="NN" localSheetId="5">#REF!</definedName>
    <definedName name="NN">#REF!</definedName>
    <definedName name="NOTCH" localSheetId="10">#REF!</definedName>
    <definedName name="NOTCH" localSheetId="5">#REF!</definedName>
    <definedName name="NOTCH">#REF!</definedName>
    <definedName name="NR" localSheetId="10">BlankMacro1</definedName>
    <definedName name="NR" localSheetId="5">BlankMacro1</definedName>
    <definedName name="NR">BlankMacro1</definedName>
    <definedName name="NT" localSheetId="10">BlankMacro1</definedName>
    <definedName name="NT" localSheetId="5">BlankMacro1</definedName>
    <definedName name="NT">BlankMacro1</definedName>
    <definedName name="NTFT" localSheetId="10">BlankMacro1</definedName>
    <definedName name="NTFT" localSheetId="5">BlankMacro1</definedName>
    <definedName name="NTFT">BlankMacro1</definedName>
    <definedName name="NY" localSheetId="10">BlankMacro1</definedName>
    <definedName name="NY" localSheetId="5">BlankMacro1</definedName>
    <definedName name="NY">BlankMacro1</definedName>
    <definedName name="o" localSheetId="10">BlankMacro1</definedName>
    <definedName name="o" localSheetId="5">BlankMacro1</definedName>
    <definedName name="o">BlankMacro1</definedName>
    <definedName name="OI" localSheetId="10">BlankMacro1</definedName>
    <definedName name="OI" localSheetId="5">BlankMacro1</definedName>
    <definedName name="OI">BlankMacro1</definedName>
    <definedName name="oi8uip" hidden="1">{#N/A,#N/A,FALSE,"이정표"}</definedName>
    <definedName name="OIU" localSheetId="10">BlankMacro1</definedName>
    <definedName name="OIU" localSheetId="5">BlankMacro1</definedName>
    <definedName name="OIU">BlankMacro1</definedName>
    <definedName name="oiuo" hidden="1">{#N/A,#N/A,FALSE,"배수2"}</definedName>
    <definedName name="oiuyo" hidden="1">{#N/A,#N/A,FALSE,"부대1"}</definedName>
    <definedName name="ok" hidden="1">{#N/A,#N/A,FALSE,"2~8번"}</definedName>
    <definedName name="OL" localSheetId="10">BlankMacro1</definedName>
    <definedName name="OL" localSheetId="5">BlankMacro1</definedName>
    <definedName name="OL">BlankMacro1</definedName>
    <definedName name="OO" localSheetId="10">#REF!</definedName>
    <definedName name="OO" localSheetId="5">#REF!</definedName>
    <definedName name="OO">#REF!</definedName>
    <definedName name="OOO" localSheetId="10">#REF!</definedName>
    <definedName name="OOO" localSheetId="5">#REF!</definedName>
    <definedName name="OOO">#REF!</definedName>
    <definedName name="oooo" localSheetId="10" hidden="1">[13]날개벽수량표!#REF!</definedName>
    <definedName name="oooo" localSheetId="5" hidden="1">[13]날개벽수량표!#REF!</definedName>
    <definedName name="oooo" hidden="1">[13]날개벽수량표!#REF!</definedName>
    <definedName name="OP" localSheetId="10">#REF!</definedName>
    <definedName name="OP" localSheetId="5">#REF!</definedName>
    <definedName name="OP">#REF!</definedName>
    <definedName name="OPI">#N/A</definedName>
    <definedName name="ouio" hidden="1">{#N/A,#N/A,FALSE,"부대2"}</definedName>
    <definedName name="p" hidden="1">{#N/A,#N/A,FALSE,"속도"}</definedName>
    <definedName name="P_H2" localSheetId="10">#REF!</definedName>
    <definedName name="P_H2" localSheetId="5">#REF!</definedName>
    <definedName name="P_H2">#REF!</definedName>
    <definedName name="P10TL" localSheetId="10">[15]INPUT!#REF!</definedName>
    <definedName name="P10TL" localSheetId="5">[15]INPUT!#REF!</definedName>
    <definedName name="P10TL">[15]INPUT!#REF!</definedName>
    <definedName name="P10TR" localSheetId="10">[15]INPUT!#REF!</definedName>
    <definedName name="P10TR" localSheetId="5">[15]INPUT!#REF!</definedName>
    <definedName name="P10TR">[15]INPUT!#REF!</definedName>
    <definedName name="P3TL" localSheetId="10">[15]INPUT!#REF!</definedName>
    <definedName name="P3TL" localSheetId="5">[15]INPUT!#REF!</definedName>
    <definedName name="P3TL">[15]INPUT!#REF!</definedName>
    <definedName name="P3TR" localSheetId="10">[15]INPUT!#REF!</definedName>
    <definedName name="P3TR" localSheetId="5">[15]INPUT!#REF!</definedName>
    <definedName name="P3TR">[15]INPUT!#REF!</definedName>
    <definedName name="P4TL" localSheetId="10">[15]INPUT!#REF!</definedName>
    <definedName name="P4TL" localSheetId="5">[15]INPUT!#REF!</definedName>
    <definedName name="P4TL">[15]INPUT!#REF!</definedName>
    <definedName name="P4TR" localSheetId="10">[15]INPUT!#REF!</definedName>
    <definedName name="P4TR" localSheetId="5">[15]INPUT!#REF!</definedName>
    <definedName name="P4TR">[15]INPUT!#REF!</definedName>
    <definedName name="P5TL" localSheetId="10">[15]INPUT!#REF!</definedName>
    <definedName name="P5TL" localSheetId="5">[15]INPUT!#REF!</definedName>
    <definedName name="P5TL">[15]INPUT!#REF!</definedName>
    <definedName name="P5TR" localSheetId="10">[15]INPUT!#REF!</definedName>
    <definedName name="P5TR" localSheetId="5">[15]INPUT!#REF!</definedName>
    <definedName name="P5TR">[15]INPUT!#REF!</definedName>
    <definedName name="P6TL" localSheetId="10">[15]INPUT!#REF!</definedName>
    <definedName name="P6TL" localSheetId="5">[15]INPUT!#REF!</definedName>
    <definedName name="P6TL">[15]INPUT!#REF!</definedName>
    <definedName name="P6TR" localSheetId="10">[15]INPUT!#REF!</definedName>
    <definedName name="P6TR" localSheetId="5">[15]INPUT!#REF!</definedName>
    <definedName name="P6TR">[15]INPUT!#REF!</definedName>
    <definedName name="P7TL" localSheetId="10">[15]INPUT!#REF!</definedName>
    <definedName name="P7TL" localSheetId="5">[15]INPUT!#REF!</definedName>
    <definedName name="P7TL">[15]INPUT!#REF!</definedName>
    <definedName name="P7TR" localSheetId="10">[15]INPUT!#REF!</definedName>
    <definedName name="P7TR" localSheetId="5">[15]INPUT!#REF!</definedName>
    <definedName name="P7TR">[15]INPUT!#REF!</definedName>
    <definedName name="P8TL" localSheetId="10">[15]INPUT!#REF!</definedName>
    <definedName name="P8TL" localSheetId="5">[15]INPUT!#REF!</definedName>
    <definedName name="P8TL">[15]INPUT!#REF!</definedName>
    <definedName name="P8TR" localSheetId="10">[15]INPUT!#REF!</definedName>
    <definedName name="P8TR" localSheetId="5">[15]INPUT!#REF!</definedName>
    <definedName name="P8TR">[15]INPUT!#REF!</definedName>
    <definedName name="P9TL" localSheetId="10">[15]INPUT!#REF!</definedName>
    <definedName name="P9TL" localSheetId="5">[15]INPUT!#REF!</definedName>
    <definedName name="P9TL">[15]INPUT!#REF!</definedName>
    <definedName name="P9TR" localSheetId="10">[15]INPUT!#REF!</definedName>
    <definedName name="P9TR" localSheetId="5">[15]INPUT!#REF!</definedName>
    <definedName name="P9TR">[15]INPUT!#REF!</definedName>
    <definedName name="PFO" localSheetId="10">'[10]자재 집계표'!#REF!</definedName>
    <definedName name="PFO" localSheetId="5">'[10]자재 집계표'!#REF!</definedName>
    <definedName name="PFO">'[10]자재 집계표'!#REF!</definedName>
    <definedName name="PG" localSheetId="10">BlankMacro1</definedName>
    <definedName name="PG" localSheetId="5">BlankMacro1</definedName>
    <definedName name="PG">BlankMacro1</definedName>
    <definedName name="pgsc" localSheetId="10">'[16]자재 집계표'!#REF!</definedName>
    <definedName name="pgsc" localSheetId="5">'[16]자재 집계표'!#REF!</definedName>
    <definedName name="pgsc">'[16]자재 집계표'!#REF!</definedName>
    <definedName name="PILED10L" localSheetId="10">[15]INPUT!#REF!</definedName>
    <definedName name="PILED10L" localSheetId="5">[15]INPUT!#REF!</definedName>
    <definedName name="PILED10L">[15]INPUT!#REF!</definedName>
    <definedName name="PILED10R" localSheetId="10">[15]INPUT!#REF!</definedName>
    <definedName name="PILED10R" localSheetId="5">[15]INPUT!#REF!</definedName>
    <definedName name="PILED10R">[15]INPUT!#REF!</definedName>
    <definedName name="PILED3L" localSheetId="10">[15]INPUT!#REF!</definedName>
    <definedName name="PILED3L" localSheetId="5">[15]INPUT!#REF!</definedName>
    <definedName name="PILED3L">[15]INPUT!#REF!</definedName>
    <definedName name="PILED3R" localSheetId="10">[15]INPUT!#REF!</definedName>
    <definedName name="PILED3R" localSheetId="5">[15]INPUT!#REF!</definedName>
    <definedName name="PILED3R">[15]INPUT!#REF!</definedName>
    <definedName name="PILED4L" localSheetId="10">[15]INPUT!#REF!</definedName>
    <definedName name="PILED4L" localSheetId="5">[15]INPUT!#REF!</definedName>
    <definedName name="PILED4L">[15]INPUT!#REF!</definedName>
    <definedName name="PILED4R" localSheetId="10">[15]INPUT!#REF!</definedName>
    <definedName name="PILED4R" localSheetId="5">[15]INPUT!#REF!</definedName>
    <definedName name="PILED4R">[15]INPUT!#REF!</definedName>
    <definedName name="PILED5L" localSheetId="10">[15]INPUT!#REF!</definedName>
    <definedName name="PILED5L" localSheetId="5">[15]INPUT!#REF!</definedName>
    <definedName name="PILED5L">[15]INPUT!#REF!</definedName>
    <definedName name="PILED5R" localSheetId="10">[15]INPUT!#REF!</definedName>
    <definedName name="PILED5R" localSheetId="5">[15]INPUT!#REF!</definedName>
    <definedName name="PILED5R">[15]INPUT!#REF!</definedName>
    <definedName name="PILED6L" localSheetId="10">[15]INPUT!#REF!</definedName>
    <definedName name="PILED6L" localSheetId="5">[15]INPUT!#REF!</definedName>
    <definedName name="PILED6L">[15]INPUT!#REF!</definedName>
    <definedName name="PILED6R" localSheetId="10">[15]INPUT!#REF!</definedName>
    <definedName name="PILED6R" localSheetId="5">[15]INPUT!#REF!</definedName>
    <definedName name="PILED6R">[15]INPUT!#REF!</definedName>
    <definedName name="PILED7L" localSheetId="10">[15]INPUT!#REF!</definedName>
    <definedName name="PILED7L" localSheetId="5">[15]INPUT!#REF!</definedName>
    <definedName name="PILED7L">[15]INPUT!#REF!</definedName>
    <definedName name="PILED7R" localSheetId="10">[15]INPUT!#REF!</definedName>
    <definedName name="PILED7R" localSheetId="5">[15]INPUT!#REF!</definedName>
    <definedName name="PILED7R">[15]INPUT!#REF!</definedName>
    <definedName name="PILED8L" localSheetId="10">[15]INPUT!#REF!</definedName>
    <definedName name="PILED8L" localSheetId="5">[15]INPUT!#REF!</definedName>
    <definedName name="PILED8L">[15]INPUT!#REF!</definedName>
    <definedName name="PILED8R" localSheetId="10">[15]INPUT!#REF!</definedName>
    <definedName name="PILED8R" localSheetId="5">[15]INPUT!#REF!</definedName>
    <definedName name="PILED8R">[15]INPUT!#REF!</definedName>
    <definedName name="PILED9L" localSheetId="10">[15]INPUT!#REF!</definedName>
    <definedName name="PILED9L" localSheetId="5">[15]INPUT!#REF!</definedName>
    <definedName name="PILED9L">[15]INPUT!#REF!</definedName>
    <definedName name="PILED9R" localSheetId="10">[15]INPUT!#REF!</definedName>
    <definedName name="PILED9R" localSheetId="5">[15]INPUT!#REF!</definedName>
    <definedName name="PILED9R">[15]INPUT!#REF!</definedName>
    <definedName name="PILET10L" localSheetId="10">[15]INPUT!#REF!</definedName>
    <definedName name="PILET10L" localSheetId="5">[15]INPUT!#REF!</definedName>
    <definedName name="PILET10L">[15]INPUT!#REF!</definedName>
    <definedName name="PILET10R" localSheetId="10">[15]INPUT!#REF!</definedName>
    <definedName name="PILET10R" localSheetId="5">[15]INPUT!#REF!</definedName>
    <definedName name="PILET10R">[15]INPUT!#REF!</definedName>
    <definedName name="PILET3L" localSheetId="10">[15]INPUT!#REF!</definedName>
    <definedName name="PILET3L" localSheetId="5">[15]INPUT!#REF!</definedName>
    <definedName name="PILET3L">[15]INPUT!#REF!</definedName>
    <definedName name="PILET3R" localSheetId="10">[15]INPUT!#REF!</definedName>
    <definedName name="PILET3R" localSheetId="5">[15]INPUT!#REF!</definedName>
    <definedName name="PILET3R">[15]INPUT!#REF!</definedName>
    <definedName name="PILET4L" localSheetId="10">[15]INPUT!#REF!</definedName>
    <definedName name="PILET4L" localSheetId="5">[15]INPUT!#REF!</definedName>
    <definedName name="PILET4L">[15]INPUT!#REF!</definedName>
    <definedName name="PILET4R" localSheetId="10">[15]INPUT!#REF!</definedName>
    <definedName name="PILET4R" localSheetId="5">[15]INPUT!#REF!</definedName>
    <definedName name="PILET4R">[15]INPUT!#REF!</definedName>
    <definedName name="PILET5L" localSheetId="10">[15]INPUT!#REF!</definedName>
    <definedName name="PILET5L" localSheetId="5">[15]INPUT!#REF!</definedName>
    <definedName name="PILET5L">[15]INPUT!#REF!</definedName>
    <definedName name="PILET5R" localSheetId="10">[15]INPUT!#REF!</definedName>
    <definedName name="PILET5R" localSheetId="5">[15]INPUT!#REF!</definedName>
    <definedName name="PILET5R">[15]INPUT!#REF!</definedName>
    <definedName name="PILET6L" localSheetId="10">[15]INPUT!#REF!</definedName>
    <definedName name="PILET6L" localSheetId="5">[15]INPUT!#REF!</definedName>
    <definedName name="PILET6L">[15]INPUT!#REF!</definedName>
    <definedName name="PILET6R" localSheetId="10">[15]INPUT!#REF!</definedName>
    <definedName name="PILET6R" localSheetId="5">[15]INPUT!#REF!</definedName>
    <definedName name="PILET6R">[15]INPUT!#REF!</definedName>
    <definedName name="PILET7L" localSheetId="10">[15]INPUT!#REF!</definedName>
    <definedName name="PILET7L" localSheetId="5">[15]INPUT!#REF!</definedName>
    <definedName name="PILET7L">[15]INPUT!#REF!</definedName>
    <definedName name="PILET7R" localSheetId="10">[15]INPUT!#REF!</definedName>
    <definedName name="PILET7R" localSheetId="5">[15]INPUT!#REF!</definedName>
    <definedName name="PILET7R">[15]INPUT!#REF!</definedName>
    <definedName name="PILET8L" localSheetId="10">[15]INPUT!#REF!</definedName>
    <definedName name="PILET8L" localSheetId="5">[15]INPUT!#REF!</definedName>
    <definedName name="PILET8L">[15]INPUT!#REF!</definedName>
    <definedName name="PILET8R" localSheetId="10">[15]INPUT!#REF!</definedName>
    <definedName name="PILET8R" localSheetId="5">[15]INPUT!#REF!</definedName>
    <definedName name="PILET8R">[15]INPUT!#REF!</definedName>
    <definedName name="PILET9L" localSheetId="10">[15]INPUT!#REF!</definedName>
    <definedName name="PILET9L" localSheetId="5">[15]INPUT!#REF!</definedName>
    <definedName name="PILET9L">[15]INPUT!#REF!</definedName>
    <definedName name="PILET9R" localSheetId="10">[15]INPUT!#REF!</definedName>
    <definedName name="PILET9R" localSheetId="5">[15]INPUT!#REF!</definedName>
    <definedName name="PILET9R">[15]INPUT!#REF!</definedName>
    <definedName name="pile길이" localSheetId="10">#REF!</definedName>
    <definedName name="pile길이" localSheetId="5">#REF!</definedName>
    <definedName name="pile길이">#REF!</definedName>
    <definedName name="PIM" localSheetId="10">'[10]자재 집계표'!#REF!</definedName>
    <definedName name="PIM" localSheetId="5">'[10]자재 집계표'!#REF!</definedName>
    <definedName name="PIM">'[10]자재 집계표'!#REF!</definedName>
    <definedName name="PIPE" localSheetId="10">[7]수로단위수량!#REF!</definedName>
    <definedName name="PIPE" localSheetId="5">[7]수로단위수량!#REF!</definedName>
    <definedName name="PIPE">[7]수로단위수량!#REF!</definedName>
    <definedName name="PL" localSheetId="10">[18]교각1!#REF!</definedName>
    <definedName name="PL" localSheetId="5">[18]교각1!#REF!</definedName>
    <definedName name="PL">[18]교각1!#REF!</definedName>
    <definedName name="PM" localSheetId="10">'[10]자재 집계표'!#REF!</definedName>
    <definedName name="PM" localSheetId="5">'[10]자재 집계표'!#REF!</definedName>
    <definedName name="PM">'[10]자재 집계표'!#REF!</definedName>
    <definedName name="PN" localSheetId="10">[18]교각1!#REF!</definedName>
    <definedName name="PN" localSheetId="5">[18]교각1!#REF!</definedName>
    <definedName name="PN">[18]교각1!#REF!</definedName>
    <definedName name="PO" localSheetId="10">'[10]자재 집계표'!#REF!</definedName>
    <definedName name="PO" localSheetId="5">'[10]자재 집계표'!#REF!</definedName>
    <definedName name="PO">'[10]자재 집계표'!#REF!</definedName>
    <definedName name="Poppy">[17]XL4Poppy!$C$27</definedName>
    <definedName name="POT_BEARING" localSheetId="10">#REF!</definedName>
    <definedName name="POT_BEARING" localSheetId="5">#REF!</definedName>
    <definedName name="POT_BEARING">#REF!</definedName>
    <definedName name="PP" localSheetId="10">#REF!</definedName>
    <definedName name="PP" localSheetId="5">#REF!</definedName>
    <definedName name="PP">#REF!</definedName>
    <definedName name="PPP" localSheetId="10">BlankMacro1</definedName>
    <definedName name="PPP" localSheetId="5">BlankMacro1</definedName>
    <definedName name="PPP">BlankMacro1</definedName>
    <definedName name="PR">'[10]자재 집계표'!$I$82</definedName>
    <definedName name="prin" localSheetId="10">#REF!</definedName>
    <definedName name="prin" localSheetId="5">#REF!</definedName>
    <definedName name="prin">#REF!</definedName>
    <definedName name="_xlnm.Print_Area" localSheetId="10">#REF!</definedName>
    <definedName name="_xlnm.Print_Area" localSheetId="30">'기슭막이(H=1.0)'!$A$1:$AG$34</definedName>
    <definedName name="_xlnm.Print_Area" localSheetId="5">'기슭막이(메쌓기,H=1.5,기초무)'!$A$1:$AG$33</definedName>
    <definedName name="_xlnm.Print_Area" localSheetId="6">'기슭막이(메쌓기,H=2.0,기초무)'!$A$1:$AG$33</definedName>
    <definedName name="_xlnm.Print_Area" localSheetId="7">'기슭막이(메쌓기,H=2.5,기초무)'!$A$1:$AG$33</definedName>
    <definedName name="_xlnm.Print_Area" localSheetId="2">'기슭막이(찰쌓기,H=1.5,기초무)'!$A$1:$AG$33</definedName>
    <definedName name="_xlnm.Print_Area" localSheetId="3">'기슭막이(찰쌓기,H=2.0,기초무)'!$A$1:$AG$33</definedName>
    <definedName name="_xlnm.Print_Area" localSheetId="4">'기슭막이(찰쌓기,H=2.5,기초무)'!$A$1:$AG$33</definedName>
    <definedName name="_xlnm.Print_Area" localSheetId="25">'난간2(2×2)'!$C$1:$Y$32</definedName>
    <definedName name="_xlnm.Print_Area" localSheetId="13">'돌붙임L3=45(야면석메붙임)'!$B$2:$X$26</definedName>
    <definedName name="_xlnm.Print_Area" localSheetId="12">'돌붙임L3=45(야면석찰붙임)'!$B$2:$X$28</definedName>
    <definedName name="_xlnm.Print_Area" localSheetId="26">'암거구체 토공(2×2)'!$B$2:$Y$31</definedName>
    <definedName name="_xlnm.Print_Area" localSheetId="23">'암거수량집계표(2×2)'!$C$1:$W$37</definedName>
    <definedName name="_xlnm.Print_Area" localSheetId="22">'야골찰 (상5하4고1.5)'!$A$1:$Y$37</definedName>
    <definedName name="_xlnm.Print_Area">#REF!</definedName>
    <definedName name="PRINT_AREA_MI" localSheetId="10">#REF!</definedName>
    <definedName name="PRINT_AREA_MI" localSheetId="5">#REF!</definedName>
    <definedName name="PRINT_AREA_MI">#REF!</definedName>
    <definedName name="print_title">[24]변단면집계!$1:$2</definedName>
    <definedName name="_xlnm.Print_Titles">#N/A</definedName>
    <definedName name="PRO" localSheetId="10">'[10]자재 집계표'!#REF!</definedName>
    <definedName name="PRO" localSheetId="5">'[10]자재 집계표'!#REF!</definedName>
    <definedName name="PRO">'[10]자재 집계표'!#REF!</definedName>
    <definedName name="PS" localSheetId="10">'[10]자재 집계표'!#REF!</definedName>
    <definedName name="PS" localSheetId="5">'[10]자재 집계표'!#REF!</definedName>
    <definedName name="PS">'[10]자재 집계표'!#REF!</definedName>
    <definedName name="PT" localSheetId="10">[18]교각1!#REF!</definedName>
    <definedName name="PT" localSheetId="5">[18]교각1!#REF!</definedName>
    <definedName name="PT">[18]교각1!#REF!</definedName>
    <definedName name="Q" localSheetId="10">#REF!</definedName>
    <definedName name="Q" localSheetId="5">#REF!</definedName>
    <definedName name="Q">#REF!</definedName>
    <definedName name="q3r" localSheetId="10">BlankMacro1</definedName>
    <definedName name="q3r" localSheetId="5">BlankMacro1</definedName>
    <definedName name="q3r">BlankMacro1</definedName>
    <definedName name="QAWE" localSheetId="10">BlankMacro1</definedName>
    <definedName name="QAWE" localSheetId="5">BlankMacro1</definedName>
    <definedName name="QAWE">BlankMacro1</definedName>
    <definedName name="qpp">'[25]tggwan(mac)'!$A:$A</definedName>
    <definedName name="qq" localSheetId="10">#REF!</definedName>
    <definedName name="qq" localSheetId="5">#REF!</definedName>
    <definedName name="qq">#REF!</definedName>
    <definedName name="qqq" localSheetId="10">#REF!</definedName>
    <definedName name="qqq" localSheetId="5">#REF!</definedName>
    <definedName name="qqq">#REF!</definedName>
    <definedName name="qqqqq">#N/A</definedName>
    <definedName name="QWEE" localSheetId="10">#REF!</definedName>
    <definedName name="QWEE" localSheetId="5">#REF!</definedName>
    <definedName name="QWEE">#REF!</definedName>
    <definedName name="QWEWQ" localSheetId="10">#REF!</definedName>
    <definedName name="QWEWQ" localSheetId="5">#REF!</definedName>
    <definedName name="QWEWQ">#REF!</definedName>
    <definedName name="RA">'[10]자재 집계표'!$I$85</definedName>
    <definedName name="RAD" localSheetId="10">#REF!</definedName>
    <definedName name="RAD" localSheetId="5">#REF!</definedName>
    <definedName name="RAD">#REF!</definedName>
    <definedName name="RC_B" localSheetId="10">#REF!</definedName>
    <definedName name="RC_B" localSheetId="5">#REF!</definedName>
    <definedName name="RC_B">#REF!</definedName>
    <definedName name="RCC">'[10]자재 집계표'!$I$84</definedName>
    <definedName name="_xlnm.Recorder" localSheetId="10">#REF!</definedName>
    <definedName name="_xlnm.Recorder" localSheetId="5">#REF!</definedName>
    <definedName name="_xlnm.Recorder">#REF!</definedName>
    <definedName name="ret" localSheetId="10">'[16]자재 집계표'!#REF!</definedName>
    <definedName name="ret" localSheetId="5">'[16]자재 집계표'!#REF!</definedName>
    <definedName name="ret">'[16]자재 집계표'!#REF!</definedName>
    <definedName name="RETRETRT" localSheetId="10">#REF!</definedName>
    <definedName name="RETRETRT" localSheetId="5">#REF!</definedName>
    <definedName name="RETRETRT">#REF!</definedName>
    <definedName name="REW" localSheetId="10">BlankMacro1</definedName>
    <definedName name="REW" localSheetId="5">BlankMacro1</definedName>
    <definedName name="REW">BlankMacro1</definedName>
    <definedName name="ro" localSheetId="10">BlankMacro1</definedName>
    <definedName name="ro" localSheetId="5">BlankMacro1</definedName>
    <definedName name="ro">BlankMacro1</definedName>
    <definedName name="RRR" localSheetId="10">#REF!</definedName>
    <definedName name="RRR" localSheetId="5">#REF!</definedName>
    <definedName name="RRR">#REF!</definedName>
    <definedName name="RTRET" localSheetId="10">#REF!</definedName>
    <definedName name="RTRET" localSheetId="5">#REF!</definedName>
    <definedName name="RTRET">#REF!</definedName>
    <definedName name="rtwtwtr" localSheetId="10">'[16]자재 집계표'!#REF!</definedName>
    <definedName name="rtwtwtr" localSheetId="5">'[16]자재 집계표'!#REF!</definedName>
    <definedName name="rtwtwtr">'[16]자재 집계표'!#REF!</definedName>
    <definedName name="RWE" localSheetId="10">BlankMacro1</definedName>
    <definedName name="RWE" localSheetId="5">BlankMacro1</definedName>
    <definedName name="RWE">BlankMacro1</definedName>
    <definedName name="rwe6vtd" hidden="1">{#N/A,#N/A,FALSE,"표지목차"}</definedName>
    <definedName name="ryescerfwe" hidden="1">{#N/A,#N/A,FALSE,"부대2"}</definedName>
    <definedName name="ryty" localSheetId="10">'[16]자재 집계표'!#REF!</definedName>
    <definedName name="ryty" localSheetId="5">'[16]자재 집계표'!#REF!</definedName>
    <definedName name="ryty">'[16]자재 집계표'!#REF!</definedName>
    <definedName name="s" localSheetId="10">'[16]자재 집계표'!#REF!</definedName>
    <definedName name="s" localSheetId="5">'[16]자재 집계표'!#REF!</definedName>
    <definedName name="s">'[16]자재 집계표'!#REF!</definedName>
    <definedName name="S10FL" localSheetId="10">[1]INPUT!#REF!</definedName>
    <definedName name="S10FL" localSheetId="5">[1]INPUT!#REF!</definedName>
    <definedName name="S10FL">[1]INPUT!#REF!</definedName>
    <definedName name="S10FR" localSheetId="10">[1]INPUT!#REF!</definedName>
    <definedName name="S10FR" localSheetId="5">[1]INPUT!#REF!</definedName>
    <definedName name="S10FR">[1]INPUT!#REF!</definedName>
    <definedName name="S10L" localSheetId="10">[1]INPUT!#REF!</definedName>
    <definedName name="S10L" localSheetId="5">[1]INPUT!#REF!</definedName>
    <definedName name="S10L">[1]INPUT!#REF!</definedName>
    <definedName name="S10R" localSheetId="10">[1]INPUT!#REF!</definedName>
    <definedName name="S10R" localSheetId="5">[1]INPUT!#REF!</definedName>
    <definedName name="S10R">[1]INPUT!#REF!</definedName>
    <definedName name="S10RL" localSheetId="10">[1]INPUT!#REF!</definedName>
    <definedName name="S10RL" localSheetId="5">[1]INPUT!#REF!</definedName>
    <definedName name="S10RL">[1]INPUT!#REF!</definedName>
    <definedName name="S10RR" localSheetId="10">[1]INPUT!#REF!</definedName>
    <definedName name="S10RR" localSheetId="5">[1]INPUT!#REF!</definedName>
    <definedName name="S10RR">[1]INPUT!#REF!</definedName>
    <definedName name="S10TL" localSheetId="10">[15]INPUT!#REF!</definedName>
    <definedName name="S10TL" localSheetId="5">[15]INPUT!#REF!</definedName>
    <definedName name="S10TL">[15]INPUT!#REF!</definedName>
    <definedName name="S10TR" localSheetId="10">[15]INPUT!#REF!</definedName>
    <definedName name="S10TR" localSheetId="5">[15]INPUT!#REF!</definedName>
    <definedName name="S10TR">[15]INPUT!#REF!</definedName>
    <definedName name="S2L" localSheetId="10">#REF!</definedName>
    <definedName name="S2L" localSheetId="5">#REF!</definedName>
    <definedName name="S2L">#REF!</definedName>
    <definedName name="S3FL" localSheetId="10">[1]INPUT!#REF!</definedName>
    <definedName name="S3FL" localSheetId="5">[1]INPUT!#REF!</definedName>
    <definedName name="S3FL">[1]INPUT!#REF!</definedName>
    <definedName name="S3FR" localSheetId="10">[1]INPUT!#REF!</definedName>
    <definedName name="S3FR" localSheetId="5">[1]INPUT!#REF!</definedName>
    <definedName name="S3FR">[1]INPUT!#REF!</definedName>
    <definedName name="S3L" localSheetId="10">[1]INPUT!#REF!</definedName>
    <definedName name="S3L" localSheetId="5">[1]INPUT!#REF!</definedName>
    <definedName name="S3L">[1]INPUT!#REF!</definedName>
    <definedName name="S3R" localSheetId="10">[1]INPUT!#REF!</definedName>
    <definedName name="S3R" localSheetId="5">[1]INPUT!#REF!</definedName>
    <definedName name="S3R">[1]INPUT!#REF!</definedName>
    <definedName name="S3RL" localSheetId="10">[1]INPUT!#REF!</definedName>
    <definedName name="S3RL" localSheetId="5">[1]INPUT!#REF!</definedName>
    <definedName name="S3RL">[1]INPUT!#REF!</definedName>
    <definedName name="S3RR" localSheetId="10">[1]INPUT!#REF!</definedName>
    <definedName name="S3RR" localSheetId="5">[1]INPUT!#REF!</definedName>
    <definedName name="S3RR">[1]INPUT!#REF!</definedName>
    <definedName name="S3TL" localSheetId="10">[15]INPUT!#REF!</definedName>
    <definedName name="S3TL" localSheetId="5">[15]INPUT!#REF!</definedName>
    <definedName name="S3TL">[15]INPUT!#REF!</definedName>
    <definedName name="S3TR" localSheetId="10">[15]INPUT!#REF!</definedName>
    <definedName name="S3TR" localSheetId="5">[15]INPUT!#REF!</definedName>
    <definedName name="S3TR">[15]INPUT!#REF!</definedName>
    <definedName name="S4FL" localSheetId="10">[1]INPUT!#REF!</definedName>
    <definedName name="S4FL" localSheetId="5">[1]INPUT!#REF!</definedName>
    <definedName name="S4FL">[1]INPUT!#REF!</definedName>
    <definedName name="S4FR" localSheetId="10">[1]INPUT!#REF!</definedName>
    <definedName name="S4FR" localSheetId="5">[1]INPUT!#REF!</definedName>
    <definedName name="S4FR">[1]INPUT!#REF!</definedName>
    <definedName name="S4L" localSheetId="10">[1]INPUT!#REF!</definedName>
    <definedName name="S4L" localSheetId="5">[1]INPUT!#REF!</definedName>
    <definedName name="S4L">[1]INPUT!#REF!</definedName>
    <definedName name="S4R" localSheetId="10">[1]INPUT!#REF!</definedName>
    <definedName name="S4R" localSheetId="5">[1]INPUT!#REF!</definedName>
    <definedName name="S4R">[1]INPUT!#REF!</definedName>
    <definedName name="S4RL" localSheetId="10">[1]INPUT!#REF!</definedName>
    <definedName name="S4RL" localSheetId="5">[1]INPUT!#REF!</definedName>
    <definedName name="S4RL">[1]INPUT!#REF!</definedName>
    <definedName name="S4RR" localSheetId="10">[1]INPUT!#REF!</definedName>
    <definedName name="S4RR" localSheetId="5">[1]INPUT!#REF!</definedName>
    <definedName name="S4RR">[1]INPUT!#REF!</definedName>
    <definedName name="S4TL" localSheetId="10">[15]INPUT!#REF!</definedName>
    <definedName name="S4TL" localSheetId="5">[15]INPUT!#REF!</definedName>
    <definedName name="S4TL">[15]INPUT!#REF!</definedName>
    <definedName name="S4TR" localSheetId="10">[15]INPUT!#REF!</definedName>
    <definedName name="S4TR" localSheetId="5">[15]INPUT!#REF!</definedName>
    <definedName name="S4TR">[15]INPUT!#REF!</definedName>
    <definedName name="S5FL" localSheetId="10">[1]INPUT!#REF!</definedName>
    <definedName name="S5FL" localSheetId="5">[1]INPUT!#REF!</definedName>
    <definedName name="S5FL">[1]INPUT!#REF!</definedName>
    <definedName name="S5FR" localSheetId="10">[1]INPUT!#REF!</definedName>
    <definedName name="S5FR" localSheetId="5">[1]INPUT!#REF!</definedName>
    <definedName name="S5FR">[1]INPUT!#REF!</definedName>
    <definedName name="S5L" localSheetId="10">[1]INPUT!#REF!</definedName>
    <definedName name="S5L" localSheetId="5">[1]INPUT!#REF!</definedName>
    <definedName name="S5L">[1]INPUT!#REF!</definedName>
    <definedName name="S5R" localSheetId="10">[1]INPUT!#REF!</definedName>
    <definedName name="S5R" localSheetId="5">[1]INPUT!#REF!</definedName>
    <definedName name="S5R">[1]INPUT!#REF!</definedName>
    <definedName name="S5RL" localSheetId="10">[1]INPUT!#REF!</definedName>
    <definedName name="S5RL" localSheetId="5">[1]INPUT!#REF!</definedName>
    <definedName name="S5RL">[1]INPUT!#REF!</definedName>
    <definedName name="S5RR" localSheetId="10">[1]INPUT!#REF!</definedName>
    <definedName name="S5RR" localSheetId="5">[1]INPUT!#REF!</definedName>
    <definedName name="S5RR">[1]INPUT!#REF!</definedName>
    <definedName name="S5TL" localSheetId="10">[15]INPUT!#REF!</definedName>
    <definedName name="S5TL" localSheetId="5">[15]INPUT!#REF!</definedName>
    <definedName name="S5TL">[15]INPUT!#REF!</definedName>
    <definedName name="S5TR" localSheetId="10">[15]INPUT!#REF!</definedName>
    <definedName name="S5TR" localSheetId="5">[15]INPUT!#REF!</definedName>
    <definedName name="S5TR">[15]INPUT!#REF!</definedName>
    <definedName name="S6FL" localSheetId="10">[1]INPUT!#REF!</definedName>
    <definedName name="S6FL" localSheetId="5">[1]INPUT!#REF!</definedName>
    <definedName name="S6FL">[1]INPUT!#REF!</definedName>
    <definedName name="S6FR" localSheetId="10">[1]INPUT!#REF!</definedName>
    <definedName name="S6FR" localSheetId="5">[1]INPUT!#REF!</definedName>
    <definedName name="S6FR">[1]INPUT!#REF!</definedName>
    <definedName name="S6L" localSheetId="10">[1]INPUT!#REF!</definedName>
    <definedName name="S6L" localSheetId="5">[1]INPUT!#REF!</definedName>
    <definedName name="S6L">[1]INPUT!#REF!</definedName>
    <definedName name="S6R" localSheetId="10">[1]INPUT!#REF!</definedName>
    <definedName name="S6R" localSheetId="5">[1]INPUT!#REF!</definedName>
    <definedName name="S6R">[1]INPUT!#REF!</definedName>
    <definedName name="S6RL" localSheetId="10">[1]INPUT!#REF!</definedName>
    <definedName name="S6RL" localSheetId="5">[1]INPUT!#REF!</definedName>
    <definedName name="S6RL">[1]INPUT!#REF!</definedName>
    <definedName name="S6RR" localSheetId="10">[1]INPUT!#REF!</definedName>
    <definedName name="S6RR" localSheetId="5">[1]INPUT!#REF!</definedName>
    <definedName name="S6RR">[1]INPUT!#REF!</definedName>
    <definedName name="S6TL" localSheetId="10">[15]INPUT!#REF!</definedName>
    <definedName name="S6TL" localSheetId="5">[15]INPUT!#REF!</definedName>
    <definedName name="S6TL">[15]INPUT!#REF!</definedName>
    <definedName name="S6TR" localSheetId="10">[15]INPUT!#REF!</definedName>
    <definedName name="S6TR" localSheetId="5">[15]INPUT!#REF!</definedName>
    <definedName name="S6TR">[15]INPUT!#REF!</definedName>
    <definedName name="S7FL" localSheetId="10">[1]INPUT!#REF!</definedName>
    <definedName name="S7FL" localSheetId="5">[1]INPUT!#REF!</definedName>
    <definedName name="S7FL">[1]INPUT!#REF!</definedName>
    <definedName name="S7FR" localSheetId="10">[1]INPUT!#REF!</definedName>
    <definedName name="S7FR" localSheetId="5">[1]INPUT!#REF!</definedName>
    <definedName name="S7FR">[1]INPUT!#REF!</definedName>
    <definedName name="S7L" localSheetId="10">[1]INPUT!#REF!</definedName>
    <definedName name="S7L" localSheetId="5">[1]INPUT!#REF!</definedName>
    <definedName name="S7L">[1]INPUT!#REF!</definedName>
    <definedName name="S7R" localSheetId="10">[1]INPUT!#REF!</definedName>
    <definedName name="S7R" localSheetId="5">[1]INPUT!#REF!</definedName>
    <definedName name="S7R">[1]INPUT!#REF!</definedName>
    <definedName name="S7RL" localSheetId="10">[1]INPUT!#REF!</definedName>
    <definedName name="S7RL" localSheetId="5">[1]INPUT!#REF!</definedName>
    <definedName name="S7RL">[1]INPUT!#REF!</definedName>
    <definedName name="S7RR" localSheetId="10">[1]INPUT!#REF!</definedName>
    <definedName name="S7RR" localSheetId="5">[1]INPUT!#REF!</definedName>
    <definedName name="S7RR">[1]INPUT!#REF!</definedName>
    <definedName name="S7TL" localSheetId="10">[15]INPUT!#REF!</definedName>
    <definedName name="S7TL" localSheetId="5">[15]INPUT!#REF!</definedName>
    <definedName name="S7TL">[15]INPUT!#REF!</definedName>
    <definedName name="S7TR" localSheetId="10">[15]INPUT!#REF!</definedName>
    <definedName name="S7TR" localSheetId="5">[15]INPUT!#REF!</definedName>
    <definedName name="S7TR">[15]INPUT!#REF!</definedName>
    <definedName name="S8FL" localSheetId="10">[1]INPUT!#REF!</definedName>
    <definedName name="S8FL" localSheetId="5">[1]INPUT!#REF!</definedName>
    <definedName name="S8FL">[1]INPUT!#REF!</definedName>
    <definedName name="S8FR" localSheetId="10">[1]INPUT!#REF!</definedName>
    <definedName name="S8FR" localSheetId="5">[1]INPUT!#REF!</definedName>
    <definedName name="S8FR">[1]INPUT!#REF!</definedName>
    <definedName name="S8L" localSheetId="10">[1]INPUT!#REF!</definedName>
    <definedName name="S8L" localSheetId="5">[1]INPUT!#REF!</definedName>
    <definedName name="S8L">[1]INPUT!#REF!</definedName>
    <definedName name="S8R" localSheetId="10">[1]INPUT!#REF!</definedName>
    <definedName name="S8R" localSheetId="5">[1]INPUT!#REF!</definedName>
    <definedName name="S8R">[1]INPUT!#REF!</definedName>
    <definedName name="S8RL" localSheetId="10">[1]INPUT!#REF!</definedName>
    <definedName name="S8RL" localSheetId="5">[1]INPUT!#REF!</definedName>
    <definedName name="S8RL">[1]INPUT!#REF!</definedName>
    <definedName name="S8RR" localSheetId="10">[1]INPUT!#REF!</definedName>
    <definedName name="S8RR" localSheetId="5">[1]INPUT!#REF!</definedName>
    <definedName name="S8RR">[1]INPUT!#REF!</definedName>
    <definedName name="S8TL" localSheetId="10">[15]INPUT!#REF!</definedName>
    <definedName name="S8TL" localSheetId="5">[15]INPUT!#REF!</definedName>
    <definedName name="S8TL">[15]INPUT!#REF!</definedName>
    <definedName name="S8TR" localSheetId="10">[15]INPUT!#REF!</definedName>
    <definedName name="S8TR" localSheetId="5">[15]INPUT!#REF!</definedName>
    <definedName name="S8TR">[15]INPUT!#REF!</definedName>
    <definedName name="S9FL" localSheetId="10">[1]INPUT!#REF!</definedName>
    <definedName name="S9FL" localSheetId="5">[1]INPUT!#REF!</definedName>
    <definedName name="S9FL">[1]INPUT!#REF!</definedName>
    <definedName name="S9FR" localSheetId="10">[1]INPUT!#REF!</definedName>
    <definedName name="S9FR" localSheetId="5">[1]INPUT!#REF!</definedName>
    <definedName name="S9FR">[1]INPUT!#REF!</definedName>
    <definedName name="S9L" localSheetId="10">[1]INPUT!#REF!</definedName>
    <definedName name="S9L" localSheetId="5">[1]INPUT!#REF!</definedName>
    <definedName name="S9L">[1]INPUT!#REF!</definedName>
    <definedName name="S9R" localSheetId="10">[1]INPUT!#REF!</definedName>
    <definedName name="S9R" localSheetId="5">[1]INPUT!#REF!</definedName>
    <definedName name="S9R">[1]INPUT!#REF!</definedName>
    <definedName name="S9RL" localSheetId="10">[1]INPUT!#REF!</definedName>
    <definedName name="S9RL" localSheetId="5">[1]INPUT!#REF!</definedName>
    <definedName name="S9RL">[1]INPUT!#REF!</definedName>
    <definedName name="S9RR" localSheetId="10">[1]INPUT!#REF!</definedName>
    <definedName name="S9RR" localSheetId="5">[1]INPUT!#REF!</definedName>
    <definedName name="S9RR">[1]INPUT!#REF!</definedName>
    <definedName name="S9TL" localSheetId="10">[15]INPUT!#REF!</definedName>
    <definedName name="S9TL" localSheetId="5">[15]INPUT!#REF!</definedName>
    <definedName name="S9TL">[15]INPUT!#REF!</definedName>
    <definedName name="S9TR" localSheetId="10">[15]INPUT!#REF!</definedName>
    <definedName name="S9TR" localSheetId="5">[15]INPUT!#REF!</definedName>
    <definedName name="S9TR">[15]INPUT!#REF!</definedName>
    <definedName name="sa">'[16]자재 집계표'!$E$79</definedName>
    <definedName name="SADF" localSheetId="10">BlankMacro1</definedName>
    <definedName name="SADF" localSheetId="5">BlankMacro1</definedName>
    <definedName name="SADF">BlankMacro1</definedName>
    <definedName name="sae" localSheetId="10">BlankMacro1</definedName>
    <definedName name="sae" localSheetId="5">BlankMacro1</definedName>
    <definedName name="sae">BlankMacro1</definedName>
    <definedName name="Sckp">'[10]자재 집계표'!$F$32</definedName>
    <definedName name="sd">'[16]자재 집계표'!$E$81</definedName>
    <definedName name="SDD" localSheetId="10">BlankMacro1</definedName>
    <definedName name="SDD" localSheetId="5">BlankMacro1</definedName>
    <definedName name="SDD">BlankMacro1</definedName>
    <definedName name="SDDG" localSheetId="10">BlankMacro1</definedName>
    <definedName name="SDDG" localSheetId="5">BlankMacro1</definedName>
    <definedName name="SDDG">BlankMacro1</definedName>
    <definedName name="sde" localSheetId="10">BlankMacro1</definedName>
    <definedName name="sde" localSheetId="5">BlankMacro1</definedName>
    <definedName name="sde">BlankMacro1</definedName>
    <definedName name="sdf" localSheetId="10">'[16]자재 집계표'!#REF!</definedName>
    <definedName name="sdf" localSheetId="5">'[16]자재 집계표'!#REF!</definedName>
    <definedName name="sdf">'[16]자재 집계표'!#REF!</definedName>
    <definedName name="sdfa" localSheetId="10">BlankMacro1</definedName>
    <definedName name="sdfa" localSheetId="5">BlankMacro1</definedName>
    <definedName name="sdfa">BlankMacro1</definedName>
    <definedName name="sdgdsa" localSheetId="10">BlankMacro1</definedName>
    <definedName name="sdgdsa" localSheetId="5">BlankMacro1</definedName>
    <definedName name="sdgdsa">BlankMacro1</definedName>
    <definedName name="sdgfs" localSheetId="10">'[16]자재 집계표'!#REF!</definedName>
    <definedName name="sdgfs" localSheetId="5">'[16]자재 집계표'!#REF!</definedName>
    <definedName name="sdgfs">'[16]자재 집계표'!#REF!</definedName>
    <definedName name="sdghdsfg" hidden="1">{#N/A,#N/A,FALSE,"2~8번"}</definedName>
    <definedName name="SDX" localSheetId="10">BlankMacro1</definedName>
    <definedName name="SDX" localSheetId="5">BlankMacro1</definedName>
    <definedName name="SDX">BlankMacro1</definedName>
    <definedName name="SE" localSheetId="10">BlankMacro1</definedName>
    <definedName name="SE" localSheetId="5">BlankMacro1</definedName>
    <definedName name="SE">BlankMacro1</definedName>
    <definedName name="seet" localSheetId="10">'[16]자재 집계표'!#REF!</definedName>
    <definedName name="seet" localSheetId="5">'[16]자재 집계표'!#REF!</definedName>
    <definedName name="seet">'[16]자재 집계표'!#REF!</definedName>
    <definedName name="SER" localSheetId="10">BlankMacro1</definedName>
    <definedName name="SER" localSheetId="5">BlankMacro1</definedName>
    <definedName name="SER">BlankMacro1</definedName>
    <definedName name="ses" localSheetId="10">BlankMacro1</definedName>
    <definedName name="ses" localSheetId="5">BlankMacro1</definedName>
    <definedName name="ses">BlankMacro1</definedName>
    <definedName name="SET" localSheetId="10">BlankMacro1</definedName>
    <definedName name="SET" localSheetId="5">BlankMacro1</definedName>
    <definedName name="SET">BlankMacro1</definedName>
    <definedName name="SEW" localSheetId="10">BlankMacro1</definedName>
    <definedName name="SEW" localSheetId="5">BlankMacro1</definedName>
    <definedName name="SEW">BlankMacro1</definedName>
    <definedName name="sf" localSheetId="10">BlankMacro1</definedName>
    <definedName name="sf" localSheetId="5">BlankMacro1</definedName>
    <definedName name="sf">BlankMacro1</definedName>
    <definedName name="SFFFFFWE" localSheetId="10">BlankMacro1</definedName>
    <definedName name="SFFFFFWE" localSheetId="5">BlankMacro1</definedName>
    <definedName name="SFFFFFWE">BlankMacro1</definedName>
    <definedName name="sfgs" hidden="1">{#N/A,#N/A,FALSE,"운반시간"}</definedName>
    <definedName name="sfgsh" hidden="1">{#N/A,#N/A,FALSE,"배수1"}</definedName>
    <definedName name="sgf">'[16]자재 집계표'!$H$84</definedName>
    <definedName name="sgfd">'[16]자재 집계표'!$H$188</definedName>
    <definedName name="sgfds" hidden="1">{#N/A,#N/A,FALSE,"운반시간"}</definedName>
    <definedName name="sgfdsgs" localSheetId="10">'[16]자재 집계표'!#REF!</definedName>
    <definedName name="sgfdsgs" localSheetId="5">'[16]자재 집계표'!#REF!</definedName>
    <definedName name="sgfdsgs">'[16]자재 집계표'!#REF!</definedName>
    <definedName name="sgfsg" localSheetId="10">'[16]자재 집계표'!#REF!</definedName>
    <definedName name="sgfsg" localSheetId="5">'[16]자재 집계표'!#REF!</definedName>
    <definedName name="sgfsg">'[16]자재 집계표'!#REF!</definedName>
    <definedName name="sgfsgsg" hidden="1">{#N/A,#N/A,FALSE,"골재소요량";#N/A,#N/A,FALSE,"골재소요량"}</definedName>
    <definedName name="sgge" localSheetId="10">BlankMacro1</definedName>
    <definedName name="sgge" localSheetId="5">BlankMacro1</definedName>
    <definedName name="sgge">BlankMacro1</definedName>
    <definedName name="sh" localSheetId="10">'[16]자재 집계표'!#REF!</definedName>
    <definedName name="sh" localSheetId="5">'[16]자재 집계표'!#REF!</definedName>
    <definedName name="sh">'[16]자재 집계표'!#REF!</definedName>
    <definedName name="SH10L" localSheetId="10">[1]INPUT!#REF!</definedName>
    <definedName name="SH10L" localSheetId="5">[1]INPUT!#REF!</definedName>
    <definedName name="SH10L">[1]INPUT!#REF!</definedName>
    <definedName name="SH10R" localSheetId="10">[1]INPUT!#REF!</definedName>
    <definedName name="SH10R" localSheetId="5">[1]INPUT!#REF!</definedName>
    <definedName name="SH10R">[1]INPUT!#REF!</definedName>
    <definedName name="SH3L" localSheetId="10">[1]INPUT!#REF!</definedName>
    <definedName name="SH3L" localSheetId="5">[1]INPUT!#REF!</definedName>
    <definedName name="SH3L">[1]INPUT!#REF!</definedName>
    <definedName name="SH3R" localSheetId="10">[1]INPUT!#REF!</definedName>
    <definedName name="SH3R" localSheetId="5">[1]INPUT!#REF!</definedName>
    <definedName name="SH3R">[1]INPUT!#REF!</definedName>
    <definedName name="SH4L" localSheetId="10">[1]INPUT!#REF!</definedName>
    <definedName name="SH4L" localSheetId="5">[1]INPUT!#REF!</definedName>
    <definedName name="SH4L">[1]INPUT!#REF!</definedName>
    <definedName name="SH4R" localSheetId="10">[1]INPUT!#REF!</definedName>
    <definedName name="SH4R" localSheetId="5">[1]INPUT!#REF!</definedName>
    <definedName name="SH4R">[1]INPUT!#REF!</definedName>
    <definedName name="SH5L" localSheetId="10">[1]INPUT!#REF!</definedName>
    <definedName name="SH5L" localSheetId="5">[1]INPUT!#REF!</definedName>
    <definedName name="SH5L">[1]INPUT!#REF!</definedName>
    <definedName name="SH5R" localSheetId="10">[1]INPUT!#REF!</definedName>
    <definedName name="SH5R" localSheetId="5">[1]INPUT!#REF!</definedName>
    <definedName name="SH5R">[1]INPUT!#REF!</definedName>
    <definedName name="SH6L" localSheetId="10">[1]INPUT!#REF!</definedName>
    <definedName name="SH6L" localSheetId="5">[1]INPUT!#REF!</definedName>
    <definedName name="SH6L">[1]INPUT!#REF!</definedName>
    <definedName name="SH6R" localSheetId="10">[1]INPUT!#REF!</definedName>
    <definedName name="SH6R" localSheetId="5">[1]INPUT!#REF!</definedName>
    <definedName name="SH6R">[1]INPUT!#REF!</definedName>
    <definedName name="SH7L" localSheetId="10">[1]INPUT!#REF!</definedName>
    <definedName name="SH7L" localSheetId="5">[1]INPUT!#REF!</definedName>
    <definedName name="SH7L">[1]INPUT!#REF!</definedName>
    <definedName name="SH7R" localSheetId="10">[1]INPUT!#REF!</definedName>
    <definedName name="SH7R" localSheetId="5">[1]INPUT!#REF!</definedName>
    <definedName name="SH7R">[1]INPUT!#REF!</definedName>
    <definedName name="SH8L" localSheetId="10">[1]INPUT!#REF!</definedName>
    <definedName name="SH8L" localSheetId="5">[1]INPUT!#REF!</definedName>
    <definedName name="SH8L">[1]INPUT!#REF!</definedName>
    <definedName name="SH8R" localSheetId="10">[1]INPUT!#REF!</definedName>
    <definedName name="SH8R" localSheetId="5">[1]INPUT!#REF!</definedName>
    <definedName name="SH8R">[1]INPUT!#REF!</definedName>
    <definedName name="SH9L" localSheetId="10">[1]INPUT!#REF!</definedName>
    <definedName name="SH9L" localSheetId="5">[1]INPUT!#REF!</definedName>
    <definedName name="SH9L">[1]INPUT!#REF!</definedName>
    <definedName name="SH9R" localSheetId="10">[1]INPUT!#REF!</definedName>
    <definedName name="SH9R" localSheetId="5">[1]INPUT!#REF!</definedName>
    <definedName name="SH9R">[1]INPUT!#REF!</definedName>
    <definedName name="SHOE10L" localSheetId="10">[15]INPUT!#REF!</definedName>
    <definedName name="SHOE10L" localSheetId="5">[15]INPUT!#REF!</definedName>
    <definedName name="SHOE10L">[15]INPUT!#REF!</definedName>
    <definedName name="SHOE10R" localSheetId="10">[15]INPUT!#REF!</definedName>
    <definedName name="SHOE10R" localSheetId="5">[15]INPUT!#REF!</definedName>
    <definedName name="SHOE10R">[15]INPUT!#REF!</definedName>
    <definedName name="SHOE3L" localSheetId="10">[15]INPUT!#REF!</definedName>
    <definedName name="SHOE3L" localSheetId="5">[15]INPUT!#REF!</definedName>
    <definedName name="SHOE3L">[15]INPUT!#REF!</definedName>
    <definedName name="SHOE3R" localSheetId="10">[15]INPUT!#REF!</definedName>
    <definedName name="SHOE3R" localSheetId="5">[15]INPUT!#REF!</definedName>
    <definedName name="SHOE3R">[15]INPUT!#REF!</definedName>
    <definedName name="SHOE4L" localSheetId="10">[15]INPUT!#REF!</definedName>
    <definedName name="SHOE4L" localSheetId="5">[15]INPUT!#REF!</definedName>
    <definedName name="SHOE4L">[15]INPUT!#REF!</definedName>
    <definedName name="SHOE4R" localSheetId="10">[15]INPUT!#REF!</definedName>
    <definedName name="SHOE4R" localSheetId="5">[15]INPUT!#REF!</definedName>
    <definedName name="SHOE4R">[15]INPUT!#REF!</definedName>
    <definedName name="SHOE5L" localSheetId="10">[15]INPUT!#REF!</definedName>
    <definedName name="SHOE5L" localSheetId="5">[15]INPUT!#REF!</definedName>
    <definedName name="SHOE5L">[15]INPUT!#REF!</definedName>
    <definedName name="SHOE5R" localSheetId="10">[15]INPUT!#REF!</definedName>
    <definedName name="SHOE5R" localSheetId="5">[15]INPUT!#REF!</definedName>
    <definedName name="SHOE5R">[15]INPUT!#REF!</definedName>
    <definedName name="SHOE6L" localSheetId="10">[15]INPUT!#REF!</definedName>
    <definedName name="SHOE6L" localSheetId="5">[15]INPUT!#REF!</definedName>
    <definedName name="SHOE6L">[15]INPUT!#REF!</definedName>
    <definedName name="SHOE6R" localSheetId="10">[15]INPUT!#REF!</definedName>
    <definedName name="SHOE6R" localSheetId="5">[15]INPUT!#REF!</definedName>
    <definedName name="SHOE6R">[15]INPUT!#REF!</definedName>
    <definedName name="SHOE7L" localSheetId="10">[15]INPUT!#REF!</definedName>
    <definedName name="SHOE7L" localSheetId="5">[15]INPUT!#REF!</definedName>
    <definedName name="SHOE7L">[15]INPUT!#REF!</definedName>
    <definedName name="SHOE7R" localSheetId="10">[15]INPUT!#REF!</definedName>
    <definedName name="SHOE7R" localSheetId="5">[15]INPUT!#REF!</definedName>
    <definedName name="SHOE7R">[15]INPUT!#REF!</definedName>
    <definedName name="SHOE8L" localSheetId="10">[15]INPUT!#REF!</definedName>
    <definedName name="SHOE8L" localSheetId="5">[15]INPUT!#REF!</definedName>
    <definedName name="SHOE8L">[15]INPUT!#REF!</definedName>
    <definedName name="SHOE8R" localSheetId="10">[15]INPUT!#REF!</definedName>
    <definedName name="SHOE8R" localSheetId="5">[15]INPUT!#REF!</definedName>
    <definedName name="SHOE8R">[15]INPUT!#REF!</definedName>
    <definedName name="SHOE9L" localSheetId="10">[15]INPUT!#REF!</definedName>
    <definedName name="SHOE9L" localSheetId="5">[15]INPUT!#REF!</definedName>
    <definedName name="SHOE9L">[15]INPUT!#REF!</definedName>
    <definedName name="SHOE9R" localSheetId="10">[15]INPUT!#REF!</definedName>
    <definedName name="SHOE9R" localSheetId="5">[15]INPUT!#REF!</definedName>
    <definedName name="SHOE9R">[15]INPUT!#REF!</definedName>
    <definedName name="shsfgf" localSheetId="10">'[16]자재 집계표'!#REF!</definedName>
    <definedName name="shsfgf" localSheetId="5">'[16]자재 집계표'!#REF!</definedName>
    <definedName name="shsfgf">'[16]자재 집계표'!#REF!</definedName>
    <definedName name="SHT" localSheetId="10">#REF!</definedName>
    <definedName name="SHT" localSheetId="5">#REF!</definedName>
    <definedName name="SHT">#REF!</definedName>
    <definedName name="sinchook" localSheetId="10">#REF!</definedName>
    <definedName name="sinchook" localSheetId="5">#REF!</definedName>
    <definedName name="sinchook">#REF!</definedName>
    <definedName name="SK10L" localSheetId="10">[15]INPUT!#REF!</definedName>
    <definedName name="SK10L" localSheetId="5">[15]INPUT!#REF!</definedName>
    <definedName name="SK10L">[15]INPUT!#REF!</definedName>
    <definedName name="SK10R" localSheetId="10">[15]INPUT!#REF!</definedName>
    <definedName name="SK10R" localSheetId="5">[15]INPUT!#REF!</definedName>
    <definedName name="SK10R">[15]INPUT!#REF!</definedName>
    <definedName name="SK3L" localSheetId="10">[15]INPUT!#REF!</definedName>
    <definedName name="SK3L" localSheetId="5">[15]INPUT!#REF!</definedName>
    <definedName name="SK3L">[15]INPUT!#REF!</definedName>
    <definedName name="SK3R" localSheetId="10">[15]INPUT!#REF!</definedName>
    <definedName name="SK3R" localSheetId="5">[15]INPUT!#REF!</definedName>
    <definedName name="SK3R">[15]INPUT!#REF!</definedName>
    <definedName name="SK4L" localSheetId="10">[15]INPUT!#REF!</definedName>
    <definedName name="SK4L" localSheetId="5">[15]INPUT!#REF!</definedName>
    <definedName name="SK4L">[15]INPUT!#REF!</definedName>
    <definedName name="SK4R" localSheetId="10">[15]INPUT!#REF!</definedName>
    <definedName name="SK4R" localSheetId="5">[15]INPUT!#REF!</definedName>
    <definedName name="SK4R">[15]INPUT!#REF!</definedName>
    <definedName name="SK5L" localSheetId="10">[15]INPUT!#REF!</definedName>
    <definedName name="SK5L" localSheetId="5">[15]INPUT!#REF!</definedName>
    <definedName name="SK5L">[15]INPUT!#REF!</definedName>
    <definedName name="SK5R" localSheetId="10">[15]INPUT!#REF!</definedName>
    <definedName name="SK5R" localSheetId="5">[15]INPUT!#REF!</definedName>
    <definedName name="SK5R">[15]INPUT!#REF!</definedName>
    <definedName name="SK6L" localSheetId="10">[15]INPUT!#REF!</definedName>
    <definedName name="SK6L" localSheetId="5">[15]INPUT!#REF!</definedName>
    <definedName name="SK6L">[15]INPUT!#REF!</definedName>
    <definedName name="SK6R" localSheetId="10">[15]INPUT!#REF!</definedName>
    <definedName name="SK6R" localSheetId="5">[15]INPUT!#REF!</definedName>
    <definedName name="SK6R">[15]INPUT!#REF!</definedName>
    <definedName name="SK7L" localSheetId="10">[15]INPUT!#REF!</definedName>
    <definedName name="SK7L" localSheetId="5">[15]INPUT!#REF!</definedName>
    <definedName name="SK7L">[15]INPUT!#REF!</definedName>
    <definedName name="SK7R" localSheetId="10">[15]INPUT!#REF!</definedName>
    <definedName name="SK7R" localSheetId="5">[15]INPUT!#REF!</definedName>
    <definedName name="SK7R">[15]INPUT!#REF!</definedName>
    <definedName name="SK8L" localSheetId="10">[15]INPUT!#REF!</definedName>
    <definedName name="SK8L" localSheetId="5">[15]INPUT!#REF!</definedName>
    <definedName name="SK8L">[15]INPUT!#REF!</definedName>
    <definedName name="SK8R" localSheetId="10">[15]INPUT!#REF!</definedName>
    <definedName name="SK8R" localSheetId="5">[15]INPUT!#REF!</definedName>
    <definedName name="SK8R">[15]INPUT!#REF!</definedName>
    <definedName name="SK9L" localSheetId="10">[15]INPUT!#REF!</definedName>
    <definedName name="SK9L" localSheetId="5">[15]INPUT!#REF!</definedName>
    <definedName name="SK9L">[15]INPUT!#REF!</definedName>
    <definedName name="SK9R" localSheetId="10">[15]INPUT!#REF!</definedName>
    <definedName name="SK9R" localSheetId="5">[15]INPUT!#REF!</definedName>
    <definedName name="SK9R">[15]INPUT!#REF!</definedName>
    <definedName name="SKE10L" localSheetId="10">[15]INPUT!#REF!</definedName>
    <definedName name="SKE10L" localSheetId="5">[15]INPUT!#REF!</definedName>
    <definedName name="SKE10L">[15]INPUT!#REF!</definedName>
    <definedName name="SKE10R" localSheetId="10">[15]INPUT!#REF!</definedName>
    <definedName name="SKE10R" localSheetId="5">[15]INPUT!#REF!</definedName>
    <definedName name="SKE10R">[15]INPUT!#REF!</definedName>
    <definedName name="SKE3L" localSheetId="10">[15]INPUT!#REF!</definedName>
    <definedName name="SKE3L" localSheetId="5">[15]INPUT!#REF!</definedName>
    <definedName name="SKE3L">[15]INPUT!#REF!</definedName>
    <definedName name="SKE3R" localSheetId="10">[15]INPUT!#REF!</definedName>
    <definedName name="SKE3R" localSheetId="5">[15]INPUT!#REF!</definedName>
    <definedName name="SKE3R">[15]INPUT!#REF!</definedName>
    <definedName name="SKE4L" localSheetId="10">[15]INPUT!#REF!</definedName>
    <definedName name="SKE4L" localSheetId="5">[15]INPUT!#REF!</definedName>
    <definedName name="SKE4L">[15]INPUT!#REF!</definedName>
    <definedName name="SKE4R" localSheetId="10">[15]INPUT!#REF!</definedName>
    <definedName name="SKE4R" localSheetId="5">[15]INPUT!#REF!</definedName>
    <definedName name="SKE4R">[15]INPUT!#REF!</definedName>
    <definedName name="SKE5L" localSheetId="10">[15]INPUT!#REF!</definedName>
    <definedName name="SKE5L" localSheetId="5">[15]INPUT!#REF!</definedName>
    <definedName name="SKE5L">[15]INPUT!#REF!</definedName>
    <definedName name="SKE5R" localSheetId="10">[15]INPUT!#REF!</definedName>
    <definedName name="SKE5R" localSheetId="5">[15]INPUT!#REF!</definedName>
    <definedName name="SKE5R">[15]INPUT!#REF!</definedName>
    <definedName name="SKE6L" localSheetId="10">[15]INPUT!#REF!</definedName>
    <definedName name="SKE6L" localSheetId="5">[15]INPUT!#REF!</definedName>
    <definedName name="SKE6L">[15]INPUT!#REF!</definedName>
    <definedName name="SKE6R" localSheetId="10">[15]INPUT!#REF!</definedName>
    <definedName name="SKE6R" localSheetId="5">[15]INPUT!#REF!</definedName>
    <definedName name="SKE6R">[15]INPUT!#REF!</definedName>
    <definedName name="SKE7L" localSheetId="10">[15]INPUT!#REF!</definedName>
    <definedName name="SKE7L" localSheetId="5">[15]INPUT!#REF!</definedName>
    <definedName name="SKE7L">[15]INPUT!#REF!</definedName>
    <definedName name="SKE7R" localSheetId="10">[15]INPUT!#REF!</definedName>
    <definedName name="SKE7R" localSheetId="5">[15]INPUT!#REF!</definedName>
    <definedName name="SKE7R">[15]INPUT!#REF!</definedName>
    <definedName name="SKE8L" localSheetId="10">[15]INPUT!#REF!</definedName>
    <definedName name="SKE8L" localSheetId="5">[15]INPUT!#REF!</definedName>
    <definedName name="SKE8L">[15]INPUT!#REF!</definedName>
    <definedName name="SKE8R" localSheetId="10">[15]INPUT!#REF!</definedName>
    <definedName name="SKE8R" localSheetId="5">[15]INPUT!#REF!</definedName>
    <definedName name="SKE8R">[15]INPUT!#REF!</definedName>
    <definedName name="SKE9L" localSheetId="10">[15]INPUT!#REF!</definedName>
    <definedName name="SKE9L" localSheetId="5">[15]INPUT!#REF!</definedName>
    <definedName name="SKE9L">[15]INPUT!#REF!</definedName>
    <definedName name="SKE9R" localSheetId="10">[15]INPUT!#REF!</definedName>
    <definedName name="SKE9R" localSheetId="5">[15]INPUT!#REF!</definedName>
    <definedName name="SKE9R">[15]INPUT!#REF!</definedName>
    <definedName name="SKEW" localSheetId="10">#REF!</definedName>
    <definedName name="SKEW" localSheetId="5">#REF!</definedName>
    <definedName name="SKEW">#REF!</definedName>
    <definedName name="SKLS" localSheetId="10">#REF!</definedName>
    <definedName name="SKLS" localSheetId="5">#REF!</definedName>
    <definedName name="SKLS">#REF!</definedName>
    <definedName name="SL" localSheetId="10">'[10]자재 집계표'!#REF!</definedName>
    <definedName name="SL" localSheetId="5">'[10]자재 집계표'!#REF!</definedName>
    <definedName name="SL">'[10]자재 집계표'!#REF!</definedName>
    <definedName name="SOIL" localSheetId="10">#REF!</definedName>
    <definedName name="SOIL" localSheetId="5">#REF!</definedName>
    <definedName name="SOIL">#REF!</definedName>
    <definedName name="soo" localSheetId="10">#REF!</definedName>
    <definedName name="soo" localSheetId="5">#REF!</definedName>
    <definedName name="soo">#REF!</definedName>
    <definedName name="sort" localSheetId="10" hidden="1">'[16]자재 집계표'!#REF!</definedName>
    <definedName name="sort" localSheetId="5" hidden="1">'[16]자재 집계표'!#REF!</definedName>
    <definedName name="sort" hidden="1">'[16]자재 집계표'!#REF!</definedName>
    <definedName name="sr" localSheetId="10">BlankMacro1</definedName>
    <definedName name="sr" localSheetId="5">BlankMacro1</definedName>
    <definedName name="sr">BlankMacro1</definedName>
    <definedName name="SS" localSheetId="10">#REF!</definedName>
    <definedName name="SS" localSheetId="5">#REF!</definedName>
    <definedName name="SS">#REF!</definedName>
    <definedName name="SS10L" localSheetId="10">[15]INPUT!#REF!</definedName>
    <definedName name="SS10L" localSheetId="5">[15]INPUT!#REF!</definedName>
    <definedName name="SS10L">[15]INPUT!#REF!</definedName>
    <definedName name="SS10TR" localSheetId="10">[15]INPUT!#REF!</definedName>
    <definedName name="SS10TR" localSheetId="5">[15]INPUT!#REF!</definedName>
    <definedName name="SS10TR">[15]INPUT!#REF!</definedName>
    <definedName name="SS3L" localSheetId="10">[15]INPUT!#REF!</definedName>
    <definedName name="SS3L" localSheetId="5">[15]INPUT!#REF!</definedName>
    <definedName name="SS3L">[15]INPUT!#REF!</definedName>
    <definedName name="SS3R" localSheetId="10">[15]INPUT!#REF!</definedName>
    <definedName name="SS3R" localSheetId="5">[15]INPUT!#REF!</definedName>
    <definedName name="SS3R">[15]INPUT!#REF!</definedName>
    <definedName name="SS4L" localSheetId="10">[15]INPUT!#REF!</definedName>
    <definedName name="SS4L" localSheetId="5">[15]INPUT!#REF!</definedName>
    <definedName name="SS4L">[15]INPUT!#REF!</definedName>
    <definedName name="SS4R" localSheetId="10">[15]INPUT!#REF!</definedName>
    <definedName name="SS4R" localSheetId="5">[15]INPUT!#REF!</definedName>
    <definedName name="SS4R">[15]INPUT!#REF!</definedName>
    <definedName name="SS5L" localSheetId="10">[15]INPUT!#REF!</definedName>
    <definedName name="SS5L" localSheetId="5">[15]INPUT!#REF!</definedName>
    <definedName name="SS5L">[15]INPUT!#REF!</definedName>
    <definedName name="SS5R" localSheetId="10">[15]INPUT!#REF!</definedName>
    <definedName name="SS5R" localSheetId="5">[15]INPUT!#REF!</definedName>
    <definedName name="SS5R">[15]INPUT!#REF!</definedName>
    <definedName name="SS6L" localSheetId="10">[15]INPUT!#REF!</definedName>
    <definedName name="SS6L" localSheetId="5">[15]INPUT!#REF!</definedName>
    <definedName name="SS6L">[15]INPUT!#REF!</definedName>
    <definedName name="SS6R" localSheetId="10">[15]INPUT!#REF!</definedName>
    <definedName name="SS6R" localSheetId="5">[15]INPUT!#REF!</definedName>
    <definedName name="SS6R">[15]INPUT!#REF!</definedName>
    <definedName name="SS7L" localSheetId="10">[15]INPUT!#REF!</definedName>
    <definedName name="SS7L" localSheetId="5">[15]INPUT!#REF!</definedName>
    <definedName name="SS7L">[15]INPUT!#REF!</definedName>
    <definedName name="SS7R" localSheetId="10">[15]INPUT!#REF!</definedName>
    <definedName name="SS7R" localSheetId="5">[15]INPUT!#REF!</definedName>
    <definedName name="SS7R">[15]INPUT!#REF!</definedName>
    <definedName name="SS8L" localSheetId="10">[15]INPUT!#REF!</definedName>
    <definedName name="SS8L" localSheetId="5">[15]INPUT!#REF!</definedName>
    <definedName name="SS8L">[15]INPUT!#REF!</definedName>
    <definedName name="SS8R" localSheetId="10">[15]INPUT!#REF!</definedName>
    <definedName name="SS8R" localSheetId="5">[15]INPUT!#REF!</definedName>
    <definedName name="SS8R">[15]INPUT!#REF!</definedName>
    <definedName name="SS9L" localSheetId="10">[15]INPUT!#REF!</definedName>
    <definedName name="SS9L" localSheetId="5">[15]INPUT!#REF!</definedName>
    <definedName name="SS9L">[15]INPUT!#REF!</definedName>
    <definedName name="SS9R" localSheetId="10">[15]INPUT!#REF!</definedName>
    <definedName name="SS9R" localSheetId="5">[15]INPUT!#REF!</definedName>
    <definedName name="SS9R">[15]INPUT!#REF!</definedName>
    <definedName name="SSC10L" localSheetId="10">[15]INPUT!#REF!</definedName>
    <definedName name="SSC10L" localSheetId="5">[15]INPUT!#REF!</definedName>
    <definedName name="SSC10L">[15]INPUT!#REF!</definedName>
    <definedName name="SSC10R" localSheetId="10">[15]INPUT!#REF!</definedName>
    <definedName name="SSC10R" localSheetId="5">[15]INPUT!#REF!</definedName>
    <definedName name="SSC10R">[15]INPUT!#REF!</definedName>
    <definedName name="SSC3L" localSheetId="10">[15]INPUT!#REF!</definedName>
    <definedName name="SSC3L" localSheetId="5">[15]INPUT!#REF!</definedName>
    <definedName name="SSC3L">[15]INPUT!#REF!</definedName>
    <definedName name="SSC3R" localSheetId="10">[15]INPUT!#REF!</definedName>
    <definedName name="SSC3R" localSheetId="5">[15]INPUT!#REF!</definedName>
    <definedName name="SSC3R">[15]INPUT!#REF!</definedName>
    <definedName name="SSC4L" localSheetId="10">[15]INPUT!#REF!</definedName>
    <definedName name="SSC4L" localSheetId="5">[15]INPUT!#REF!</definedName>
    <definedName name="SSC4L">[15]INPUT!#REF!</definedName>
    <definedName name="SSC4R" localSheetId="10">[15]INPUT!#REF!</definedName>
    <definedName name="SSC4R" localSheetId="5">[15]INPUT!#REF!</definedName>
    <definedName name="SSC4R">[15]INPUT!#REF!</definedName>
    <definedName name="SSC5L" localSheetId="10">[15]INPUT!#REF!</definedName>
    <definedName name="SSC5L" localSheetId="5">[15]INPUT!#REF!</definedName>
    <definedName name="SSC5L">[15]INPUT!#REF!</definedName>
    <definedName name="SSC5R" localSheetId="10">[15]INPUT!#REF!</definedName>
    <definedName name="SSC5R" localSheetId="5">[15]INPUT!#REF!</definedName>
    <definedName name="SSC5R">[15]INPUT!#REF!</definedName>
    <definedName name="SSC6L" localSheetId="10">[15]INPUT!#REF!</definedName>
    <definedName name="SSC6L" localSheetId="5">[15]INPUT!#REF!</definedName>
    <definedName name="SSC6L">[15]INPUT!#REF!</definedName>
    <definedName name="SSC6R" localSheetId="10">[15]INPUT!#REF!</definedName>
    <definedName name="SSC6R" localSheetId="5">[15]INPUT!#REF!</definedName>
    <definedName name="SSC6R">[15]INPUT!#REF!</definedName>
    <definedName name="SSC7L" localSheetId="10">[15]INPUT!#REF!</definedName>
    <definedName name="SSC7L" localSheetId="5">[15]INPUT!#REF!</definedName>
    <definedName name="SSC7L">[15]INPUT!#REF!</definedName>
    <definedName name="SSC7R" localSheetId="10">[15]INPUT!#REF!</definedName>
    <definedName name="SSC7R" localSheetId="5">[15]INPUT!#REF!</definedName>
    <definedName name="SSC7R">[15]INPUT!#REF!</definedName>
    <definedName name="SSC8L" localSheetId="10">[15]INPUT!#REF!</definedName>
    <definedName name="SSC8L" localSheetId="5">[15]INPUT!#REF!</definedName>
    <definedName name="SSC8L">[15]INPUT!#REF!</definedName>
    <definedName name="SSC8R" localSheetId="10">[15]INPUT!#REF!</definedName>
    <definedName name="SSC8R" localSheetId="5">[15]INPUT!#REF!</definedName>
    <definedName name="SSC8R">[15]INPUT!#REF!</definedName>
    <definedName name="SSC9L" localSheetId="10">[15]INPUT!#REF!</definedName>
    <definedName name="SSC9L" localSheetId="5">[15]INPUT!#REF!</definedName>
    <definedName name="SSC9L">[15]INPUT!#REF!</definedName>
    <definedName name="SSC9R" localSheetId="10">[15]INPUT!#REF!</definedName>
    <definedName name="SSC9R" localSheetId="5">[15]INPUT!#REF!</definedName>
    <definedName name="SSC9R">[15]INPUT!#REF!</definedName>
    <definedName name="SSSS" localSheetId="10" hidden="1">[26]날개벽수량표!#REF!</definedName>
    <definedName name="SSSS" localSheetId="5" hidden="1">[26]날개벽수량표!#REF!</definedName>
    <definedName name="SSSS" hidden="1">[26]날개벽수량표!#REF!</definedName>
    <definedName name="SSSSS" localSheetId="10" hidden="1">[13]날개벽수량표!#REF!</definedName>
    <definedName name="SSSSS" localSheetId="5" hidden="1">[13]날개벽수량표!#REF!</definedName>
    <definedName name="SSSSS" hidden="1">[13]날개벽수량표!#REF!</definedName>
    <definedName name="ssssssgs" localSheetId="10">'[16]자재 집계표'!#REF!</definedName>
    <definedName name="ssssssgs" localSheetId="5">'[16]자재 집계표'!#REF!</definedName>
    <definedName name="ssssssgs">'[16]자재 집계표'!#REF!</definedName>
    <definedName name="sssssssssssss" hidden="1">{#N/A,#N/A,FALSE,"단가표지"}</definedName>
    <definedName name="SST10L" localSheetId="10">[15]INPUT!#REF!</definedName>
    <definedName name="SST10L" localSheetId="5">[15]INPUT!#REF!</definedName>
    <definedName name="SST10L">[15]INPUT!#REF!</definedName>
    <definedName name="SST10R" localSheetId="10">[15]INPUT!#REF!</definedName>
    <definedName name="SST10R" localSheetId="5">[15]INPUT!#REF!</definedName>
    <definedName name="SST10R">[15]INPUT!#REF!</definedName>
    <definedName name="SST3L" localSheetId="10">[15]INPUT!#REF!</definedName>
    <definedName name="SST3L" localSheetId="5">[15]INPUT!#REF!</definedName>
    <definedName name="SST3L">[15]INPUT!#REF!</definedName>
    <definedName name="SST3R" localSheetId="10">[15]INPUT!#REF!</definedName>
    <definedName name="SST3R" localSheetId="5">[15]INPUT!#REF!</definedName>
    <definedName name="SST3R">[15]INPUT!#REF!</definedName>
    <definedName name="SST4L" localSheetId="10">[15]INPUT!#REF!</definedName>
    <definedName name="SST4L" localSheetId="5">[15]INPUT!#REF!</definedName>
    <definedName name="SST4L">[15]INPUT!#REF!</definedName>
    <definedName name="SST4R" localSheetId="10">[15]INPUT!#REF!</definedName>
    <definedName name="SST4R" localSheetId="5">[15]INPUT!#REF!</definedName>
    <definedName name="SST4R">[15]INPUT!#REF!</definedName>
    <definedName name="SST5L" localSheetId="10">[15]INPUT!#REF!</definedName>
    <definedName name="SST5L" localSheetId="5">[15]INPUT!#REF!</definedName>
    <definedName name="SST5L">[15]INPUT!#REF!</definedName>
    <definedName name="SST5R" localSheetId="10">[15]INPUT!#REF!</definedName>
    <definedName name="SST5R" localSheetId="5">[15]INPUT!#REF!</definedName>
    <definedName name="SST5R">[15]INPUT!#REF!</definedName>
    <definedName name="SST6L" localSheetId="10">[15]INPUT!#REF!</definedName>
    <definedName name="SST6L" localSheetId="5">[15]INPUT!#REF!</definedName>
    <definedName name="SST6L">[15]INPUT!#REF!</definedName>
    <definedName name="SST6R" localSheetId="10">[15]INPUT!#REF!</definedName>
    <definedName name="SST6R" localSheetId="5">[15]INPUT!#REF!</definedName>
    <definedName name="SST6R">[15]INPUT!#REF!</definedName>
    <definedName name="SST7L" localSheetId="10">[15]INPUT!#REF!</definedName>
    <definedName name="SST7L" localSheetId="5">[15]INPUT!#REF!</definedName>
    <definedName name="SST7L">[15]INPUT!#REF!</definedName>
    <definedName name="SST7R" localSheetId="10">[15]INPUT!#REF!</definedName>
    <definedName name="SST7R" localSheetId="5">[15]INPUT!#REF!</definedName>
    <definedName name="SST7R">[15]INPUT!#REF!</definedName>
    <definedName name="SST8L" localSheetId="10">[15]INPUT!#REF!</definedName>
    <definedName name="SST8L" localSheetId="5">[15]INPUT!#REF!</definedName>
    <definedName name="SST8L">[15]INPUT!#REF!</definedName>
    <definedName name="SST8R" localSheetId="10">[15]INPUT!#REF!</definedName>
    <definedName name="SST8R" localSheetId="5">[15]INPUT!#REF!</definedName>
    <definedName name="SST8R">[15]INPUT!#REF!</definedName>
    <definedName name="SST9L" localSheetId="10">[15]INPUT!#REF!</definedName>
    <definedName name="SST9L" localSheetId="5">[15]INPUT!#REF!</definedName>
    <definedName name="SST9L">[15]INPUT!#REF!</definedName>
    <definedName name="SST9R" localSheetId="10">[15]INPUT!#REF!</definedName>
    <definedName name="SST9R" localSheetId="5">[15]INPUT!#REF!</definedName>
    <definedName name="SST9R">[15]INPUT!#REF!</definedName>
    <definedName name="SSZ10XL" localSheetId="10">[15]INPUT!#REF!</definedName>
    <definedName name="SSZ10XL" localSheetId="5">[15]INPUT!#REF!</definedName>
    <definedName name="SSZ10XL">[15]INPUT!#REF!</definedName>
    <definedName name="SSZ10XR" localSheetId="10">[15]INPUT!#REF!</definedName>
    <definedName name="SSZ10XR" localSheetId="5">[15]INPUT!#REF!</definedName>
    <definedName name="SSZ10XR">[15]INPUT!#REF!</definedName>
    <definedName name="SSZ10YL" localSheetId="10">[15]INPUT!#REF!</definedName>
    <definedName name="SSZ10YL" localSheetId="5">[15]INPUT!#REF!</definedName>
    <definedName name="SSZ10YL">[15]INPUT!#REF!</definedName>
    <definedName name="SSZ10YR" localSheetId="10">[15]INPUT!#REF!</definedName>
    <definedName name="SSZ10YR" localSheetId="5">[15]INPUT!#REF!</definedName>
    <definedName name="SSZ10YR">[15]INPUT!#REF!</definedName>
    <definedName name="SSZ3XL" localSheetId="10">[15]INPUT!#REF!</definedName>
    <definedName name="SSZ3XL" localSheetId="5">[15]INPUT!#REF!</definedName>
    <definedName name="SSZ3XL">[15]INPUT!#REF!</definedName>
    <definedName name="SSZ3XR" localSheetId="10">[15]INPUT!#REF!</definedName>
    <definedName name="SSZ3XR" localSheetId="5">[15]INPUT!#REF!</definedName>
    <definedName name="SSZ3XR">[15]INPUT!#REF!</definedName>
    <definedName name="SSZ3YL" localSheetId="10">[15]INPUT!#REF!</definedName>
    <definedName name="SSZ3YL" localSheetId="5">[15]INPUT!#REF!</definedName>
    <definedName name="SSZ3YL">[15]INPUT!#REF!</definedName>
    <definedName name="SSZ3YR" localSheetId="10">[15]INPUT!#REF!</definedName>
    <definedName name="SSZ3YR" localSheetId="5">[15]INPUT!#REF!</definedName>
    <definedName name="SSZ3YR">[15]INPUT!#REF!</definedName>
    <definedName name="SSZ4XL" localSheetId="10">[15]INPUT!#REF!</definedName>
    <definedName name="SSZ4XL" localSheetId="5">[15]INPUT!#REF!</definedName>
    <definedName name="SSZ4XL">[15]INPUT!#REF!</definedName>
    <definedName name="SSZ4XR" localSheetId="10">[15]INPUT!#REF!</definedName>
    <definedName name="SSZ4XR" localSheetId="5">[15]INPUT!#REF!</definedName>
    <definedName name="SSZ4XR">[15]INPUT!#REF!</definedName>
    <definedName name="SSZ4YL" localSheetId="10">[15]INPUT!#REF!</definedName>
    <definedName name="SSZ4YL" localSheetId="5">[15]INPUT!#REF!</definedName>
    <definedName name="SSZ4YL">[15]INPUT!#REF!</definedName>
    <definedName name="SSZ4YR" localSheetId="10">[15]INPUT!#REF!</definedName>
    <definedName name="SSZ4YR" localSheetId="5">[15]INPUT!#REF!</definedName>
    <definedName name="SSZ4YR">[15]INPUT!#REF!</definedName>
    <definedName name="SSZ5XL" localSheetId="10">[15]INPUT!#REF!</definedName>
    <definedName name="SSZ5XL" localSheetId="5">[15]INPUT!#REF!</definedName>
    <definedName name="SSZ5XL">[15]INPUT!#REF!</definedName>
    <definedName name="SSZ5XR" localSheetId="10">[15]INPUT!#REF!</definedName>
    <definedName name="SSZ5XR" localSheetId="5">[15]INPUT!#REF!</definedName>
    <definedName name="SSZ5XR">[15]INPUT!#REF!</definedName>
    <definedName name="SSZ5YL" localSheetId="10">[15]INPUT!#REF!</definedName>
    <definedName name="SSZ5YL" localSheetId="5">[15]INPUT!#REF!</definedName>
    <definedName name="SSZ5YL">[15]INPUT!#REF!</definedName>
    <definedName name="SSZ5YR" localSheetId="10">[15]INPUT!#REF!</definedName>
    <definedName name="SSZ5YR" localSheetId="5">[15]INPUT!#REF!</definedName>
    <definedName name="SSZ5YR">[15]INPUT!#REF!</definedName>
    <definedName name="SSZ6XL" localSheetId="10">[15]INPUT!#REF!</definedName>
    <definedName name="SSZ6XL" localSheetId="5">[15]INPUT!#REF!</definedName>
    <definedName name="SSZ6XL">[15]INPUT!#REF!</definedName>
    <definedName name="SSZ6XR" localSheetId="10">[15]INPUT!#REF!</definedName>
    <definedName name="SSZ6XR" localSheetId="5">[15]INPUT!#REF!</definedName>
    <definedName name="SSZ6XR">[15]INPUT!#REF!</definedName>
    <definedName name="SSZ6YL" localSheetId="10">[15]INPUT!#REF!</definedName>
    <definedName name="SSZ6YL" localSheetId="5">[15]INPUT!#REF!</definedName>
    <definedName name="SSZ6YL">[15]INPUT!#REF!</definedName>
    <definedName name="SSZ6YR" localSheetId="10">[15]INPUT!#REF!</definedName>
    <definedName name="SSZ6YR" localSheetId="5">[15]INPUT!#REF!</definedName>
    <definedName name="SSZ6YR">[15]INPUT!#REF!</definedName>
    <definedName name="SSZ7XL" localSheetId="10">[15]INPUT!#REF!</definedName>
    <definedName name="SSZ7XL" localSheetId="5">[15]INPUT!#REF!</definedName>
    <definedName name="SSZ7XL">[15]INPUT!#REF!</definedName>
    <definedName name="SSZ7XR" localSheetId="10">[15]INPUT!#REF!</definedName>
    <definedName name="SSZ7XR" localSheetId="5">[15]INPUT!#REF!</definedName>
    <definedName name="SSZ7XR">[15]INPUT!#REF!</definedName>
    <definedName name="SSZ7YL" localSheetId="10">[15]INPUT!#REF!</definedName>
    <definedName name="SSZ7YL" localSheetId="5">[15]INPUT!#REF!</definedName>
    <definedName name="SSZ7YL">[15]INPUT!#REF!</definedName>
    <definedName name="SSZ7YR" localSheetId="10">[15]INPUT!#REF!</definedName>
    <definedName name="SSZ7YR" localSheetId="5">[15]INPUT!#REF!</definedName>
    <definedName name="SSZ7YR">[15]INPUT!#REF!</definedName>
    <definedName name="SSZ8XL" localSheetId="10">[15]INPUT!#REF!</definedName>
    <definedName name="SSZ8XL" localSheetId="5">[15]INPUT!#REF!</definedName>
    <definedName name="SSZ8XL">[15]INPUT!#REF!</definedName>
    <definedName name="SSZ8XR" localSheetId="10">[15]INPUT!#REF!</definedName>
    <definedName name="SSZ8XR" localSheetId="5">[15]INPUT!#REF!</definedName>
    <definedName name="SSZ8XR">[15]INPUT!#REF!</definedName>
    <definedName name="SSZ8YL" localSheetId="10">[15]INPUT!#REF!</definedName>
    <definedName name="SSZ8YL" localSheetId="5">[15]INPUT!#REF!</definedName>
    <definedName name="SSZ8YL">[15]INPUT!#REF!</definedName>
    <definedName name="SSZ8YR" localSheetId="10">[15]INPUT!#REF!</definedName>
    <definedName name="SSZ8YR" localSheetId="5">[15]INPUT!#REF!</definedName>
    <definedName name="SSZ8YR">[15]INPUT!#REF!</definedName>
    <definedName name="SSZ9XL" localSheetId="10">[15]INPUT!#REF!</definedName>
    <definedName name="SSZ9XL" localSheetId="5">[15]INPUT!#REF!</definedName>
    <definedName name="SSZ9XL">[15]INPUT!#REF!</definedName>
    <definedName name="SSZ9XR" localSheetId="10">[15]INPUT!#REF!</definedName>
    <definedName name="SSZ9XR" localSheetId="5">[15]INPUT!#REF!</definedName>
    <definedName name="SSZ9XR">[15]INPUT!#REF!</definedName>
    <definedName name="SSZ9YL" localSheetId="10">[15]INPUT!#REF!</definedName>
    <definedName name="SSZ9YL" localSheetId="5">[15]INPUT!#REF!</definedName>
    <definedName name="SSZ9YL">[15]INPUT!#REF!</definedName>
    <definedName name="SSZ9YR" localSheetId="10">[15]INPUT!#REF!</definedName>
    <definedName name="SSZ9YR" localSheetId="5">[15]INPUT!#REF!</definedName>
    <definedName name="SSZ9YR">[15]INPUT!#REF!</definedName>
    <definedName name="SSZQ10L" localSheetId="10">[15]INPUT!#REF!</definedName>
    <definedName name="SSZQ10L" localSheetId="5">[15]INPUT!#REF!</definedName>
    <definedName name="SSZQ10L">[15]INPUT!#REF!</definedName>
    <definedName name="SSZQ10R" localSheetId="10">[15]INPUT!#REF!</definedName>
    <definedName name="SSZQ10R" localSheetId="5">[15]INPUT!#REF!</definedName>
    <definedName name="SSZQ10R">[15]INPUT!#REF!</definedName>
    <definedName name="SSZQ3L" localSheetId="10">[15]INPUT!#REF!</definedName>
    <definedName name="SSZQ3L" localSheetId="5">[15]INPUT!#REF!</definedName>
    <definedName name="SSZQ3L">[15]INPUT!#REF!</definedName>
    <definedName name="SSZQ3R" localSheetId="10">[15]INPUT!#REF!</definedName>
    <definedName name="SSZQ3R" localSheetId="5">[15]INPUT!#REF!</definedName>
    <definedName name="SSZQ3R">[15]INPUT!#REF!</definedName>
    <definedName name="SSZQ4L" localSheetId="10">[15]INPUT!#REF!</definedName>
    <definedName name="SSZQ4L" localSheetId="5">[15]INPUT!#REF!</definedName>
    <definedName name="SSZQ4L">[15]INPUT!#REF!</definedName>
    <definedName name="SSZQ4R" localSheetId="10">[15]INPUT!#REF!</definedName>
    <definedName name="SSZQ4R" localSheetId="5">[15]INPUT!#REF!</definedName>
    <definedName name="SSZQ4R">[15]INPUT!#REF!</definedName>
    <definedName name="SSZQ5L" localSheetId="10">[15]INPUT!#REF!</definedName>
    <definedName name="SSZQ5L" localSheetId="5">[15]INPUT!#REF!</definedName>
    <definedName name="SSZQ5L">[15]INPUT!#REF!</definedName>
    <definedName name="SSZQ5R" localSheetId="10">[15]INPUT!#REF!</definedName>
    <definedName name="SSZQ5R" localSheetId="5">[15]INPUT!#REF!</definedName>
    <definedName name="SSZQ5R">[15]INPUT!#REF!</definedName>
    <definedName name="SSZQ6L" localSheetId="10">[15]INPUT!#REF!</definedName>
    <definedName name="SSZQ6L" localSheetId="5">[15]INPUT!#REF!</definedName>
    <definedName name="SSZQ6L">[15]INPUT!#REF!</definedName>
    <definedName name="SSZQ6R" localSheetId="10">[15]INPUT!#REF!</definedName>
    <definedName name="SSZQ6R" localSheetId="5">[15]INPUT!#REF!</definedName>
    <definedName name="SSZQ6R">[15]INPUT!#REF!</definedName>
    <definedName name="SSZQ7L" localSheetId="10">[15]INPUT!#REF!</definedName>
    <definedName name="SSZQ7L" localSheetId="5">[15]INPUT!#REF!</definedName>
    <definedName name="SSZQ7L">[15]INPUT!#REF!</definedName>
    <definedName name="SSZQ7R" localSheetId="10">[15]INPUT!#REF!</definedName>
    <definedName name="SSZQ7R" localSheetId="5">[15]INPUT!#REF!</definedName>
    <definedName name="SSZQ7R">[15]INPUT!#REF!</definedName>
    <definedName name="SSZQ8L" localSheetId="10">[15]INPUT!#REF!</definedName>
    <definedName name="SSZQ8L" localSheetId="5">[15]INPUT!#REF!</definedName>
    <definedName name="SSZQ8L">[15]INPUT!#REF!</definedName>
    <definedName name="SSZQ8R" localSheetId="10">[15]INPUT!#REF!</definedName>
    <definedName name="SSZQ8R" localSheetId="5">[15]INPUT!#REF!</definedName>
    <definedName name="SSZQ8R">[15]INPUT!#REF!</definedName>
    <definedName name="SSZQ9L" localSheetId="10">[15]INPUT!#REF!</definedName>
    <definedName name="SSZQ9L" localSheetId="5">[15]INPUT!#REF!</definedName>
    <definedName name="SSZQ9L">[15]INPUT!#REF!</definedName>
    <definedName name="SSZQ9R" localSheetId="10">[15]INPUT!#REF!</definedName>
    <definedName name="SSZQ9R" localSheetId="5">[15]INPUT!#REF!</definedName>
    <definedName name="SSZQ9R">[15]INPUT!#REF!</definedName>
    <definedName name="ST">'[10]자재 집계표'!$I$186</definedName>
    <definedName name="SUM10L" localSheetId="10">[1]INPUT!#REF!</definedName>
    <definedName name="SUM10L" localSheetId="5">[1]INPUT!#REF!</definedName>
    <definedName name="SUM10L">[1]INPUT!#REF!</definedName>
    <definedName name="SUM10R" localSheetId="10">[1]INPUT!#REF!</definedName>
    <definedName name="SUM10R" localSheetId="5">[1]INPUT!#REF!</definedName>
    <definedName name="SUM10R">[1]INPUT!#REF!</definedName>
    <definedName name="SUM3L" localSheetId="10">[1]INPUT!#REF!</definedName>
    <definedName name="SUM3L" localSheetId="5">[1]INPUT!#REF!</definedName>
    <definedName name="SUM3L">[1]INPUT!#REF!</definedName>
    <definedName name="SUM3R" localSheetId="10">[1]INPUT!#REF!</definedName>
    <definedName name="SUM3R" localSheetId="5">[1]INPUT!#REF!</definedName>
    <definedName name="SUM3R">[1]INPUT!#REF!</definedName>
    <definedName name="SUM4L" localSheetId="10">[1]INPUT!#REF!</definedName>
    <definedName name="SUM4L" localSheetId="5">[1]INPUT!#REF!</definedName>
    <definedName name="SUM4L">[1]INPUT!#REF!</definedName>
    <definedName name="SUM4R" localSheetId="10">[1]INPUT!#REF!</definedName>
    <definedName name="SUM4R" localSheetId="5">[1]INPUT!#REF!</definedName>
    <definedName name="SUM4R">[1]INPUT!#REF!</definedName>
    <definedName name="SUM5L" localSheetId="10">[1]INPUT!#REF!</definedName>
    <definedName name="SUM5L" localSheetId="5">[1]INPUT!#REF!</definedName>
    <definedName name="SUM5L">[1]INPUT!#REF!</definedName>
    <definedName name="SUM5R" localSheetId="10">[1]INPUT!#REF!</definedName>
    <definedName name="SUM5R" localSheetId="5">[1]INPUT!#REF!</definedName>
    <definedName name="SUM5R">[1]INPUT!#REF!</definedName>
    <definedName name="SUM6L" localSheetId="10">[1]INPUT!#REF!</definedName>
    <definedName name="SUM6L" localSheetId="5">[1]INPUT!#REF!</definedName>
    <definedName name="SUM6L">[1]INPUT!#REF!</definedName>
    <definedName name="SUM6R" localSheetId="10">[1]INPUT!#REF!</definedName>
    <definedName name="SUM6R" localSheetId="5">[1]INPUT!#REF!</definedName>
    <definedName name="SUM6R">[1]INPUT!#REF!</definedName>
    <definedName name="SUM7L" localSheetId="10">[1]INPUT!#REF!</definedName>
    <definedName name="SUM7L" localSheetId="5">[1]INPUT!#REF!</definedName>
    <definedName name="SUM7L">[1]INPUT!#REF!</definedName>
    <definedName name="SUM7R" localSheetId="10">[1]INPUT!#REF!</definedName>
    <definedName name="SUM7R" localSheetId="5">[1]INPUT!#REF!</definedName>
    <definedName name="SUM7R">[1]INPUT!#REF!</definedName>
    <definedName name="SUM8L" localSheetId="10">[1]INPUT!#REF!</definedName>
    <definedName name="SUM8L" localSheetId="5">[1]INPUT!#REF!</definedName>
    <definedName name="SUM8L">[1]INPUT!#REF!</definedName>
    <definedName name="SUM8R" localSheetId="10">[1]INPUT!#REF!</definedName>
    <definedName name="SUM8R" localSheetId="5">[1]INPUT!#REF!</definedName>
    <definedName name="SUM8R">[1]INPUT!#REF!</definedName>
    <definedName name="SUM9L" localSheetId="10">[1]INPUT!#REF!</definedName>
    <definedName name="SUM9L" localSheetId="5">[1]INPUT!#REF!</definedName>
    <definedName name="SUM9L">[1]INPUT!#REF!</definedName>
    <definedName name="SUM9R" localSheetId="10">[1]INPUT!#REF!</definedName>
    <definedName name="SUM9R" localSheetId="5">[1]INPUT!#REF!</definedName>
    <definedName name="SUM9R">[1]INPUT!#REF!</definedName>
    <definedName name="sw" localSheetId="10">BlankMacro1</definedName>
    <definedName name="sw" localSheetId="5">BlankMacro1</definedName>
    <definedName name="sw">BlankMacro1</definedName>
    <definedName name="sx" localSheetId="10">BlankMacro1</definedName>
    <definedName name="sx" localSheetId="5">BlankMacro1</definedName>
    <definedName name="sx">BlankMacro1</definedName>
    <definedName name="T" localSheetId="10">[18]교각1!#REF!</definedName>
    <definedName name="T" localSheetId="5">[18]교각1!#REF!</definedName>
    <definedName name="T">[18]교각1!#REF!</definedName>
    <definedName name="T10L" localSheetId="10">[1]INPUT!#REF!</definedName>
    <definedName name="T10L" localSheetId="5">[1]INPUT!#REF!</definedName>
    <definedName name="T10L">[1]INPUT!#REF!</definedName>
    <definedName name="T10R" localSheetId="10">[1]INPUT!#REF!</definedName>
    <definedName name="T10R" localSheetId="5">[1]INPUT!#REF!</definedName>
    <definedName name="T10R">[1]INPUT!#REF!</definedName>
    <definedName name="t1a1p" localSheetId="10">#REF!</definedName>
    <definedName name="t1a1p" localSheetId="5">#REF!</definedName>
    <definedName name="t1a1p">#REF!</definedName>
    <definedName name="t1a1t" localSheetId="10">#REF!</definedName>
    <definedName name="t1a1t" localSheetId="5">#REF!</definedName>
    <definedName name="t1a1t">#REF!</definedName>
    <definedName name="t1a2p" localSheetId="10">#REF!</definedName>
    <definedName name="t1a2p" localSheetId="5">#REF!</definedName>
    <definedName name="t1a2p">#REF!</definedName>
    <definedName name="t1a2t" localSheetId="10">#REF!</definedName>
    <definedName name="t1a2t" localSheetId="5">#REF!</definedName>
    <definedName name="t1a2t">#REF!</definedName>
    <definedName name="T1L">[1]INPUT!$C$3</definedName>
    <definedName name="T1R">[1]INPUT!$E$3</definedName>
    <definedName name="t2a1p" localSheetId="10">#REF!</definedName>
    <definedName name="t2a1p" localSheetId="5">#REF!</definedName>
    <definedName name="t2a1p">#REF!</definedName>
    <definedName name="t2a1t" localSheetId="10">#REF!</definedName>
    <definedName name="t2a1t" localSheetId="5">#REF!</definedName>
    <definedName name="t2a1t">#REF!</definedName>
    <definedName name="t2a2p" localSheetId="10">#REF!</definedName>
    <definedName name="t2a2p" localSheetId="5">#REF!</definedName>
    <definedName name="t2a2p">#REF!</definedName>
    <definedName name="t2a2t" localSheetId="10">#REF!</definedName>
    <definedName name="t2a2t" localSheetId="5">#REF!</definedName>
    <definedName name="t2a2t">#REF!</definedName>
    <definedName name="T2L">[1]INPUT!$C$18</definedName>
    <definedName name="T2R">[1]INPUT!$E$18</definedName>
    <definedName name="T3A1P" localSheetId="10">#REF!</definedName>
    <definedName name="T3A1P" localSheetId="5">#REF!</definedName>
    <definedName name="T3A1P">#REF!</definedName>
    <definedName name="t3a1t" localSheetId="10">#REF!</definedName>
    <definedName name="t3a1t" localSheetId="5">#REF!</definedName>
    <definedName name="t3a1t">#REF!</definedName>
    <definedName name="t3a2p" localSheetId="10">#REF!</definedName>
    <definedName name="t3a2p" localSheetId="5">#REF!</definedName>
    <definedName name="t3a2p">#REF!</definedName>
    <definedName name="t3a2t" localSheetId="10">#REF!</definedName>
    <definedName name="t3a2t" localSheetId="5">#REF!</definedName>
    <definedName name="t3a2t">#REF!</definedName>
    <definedName name="T3L" localSheetId="10">[1]INPUT!#REF!</definedName>
    <definedName name="T3L" localSheetId="5">[1]INPUT!#REF!</definedName>
    <definedName name="T3L">[1]INPUT!#REF!</definedName>
    <definedName name="T3R" localSheetId="10">[1]INPUT!#REF!</definedName>
    <definedName name="T3R" localSheetId="5">[1]INPUT!#REF!</definedName>
    <definedName name="T3R">[1]INPUT!#REF!</definedName>
    <definedName name="T4L" localSheetId="10">[1]INPUT!#REF!</definedName>
    <definedName name="T4L" localSheetId="5">[1]INPUT!#REF!</definedName>
    <definedName name="T4L">[1]INPUT!#REF!</definedName>
    <definedName name="T4R" localSheetId="10">[1]INPUT!#REF!</definedName>
    <definedName name="T4R" localSheetId="5">[1]INPUT!#REF!</definedName>
    <definedName name="T4R">[1]INPUT!#REF!</definedName>
    <definedName name="T5L" localSheetId="10">[1]INPUT!#REF!</definedName>
    <definedName name="T5L" localSheetId="5">[1]INPUT!#REF!</definedName>
    <definedName name="T5L">[1]INPUT!#REF!</definedName>
    <definedName name="T5R" localSheetId="10">[1]INPUT!#REF!</definedName>
    <definedName name="T5R" localSheetId="5">[1]INPUT!#REF!</definedName>
    <definedName name="T5R">[1]INPUT!#REF!</definedName>
    <definedName name="T6L" localSheetId="10">[1]INPUT!#REF!</definedName>
    <definedName name="T6L" localSheetId="5">[1]INPUT!#REF!</definedName>
    <definedName name="T6L">[1]INPUT!#REF!</definedName>
    <definedName name="T6R" localSheetId="10">[1]INPUT!#REF!</definedName>
    <definedName name="T6R" localSheetId="5">[1]INPUT!#REF!</definedName>
    <definedName name="T6R">[1]INPUT!#REF!</definedName>
    <definedName name="T7L" localSheetId="10">[1]INPUT!#REF!</definedName>
    <definedName name="T7L" localSheetId="5">[1]INPUT!#REF!</definedName>
    <definedName name="T7L">[1]INPUT!#REF!</definedName>
    <definedName name="T7R" localSheetId="10">[1]INPUT!#REF!</definedName>
    <definedName name="T7R" localSheetId="5">[1]INPUT!#REF!</definedName>
    <definedName name="T7R">[1]INPUT!#REF!</definedName>
    <definedName name="T8L" localSheetId="10">[1]INPUT!#REF!</definedName>
    <definedName name="T8L" localSheetId="5">[1]INPUT!#REF!</definedName>
    <definedName name="T8L">[1]INPUT!#REF!</definedName>
    <definedName name="T8R" localSheetId="10">[1]INPUT!#REF!</definedName>
    <definedName name="T8R" localSheetId="5">[1]INPUT!#REF!</definedName>
    <definedName name="T8R">[1]INPUT!#REF!</definedName>
    <definedName name="T9L" localSheetId="10">[1]INPUT!#REF!</definedName>
    <definedName name="T9L" localSheetId="5">[1]INPUT!#REF!</definedName>
    <definedName name="T9L">[1]INPUT!#REF!</definedName>
    <definedName name="T9R" localSheetId="10">[1]INPUT!#REF!</definedName>
    <definedName name="T9R" localSheetId="5">[1]INPUT!#REF!</definedName>
    <definedName name="T9R">[1]INPUT!#REF!</definedName>
    <definedName name="TA1P" localSheetId="10">#REF!</definedName>
    <definedName name="TA1P" localSheetId="5">#REF!</definedName>
    <definedName name="TA1P">#REF!</definedName>
    <definedName name="ta1t" localSheetId="10">#REF!</definedName>
    <definedName name="ta1t" localSheetId="5">#REF!</definedName>
    <definedName name="ta1t">#REF!</definedName>
    <definedName name="ta2p" localSheetId="10">#REF!</definedName>
    <definedName name="ta2p" localSheetId="5">#REF!</definedName>
    <definedName name="ta2p">#REF!</definedName>
    <definedName name="ta2t" localSheetId="10">#REF!</definedName>
    <definedName name="ta2t" localSheetId="5">#REF!</definedName>
    <definedName name="ta2t">#REF!</definedName>
    <definedName name="TC" localSheetId="10">#REF!</definedName>
    <definedName name="TC" localSheetId="5">#REF!</definedName>
    <definedName name="TC">#REF!</definedName>
    <definedName name="text1" localSheetId="10">'[10]자재 집계표'!#REF!</definedName>
    <definedName name="text1" localSheetId="5">'[10]자재 집계표'!#REF!</definedName>
    <definedName name="text1">'[10]자재 집계표'!#REF!</definedName>
    <definedName name="Text5" localSheetId="10">#REF!</definedName>
    <definedName name="Text5" localSheetId="5">#REF!</definedName>
    <definedName name="Text5">#REF!</definedName>
    <definedName name="TG" localSheetId="10">BlankMacro1</definedName>
    <definedName name="TG" localSheetId="5">BlankMacro1</definedName>
    <definedName name="TG">BlankMacro1</definedName>
    <definedName name="titles">[24]변단면집계!$1:$2</definedName>
    <definedName name="TRANS" localSheetId="10">#REF!</definedName>
    <definedName name="TRANS" localSheetId="5">#REF!</definedName>
    <definedName name="TRANS">#REF!</definedName>
    <definedName name="TRETRTE" localSheetId="10">#REF!</definedName>
    <definedName name="TRETRTE" localSheetId="5">#REF!</definedName>
    <definedName name="TRETRTE">#REF!</definedName>
    <definedName name="TRT" localSheetId="10">BlankMacro1</definedName>
    <definedName name="TRT" localSheetId="5">BlankMacro1</definedName>
    <definedName name="TRT">BlankMacro1</definedName>
    <definedName name="TRYRT">'[20]#REF'!$T$39</definedName>
    <definedName name="TT" localSheetId="10">#REF!</definedName>
    <definedName name="TT" localSheetId="5">#REF!</definedName>
    <definedName name="TT">#REF!</definedName>
    <definedName name="TTT" localSheetId="10">#REF!</definedName>
    <definedName name="TTT" localSheetId="5">#REF!</definedName>
    <definedName name="TTT">#REF!</definedName>
    <definedName name="TW" localSheetId="10">#REF!</definedName>
    <definedName name="TW" localSheetId="5">#REF!</definedName>
    <definedName name="TW">#REF!</definedName>
    <definedName name="TWI" localSheetId="10">#REF!</definedName>
    <definedName name="TWI" localSheetId="5">#REF!</definedName>
    <definedName name="TWI">#REF!</definedName>
    <definedName name="ty" hidden="1">{#N/A,#N/A,FALSE,"2~8번"}</definedName>
    <definedName name="TYT" localSheetId="10">BlankMacro1</definedName>
    <definedName name="TYT" localSheetId="5">BlankMacro1</definedName>
    <definedName name="TYT">BlankMacro1</definedName>
    <definedName name="tytju4tewete" hidden="1">{#N/A,#N/A,FALSE,"속도"}</definedName>
    <definedName name="TYU" localSheetId="10">#REF!</definedName>
    <definedName name="TYU" localSheetId="5">#REF!</definedName>
    <definedName name="TYU">#REF!</definedName>
    <definedName name="U" localSheetId="10">#REF!</definedName>
    <definedName name="U" localSheetId="5">#REF!</definedName>
    <definedName name="U">#REF!</definedName>
    <definedName name="uhio8ou" hidden="1">{#N/A,#N/A,FALSE,"포장2"}</definedName>
    <definedName name="uiok" hidden="1">{#N/A,#N/A,FALSE,"표지목차"}</definedName>
    <definedName name="UJJ" localSheetId="10">BlankMacro1</definedName>
    <definedName name="UJJ" localSheetId="5">BlankMacro1</definedName>
    <definedName name="UJJ">BlankMacro1</definedName>
    <definedName name="ujk" hidden="1">{#N/A,#N/A,FALSE,"운반시간"}</definedName>
    <definedName name="uoi8p" hidden="1">{#N/A,#N/A,FALSE,"운반시간"}</definedName>
    <definedName name="uoi8u" hidden="1">{#N/A,#N/A,FALSE,"토공2"}</definedName>
    <definedName name="uoio" hidden="1">{#N/A,#N/A,FALSE,"포장1";#N/A,#N/A,FALSE,"포장1"}</definedName>
    <definedName name="uoiup" hidden="1">{#N/A,#N/A,FALSE,"구조1"}</definedName>
    <definedName name="urt" localSheetId="10">'[16]자재 집계표'!#REF!</definedName>
    <definedName name="urt" localSheetId="5">'[16]자재 집계표'!#REF!</definedName>
    <definedName name="urt">'[16]자재 집계표'!#REF!</definedName>
    <definedName name="UT" localSheetId="10">'[10]자재 집계표'!#REF!</definedName>
    <definedName name="UT" localSheetId="5">'[10]자재 집계표'!#REF!</definedName>
    <definedName name="UT">'[10]자재 집계표'!#REF!</definedName>
    <definedName name="UTU" localSheetId="10">'[10]자재 집계표'!#REF!</definedName>
    <definedName name="UTU" localSheetId="5">'[10]자재 집계표'!#REF!</definedName>
    <definedName name="UTU">'[10]자재 집계표'!#REF!</definedName>
    <definedName name="UUI" localSheetId="10">BlankMacro1</definedName>
    <definedName name="UUI" localSheetId="5">BlankMacro1</definedName>
    <definedName name="UUI">BlankMacro1</definedName>
    <definedName name="UY" localSheetId="10">BlankMacro1</definedName>
    <definedName name="UY" localSheetId="5">BlankMacro1</definedName>
    <definedName name="UY">BlankMacro1</definedName>
    <definedName name="uyjesc" hidden="1">{#N/A,#N/A,FALSE,"포장1";#N/A,#N/A,FALSE,"포장1"}</definedName>
    <definedName name="v" localSheetId="10">BlankMacro1</definedName>
    <definedName name="v" localSheetId="5">BlankMacro1</definedName>
    <definedName name="v">BlankMacro1</definedName>
    <definedName name="vbn" localSheetId="10">'[16]자재 집계표'!#REF!</definedName>
    <definedName name="vbn" localSheetId="5">'[16]자재 집계표'!#REF!</definedName>
    <definedName name="vbn">'[16]자재 집계표'!#REF!</definedName>
    <definedName name="VC" localSheetId="10">BlankMacro1</definedName>
    <definedName name="VC" localSheetId="5">BlankMacro1</definedName>
    <definedName name="VC">BlankMacro1</definedName>
    <definedName name="VD" localSheetId="10">BlankMacro1</definedName>
    <definedName name="VD" localSheetId="5">BlankMacro1</definedName>
    <definedName name="VD">BlankMacro1</definedName>
    <definedName name="vddf" localSheetId="10">BlankMacro1</definedName>
    <definedName name="vddf" localSheetId="5">BlankMacro1</definedName>
    <definedName name="vddf">BlankMacro1</definedName>
    <definedName name="VG" localSheetId="10">BlankMacro1</definedName>
    <definedName name="VG" localSheetId="5">BlankMacro1</definedName>
    <definedName name="VG">BlankMacro1</definedName>
    <definedName name="VGN" localSheetId="10">BlankMacro1</definedName>
    <definedName name="VGN" localSheetId="5">BlankMacro1</definedName>
    <definedName name="VGN">BlankMacro1</definedName>
    <definedName name="VHB" localSheetId="10">BlankMacro1</definedName>
    <definedName name="VHB" localSheetId="5">BlankMacro1</definedName>
    <definedName name="VHB">BlankMacro1</definedName>
    <definedName name="VRT" localSheetId="10">BlankMacro1</definedName>
    <definedName name="VRT" localSheetId="5">BlankMacro1</definedName>
    <definedName name="VRT">BlankMacro1</definedName>
    <definedName name="VS" localSheetId="10">BlankMacro1</definedName>
    <definedName name="VS" localSheetId="5">BlankMacro1</definedName>
    <definedName name="VS">BlankMacro1</definedName>
    <definedName name="VU" localSheetId="10">BlankMacro1</definedName>
    <definedName name="VU" localSheetId="5">BlankMacro1</definedName>
    <definedName name="VU">BlankMacro1</definedName>
    <definedName name="VVV" localSheetId="10">#REF!</definedName>
    <definedName name="VVV" localSheetId="5">#REF!</definedName>
    <definedName name="VVV">#REF!</definedName>
    <definedName name="vwat" hidden="1">{#N/A,#N/A,FALSE,"운반시간"}</definedName>
    <definedName name="VX" localSheetId="10">BlankMacro1</definedName>
    <definedName name="VX" localSheetId="5">BlankMacro1</definedName>
    <definedName name="VX">BlankMacro1</definedName>
    <definedName name="VY" localSheetId="10">BlankMacro1</definedName>
    <definedName name="VY" localSheetId="5">BlankMacro1</definedName>
    <definedName name="VY">BlankMacro1</definedName>
    <definedName name="W" localSheetId="10">'[10]자재 집계표'!#REF!</definedName>
    <definedName name="W" localSheetId="5">'[10]자재 집계표'!#REF!</definedName>
    <definedName name="W">'[10]자재 집계표'!#REF!</definedName>
    <definedName name="W10L" localSheetId="10">[1]INPUT!#REF!</definedName>
    <definedName name="W10L" localSheetId="5">[1]INPUT!#REF!</definedName>
    <definedName name="W10L">[1]INPUT!#REF!</definedName>
    <definedName name="W10R" localSheetId="10">[1]INPUT!#REF!</definedName>
    <definedName name="W10R" localSheetId="5">[1]INPUT!#REF!</definedName>
    <definedName name="W10R">[1]INPUT!#REF!</definedName>
    <definedName name="W3L" localSheetId="10">[1]INPUT!#REF!</definedName>
    <definedName name="W3L" localSheetId="5">[1]INPUT!#REF!</definedName>
    <definedName name="W3L">[1]INPUT!#REF!</definedName>
    <definedName name="W3R" localSheetId="10">[1]INPUT!#REF!</definedName>
    <definedName name="W3R" localSheetId="5">[1]INPUT!#REF!</definedName>
    <definedName name="W3R">[1]INPUT!#REF!</definedName>
    <definedName name="W4L" localSheetId="10">[1]INPUT!#REF!</definedName>
    <definedName name="W4L" localSheetId="5">[1]INPUT!#REF!</definedName>
    <definedName name="W4L">[1]INPUT!#REF!</definedName>
    <definedName name="W4R" localSheetId="10">[1]INPUT!#REF!</definedName>
    <definedName name="W4R" localSheetId="5">[1]INPUT!#REF!</definedName>
    <definedName name="W4R">[1]INPUT!#REF!</definedName>
    <definedName name="W5L" localSheetId="10">[1]INPUT!#REF!</definedName>
    <definedName name="W5L" localSheetId="5">[1]INPUT!#REF!</definedName>
    <definedName name="W5L">[1]INPUT!#REF!</definedName>
    <definedName name="W5R" localSheetId="10">[1]INPUT!#REF!</definedName>
    <definedName name="W5R" localSheetId="5">[1]INPUT!#REF!</definedName>
    <definedName name="W5R">[1]INPUT!#REF!</definedName>
    <definedName name="W6L" localSheetId="10">[1]INPUT!#REF!</definedName>
    <definedName name="W6L" localSheetId="5">[1]INPUT!#REF!</definedName>
    <definedName name="W6L">[1]INPUT!#REF!</definedName>
    <definedName name="W6R" localSheetId="10">[1]INPUT!#REF!</definedName>
    <definedName name="W6R" localSheetId="5">[1]INPUT!#REF!</definedName>
    <definedName name="W6R">[1]INPUT!#REF!</definedName>
    <definedName name="W7L" localSheetId="10">[1]INPUT!#REF!</definedName>
    <definedName name="W7L" localSheetId="5">[1]INPUT!#REF!</definedName>
    <definedName name="W7L">[1]INPUT!#REF!</definedName>
    <definedName name="W7R" localSheetId="10">[1]INPUT!#REF!</definedName>
    <definedName name="W7R" localSheetId="5">[1]INPUT!#REF!</definedName>
    <definedName name="W7R">[1]INPUT!#REF!</definedName>
    <definedName name="W8L" localSheetId="10">[1]INPUT!#REF!</definedName>
    <definedName name="W8L" localSheetId="5">[1]INPUT!#REF!</definedName>
    <definedName name="W8L">[1]INPUT!#REF!</definedName>
    <definedName name="W8R" localSheetId="10">[1]INPUT!#REF!</definedName>
    <definedName name="W8R" localSheetId="5">[1]INPUT!#REF!</definedName>
    <definedName name="W8R">[1]INPUT!#REF!</definedName>
    <definedName name="W9L" localSheetId="10">[1]INPUT!#REF!</definedName>
    <definedName name="W9L" localSheetId="5">[1]INPUT!#REF!</definedName>
    <definedName name="W9L">[1]INPUT!#REF!</definedName>
    <definedName name="W9R" localSheetId="10">[1]INPUT!#REF!</definedName>
    <definedName name="W9R" localSheetId="5">[1]INPUT!#REF!</definedName>
    <definedName name="W9R">[1]INPUT!#REF!</definedName>
    <definedName name="WA" localSheetId="10">[18]교각1!#REF!</definedName>
    <definedName name="WA" localSheetId="5">[18]교각1!#REF!</definedName>
    <definedName name="WA">[18]교각1!#REF!</definedName>
    <definedName name="WB" localSheetId="10">#REF!</definedName>
    <definedName name="WB" localSheetId="5">#REF!</definedName>
    <definedName name="WB">#REF!</definedName>
    <definedName name="WC" localSheetId="10">#REF!</definedName>
    <definedName name="WC" localSheetId="5">#REF!</definedName>
    <definedName name="WC">#REF!</definedName>
    <definedName name="wdg" localSheetId="10">'[10]자재 집계표'!#REF!</definedName>
    <definedName name="wdg" localSheetId="5">'[10]자재 집계표'!#REF!</definedName>
    <definedName name="wdg">'[10]자재 집계표'!#REF!</definedName>
    <definedName name="we" localSheetId="10">BlankMacro1</definedName>
    <definedName name="we" localSheetId="5">BlankMacro1</definedName>
    <definedName name="we">BlankMacro1</definedName>
    <definedName name="wettt3" localSheetId="10">BlankMacro1</definedName>
    <definedName name="wettt3" localSheetId="5">BlankMacro1</definedName>
    <definedName name="wettt3">BlankMacro1</definedName>
    <definedName name="WEW" localSheetId="10">#REF!</definedName>
    <definedName name="WEW" localSheetId="5">#REF!</definedName>
    <definedName name="WEW">#REF!</definedName>
    <definedName name="WF" localSheetId="10">#REF!</definedName>
    <definedName name="WF" localSheetId="5">#REF!</definedName>
    <definedName name="WF">#REF!</definedName>
    <definedName name="WH" localSheetId="10">'[10]자재 집계표'!#REF!</definedName>
    <definedName name="WH" localSheetId="5">'[10]자재 집계표'!#REF!</definedName>
    <definedName name="WH">'[10]자재 집계표'!#REF!</definedName>
    <definedName name="WHW" localSheetId="10">'[10]자재 집계표'!#REF!</definedName>
    <definedName name="WHW" localSheetId="5">'[10]자재 집계표'!#REF!</definedName>
    <definedName name="WHW">'[10]자재 집계표'!#REF!</definedName>
    <definedName name="WL" localSheetId="10">[18]교각1!#REF!</definedName>
    <definedName name="WL" localSheetId="5">[18]교각1!#REF!</definedName>
    <definedName name="WL">[18]교각1!#REF!</definedName>
    <definedName name="wlsgh12100" localSheetId="10">[15]INPUT!#REF!</definedName>
    <definedName name="wlsgh12100" localSheetId="5">[15]INPUT!#REF!</definedName>
    <definedName name="wlsgh12100">[15]INPUT!#REF!</definedName>
    <definedName name="WN" localSheetId="10">[18]교각1!#REF!</definedName>
    <definedName name="WN" localSheetId="5">[18]교각1!#REF!</definedName>
    <definedName name="WN">[18]교각1!#REF!</definedName>
    <definedName name="WQ" localSheetId="10">BlankMacro1</definedName>
    <definedName name="WQ" localSheetId="5">BlankMacro1</definedName>
    <definedName name="WQ">BlankMacro1</definedName>
    <definedName name="WQR" localSheetId="10">BlankMacro1</definedName>
    <definedName name="WQR" localSheetId="5">BlankMacro1</definedName>
    <definedName name="WQR">BlankMacro1</definedName>
    <definedName name="WQRE" localSheetId="10">BlankMacro1</definedName>
    <definedName name="WQRE" localSheetId="5">BlankMacro1</definedName>
    <definedName name="WQRE">BlankMacro1</definedName>
    <definedName name="WQW" localSheetId="10">BlankMacro1</definedName>
    <definedName name="WQW" localSheetId="5">BlankMacro1</definedName>
    <definedName name="WQW">BlankMacro1</definedName>
    <definedName name="WRE" localSheetId="10">BlankMacro1</definedName>
    <definedName name="WRE" localSheetId="5">BlankMacro1</definedName>
    <definedName name="WRE">BlankMacro1</definedName>
    <definedName name="wrn.2번." hidden="1">{#N/A,#N/A,FALSE,"2~8번"}</definedName>
    <definedName name="wrn.골재소요량." hidden="1">{#N/A,#N/A,FALSE,"골재소요량";#N/A,#N/A,FALSE,"골재소요량"}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T" localSheetId="10">'[10]자재 집계표'!#REF!</definedName>
    <definedName name="WT" localSheetId="5">'[10]자재 집계표'!#REF!</definedName>
    <definedName name="WT">'[10]자재 집계표'!#REF!</definedName>
    <definedName name="wtvegrh" hidden="1">{#N/A,#N/A,FALSE,"포장2"}</definedName>
    <definedName name="WTW" localSheetId="10">'[10]자재 집계표'!#REF!</definedName>
    <definedName name="WTW" localSheetId="5">'[10]자재 집계표'!#REF!</definedName>
    <definedName name="WTW">'[10]자재 집계표'!#REF!</definedName>
    <definedName name="wvyh" hidden="1">{#N/A,#N/A,FALSE,"혼합골재"}</definedName>
    <definedName name="WW" localSheetId="10">#REF!</definedName>
    <definedName name="WW" localSheetId="5">#REF!</definedName>
    <definedName name="WW">#REF!</definedName>
    <definedName name="www" localSheetId="10">#REF!</definedName>
    <definedName name="www" localSheetId="5">#REF!</definedName>
    <definedName name="www">#REF!</definedName>
    <definedName name="WWWW" localSheetId="10">#REF!</definedName>
    <definedName name="WWWW" localSheetId="5">#REF!</definedName>
    <definedName name="WWWW">#REF!</definedName>
    <definedName name="x" hidden="1">{#N/A,#N/A,FALSE,"운반시간"}</definedName>
    <definedName name="xc" localSheetId="10">BlankMacro1</definedName>
    <definedName name="xc" localSheetId="5">BlankMacro1</definedName>
    <definedName name="xc">BlankMacro1</definedName>
    <definedName name="xcb" localSheetId="10">'[16]자재 집계표'!#REF!</definedName>
    <definedName name="xcb" localSheetId="5">'[16]자재 집계표'!#REF!</definedName>
    <definedName name="xcb">'[16]자재 집계표'!#REF!</definedName>
    <definedName name="XCDF" localSheetId="10">BlankMacro1</definedName>
    <definedName name="XCDF" localSheetId="5">BlankMacro1</definedName>
    <definedName name="XCDF">BlankMacro1</definedName>
    <definedName name="xd" localSheetId="10">BlankMacro1</definedName>
    <definedName name="xd" localSheetId="5">BlankMacro1</definedName>
    <definedName name="xd">BlankMacro1</definedName>
    <definedName name="xdd" localSheetId="10">BlankMacro1</definedName>
    <definedName name="xdd" localSheetId="5">BlankMacro1</definedName>
    <definedName name="xdd">BlankMacro1</definedName>
    <definedName name="xddd" localSheetId="10">BlankMacro1</definedName>
    <definedName name="xddd" localSheetId="5">BlankMacro1</definedName>
    <definedName name="xddd">BlankMacro1</definedName>
    <definedName name="XDDDDW" localSheetId="10">BlankMacro1</definedName>
    <definedName name="XDDDDW" localSheetId="5">BlankMacro1</definedName>
    <definedName name="XDDDDW">BlankMacro1</definedName>
    <definedName name="XDDFE" localSheetId="10">BlankMacro1</definedName>
    <definedName name="XDDFE" localSheetId="5">BlankMacro1</definedName>
    <definedName name="XDDFE">BlankMacro1</definedName>
    <definedName name="XDV" localSheetId="10">BlankMacro1</definedName>
    <definedName name="XDV" localSheetId="5">BlankMacro1</definedName>
    <definedName name="XDV">BlankMacro1</definedName>
    <definedName name="XG" localSheetId="10">BlankMacro1</definedName>
    <definedName name="XG" localSheetId="5">BlankMacro1</definedName>
    <definedName name="XG">BlankMacro1</definedName>
    <definedName name="xs" localSheetId="10">BlankMacro1</definedName>
    <definedName name="xs" localSheetId="5">BlankMacro1</definedName>
    <definedName name="xs">BlankMacro1</definedName>
    <definedName name="xsa" localSheetId="10">BlankMacro1</definedName>
    <definedName name="xsa" localSheetId="5">BlankMacro1</definedName>
    <definedName name="xsa">BlankMacro1</definedName>
    <definedName name="xv" localSheetId="10">BlankMacro1</definedName>
    <definedName name="xv" localSheetId="5">BlankMacro1</definedName>
    <definedName name="xv">BlankMacro1</definedName>
    <definedName name="xvb" localSheetId="10">BlankMacro1</definedName>
    <definedName name="xvb" localSheetId="5">BlankMacro1</definedName>
    <definedName name="xvb">BlankMacro1</definedName>
    <definedName name="xxx" localSheetId="10">#REF!</definedName>
    <definedName name="xxx" localSheetId="5">#REF!</definedName>
    <definedName name="xxx">#REF!</definedName>
    <definedName name="xz" localSheetId="10">BlankMacro1</definedName>
    <definedName name="xz" localSheetId="5">BlankMacro1</definedName>
    <definedName name="xz">BlankMacro1</definedName>
    <definedName name="xzc" localSheetId="10">#REF!</definedName>
    <definedName name="xzc" localSheetId="5">#REF!</definedName>
    <definedName name="xzc">#REF!</definedName>
    <definedName name="xzz" localSheetId="10">BlankMacro1</definedName>
    <definedName name="xzz" localSheetId="5">BlankMacro1</definedName>
    <definedName name="xzz">BlankMacro1</definedName>
    <definedName name="Y1Y" localSheetId="10">'[10]자재 집계표'!#REF!</definedName>
    <definedName name="Y1Y" localSheetId="5">'[10]자재 집계표'!#REF!</definedName>
    <definedName name="Y1Y">'[10]자재 집계표'!#REF!</definedName>
    <definedName name="Y2Y" localSheetId="10">'[10]자재 집계표'!#REF!</definedName>
    <definedName name="Y2Y" localSheetId="5">'[10]자재 집계표'!#REF!</definedName>
    <definedName name="Y2Y">'[10]자재 집계표'!#REF!</definedName>
    <definedName name="Y3Y" localSheetId="10">'[10]자재 집계표'!#REF!</definedName>
    <definedName name="Y3Y" localSheetId="5">'[10]자재 집계표'!#REF!</definedName>
    <definedName name="Y3Y">'[10]자재 집계표'!#REF!</definedName>
    <definedName name="y5bewy5vgr" hidden="1">{#N/A,#N/A,FALSE,"운반시간"}</definedName>
    <definedName name="yr" hidden="1">{#N/A,#N/A,FALSE,"부대2"}</definedName>
    <definedName name="yreyr" localSheetId="10">'[16]자재 집계표'!#REF!</definedName>
    <definedName name="yreyr" localSheetId="5">'[16]자재 집계표'!#REF!</definedName>
    <definedName name="yreyr">'[16]자재 집계표'!#REF!</definedName>
    <definedName name="yryt" localSheetId="10">'[16]자재 집계표'!#REF!</definedName>
    <definedName name="yryt" localSheetId="5">'[16]자재 집계표'!#REF!</definedName>
    <definedName name="yryt">'[16]자재 집계표'!#REF!</definedName>
    <definedName name="YTUYTUY" localSheetId="10">#REF!</definedName>
    <definedName name="YTUYTUY" localSheetId="5">#REF!</definedName>
    <definedName name="YTUYTUY">#REF!</definedName>
    <definedName name="yu" hidden="1">{#N/A,#N/A,FALSE,"부대2"}</definedName>
    <definedName name="yuy" hidden="1">{#N/A,#N/A,FALSE,"단가표지"}</definedName>
    <definedName name="yvdfvhd" hidden="1">{#N/A,#N/A,FALSE,"이정표"}</definedName>
    <definedName name="ywrtvwvy" hidden="1">{#N/A,#N/A,FALSE,"부대1"}</definedName>
    <definedName name="YYYY" localSheetId="10">#REF!</definedName>
    <definedName name="YYYY" localSheetId="5">#REF!</definedName>
    <definedName name="YYYY">#REF!</definedName>
    <definedName name="Z" localSheetId="10">#REF!</definedName>
    <definedName name="Z" localSheetId="5">#REF!</definedName>
    <definedName name="Z">#REF!</definedName>
    <definedName name="za" localSheetId="10">BlankMacro1</definedName>
    <definedName name="za" localSheetId="5">BlankMacro1</definedName>
    <definedName name="za">BlankMacro1</definedName>
    <definedName name="zb" localSheetId="10">BlankMacro1</definedName>
    <definedName name="zb" localSheetId="5">BlankMacro1</definedName>
    <definedName name="zb">BlankMacro1</definedName>
    <definedName name="zc" localSheetId="10">BlankMacro1</definedName>
    <definedName name="zc" localSheetId="5">BlankMacro1</definedName>
    <definedName name="zc">BlankMacro1</definedName>
    <definedName name="zsddvc" localSheetId="10">BlankMacro1</definedName>
    <definedName name="zsddvc" localSheetId="5">BlankMacro1</definedName>
    <definedName name="zsddvc">BlankMacro1</definedName>
    <definedName name="zx" localSheetId="10">BlankMacro1</definedName>
    <definedName name="zx" localSheetId="5">BlankMacro1</definedName>
    <definedName name="zx">BlankMacro1</definedName>
    <definedName name="zxc" localSheetId="10">BlankMacro1</definedName>
    <definedName name="zxc" localSheetId="5">BlankMacro1</definedName>
    <definedName name="zxc">BlankMacro1</definedName>
    <definedName name="ZZZ" localSheetId="10" hidden="1">[13]날개벽수량표!#REF!</definedName>
    <definedName name="ZZZ" localSheetId="5" hidden="1">[13]날개벽수량표!#REF!</definedName>
    <definedName name="ZZZ" hidden="1">[13]날개벽수량표!#REF!</definedName>
    <definedName name="zzzz" localSheetId="10">BlankMacro1</definedName>
    <definedName name="zzzz" localSheetId="5">BlankMacro1</definedName>
    <definedName name="zzzz">BlankMacro1</definedName>
    <definedName name="σCK__160" localSheetId="10">[7]수로단위수량!#REF!</definedName>
    <definedName name="σCK__160" localSheetId="5">[7]수로단위수량!#REF!</definedName>
    <definedName name="σCK__160">[7]수로단위수량!#REF!</definedName>
    <definedName name="σCK__210" localSheetId="10">[7]수로단위수량!#REF!</definedName>
    <definedName name="σCK__210" localSheetId="5">[7]수로단위수량!#REF!</definedName>
    <definedName name="σCK__210">[7]수로단위수량!#REF!</definedName>
    <definedName name="σCK__240" localSheetId="10">[7]수로단위수량!#REF!</definedName>
    <definedName name="σCK__240" localSheetId="5">[7]수로단위수량!#REF!</definedName>
    <definedName name="σCK__240">[7]수로단위수량!#REF!</definedName>
    <definedName name="φ_100" localSheetId="10">[7]수로단위수량!#REF!</definedName>
    <definedName name="φ_100" localSheetId="5">[7]수로단위수량!#REF!</definedName>
    <definedName name="φ_100">[7]수로단위수량!#REF!</definedName>
    <definedName name="ㄱ">'[27]기슭막이(야면석찰쌓기)'!$A$1</definedName>
    <definedName name="ㄱ1">[28]수량산출표!$U$130</definedName>
    <definedName name="가1" localSheetId="10">#REF!</definedName>
    <definedName name="가1" localSheetId="5">#REF!</definedName>
    <definedName name="가1">#REF!</definedName>
    <definedName name="가2" localSheetId="10">#REF!</definedName>
    <definedName name="가2" localSheetId="5">#REF!</definedName>
    <definedName name="가2">#REF!</definedName>
    <definedName name="가3" localSheetId="10">#REF!</definedName>
    <definedName name="가3" localSheetId="5">#REF!</definedName>
    <definedName name="가3">#REF!</definedName>
    <definedName name="가4" localSheetId="10">#REF!</definedName>
    <definedName name="가4" localSheetId="5">#REF!</definedName>
    <definedName name="가4">#REF!</definedName>
    <definedName name="가5" localSheetId="10">#REF!</definedName>
    <definedName name="가5" localSheetId="5">#REF!</definedName>
    <definedName name="가5">#REF!</definedName>
    <definedName name="가6" localSheetId="10">#REF!</definedName>
    <definedName name="가6" localSheetId="5">#REF!</definedName>
    <definedName name="가6">#REF!</definedName>
    <definedName name="가7" localSheetId="10">#REF!</definedName>
    <definedName name="가7" localSheetId="5">#REF!</definedName>
    <definedName name="가7">#REF!</definedName>
    <definedName name="가8" localSheetId="10">#REF!</definedName>
    <definedName name="가8" localSheetId="5">#REF!</definedName>
    <definedName name="가8">#REF!</definedName>
    <definedName name="가드레일철거">'[10]자재 집계표'!$C$8:$C$11</definedName>
    <definedName name="가설공사" localSheetId="10" hidden="1">#REF!</definedName>
    <definedName name="가설공사" localSheetId="5" hidden="1">#REF!</definedName>
    <definedName name="가설공사" hidden="1">#REF!</definedName>
    <definedName name="가총괄표" localSheetId="10">[29]총괄표!#REF!</definedName>
    <definedName name="가총괄표" localSheetId="5">[29]총괄표!#REF!</definedName>
    <definedName name="가총괄표">[29]총괄표!#REF!</definedName>
    <definedName name="간접노무비" localSheetId="10">#REF!</definedName>
    <definedName name="간접노무비" localSheetId="5">#REF!</definedName>
    <definedName name="간접노무비">#REF!</definedName>
    <definedName name="간접노무비요율" localSheetId="10">#REF!</definedName>
    <definedName name="간접노무비요율" localSheetId="5">#REF!</definedName>
    <definedName name="간접노무비요율">#REF!</definedName>
    <definedName name="간접노무비요율_변경" localSheetId="10">#REF!</definedName>
    <definedName name="간접노무비요율_변경" localSheetId="5">#REF!</definedName>
    <definedName name="간접노무비요율_변경">#REF!</definedName>
    <definedName name="간지" localSheetId="10">#REF!</definedName>
    <definedName name="간지" localSheetId="5">#REF!</definedName>
    <definedName name="간지">#REF!</definedName>
    <definedName name="간지2" localSheetId="10">'[30]A-4'!#REF!</definedName>
    <definedName name="간지2" localSheetId="5">'[30]A-4'!#REF!</definedName>
    <definedName name="간지2">'[30]A-4'!#REF!</definedName>
    <definedName name="감나무" localSheetId="10">#REF!</definedName>
    <definedName name="감나무" localSheetId="5">#REF!</definedName>
    <definedName name="감나무">#REF!</definedName>
    <definedName name="감나무1" localSheetId="10">#REF!</definedName>
    <definedName name="감나무1" localSheetId="5">#REF!</definedName>
    <definedName name="감나무1">#REF!</definedName>
    <definedName name="강관말뚝공" localSheetId="10">#REF!</definedName>
    <definedName name="강관말뚝공" localSheetId="5">#REF!</definedName>
    <definedName name="강관말뚝공">#REF!</definedName>
    <definedName name="강교스치로폴_채움" localSheetId="10">#REF!</definedName>
    <definedName name="강교스치로폴_채움" localSheetId="5">#REF!</definedName>
    <definedName name="강교스치로폴_채움">#REF!</definedName>
    <definedName name="강아지" localSheetId="10">'[31]7급줄떼'!#REF!</definedName>
    <definedName name="강아지" localSheetId="5">'[31]7급줄떼'!#REF!</definedName>
    <definedName name="강아지">'[31]7급줄떼'!#REF!</definedName>
    <definedName name="강재거푸집" localSheetId="10">#REF!</definedName>
    <definedName name="강재거푸집" localSheetId="5">#REF!</definedName>
    <definedName name="강재거푸집">#REF!</definedName>
    <definedName name="개거단위" localSheetId="10">BlankMacro1</definedName>
    <definedName name="개거단위" localSheetId="5">BlankMacro1</definedName>
    <definedName name="개거단위">BlankMacro1</definedName>
    <definedName name="개나리" localSheetId="10">#REF!</definedName>
    <definedName name="개나리" localSheetId="5">#REF!</definedName>
    <definedName name="개나리">#REF!</definedName>
    <definedName name="개나리1" localSheetId="10">#REF!</definedName>
    <definedName name="개나리1" localSheetId="5">#REF!</definedName>
    <definedName name="개나리1">#REF!</definedName>
    <definedName name="거친마감" localSheetId="10">#REF!</definedName>
    <definedName name="거친마감" localSheetId="5">#REF!</definedName>
    <definedName name="거친마감">#REF!</definedName>
    <definedName name="거푸집" localSheetId="10">[7]수로단위수량!#REF!</definedName>
    <definedName name="거푸집" localSheetId="5">[7]수로단위수량!#REF!</definedName>
    <definedName name="거푸집">[7]수로단위수량!#REF!</definedName>
    <definedName name="검___조___부" localSheetId="10">[32]노임단가!#REF!</definedName>
    <definedName name="검___조___부" localSheetId="5">[32]노임단가!#REF!</definedName>
    <definedName name="검___조___부">[32]노임단가!#REF!</definedName>
    <definedName name="결__과" localSheetId="10">[7]수로단위수량!#REF!</definedName>
    <definedName name="결__과" localSheetId="5">[7]수로단위수량!#REF!</definedName>
    <definedName name="결__과">[7]수로단위수량!#REF!</definedName>
    <definedName name="경비" localSheetId="10">#REF!</definedName>
    <definedName name="경비" localSheetId="5">#REF!</definedName>
    <definedName name="경비">#REF!</definedName>
    <definedName name="경비금액" localSheetId="10">#REF!</definedName>
    <definedName name="경비금액" localSheetId="5">#REF!</definedName>
    <definedName name="경비금액">#REF!</definedName>
    <definedName name="경비단가" localSheetId="10">#REF!</definedName>
    <definedName name="경비단가" localSheetId="5">#REF!</definedName>
    <definedName name="경비단가">#REF!</definedName>
    <definedName name="계" localSheetId="10">#REF!</definedName>
    <definedName name="계" localSheetId="5">#REF!</definedName>
    <definedName name="계">#REF!</definedName>
    <definedName name="계___령___공" localSheetId="10">[32]노임단가!#REF!</definedName>
    <definedName name="계___령___공" localSheetId="5">[32]노임단가!#REF!</definedName>
    <definedName name="계___령___공">[32]노임단가!#REF!</definedName>
    <definedName name="계_①___⑦" localSheetId="10">#REF!</definedName>
    <definedName name="계_①___⑦" localSheetId="5">#REF!</definedName>
    <definedName name="계_①___⑦">#REF!</definedName>
    <definedName name="고강직경D13" localSheetId="10">#REF!</definedName>
    <definedName name="고강직경D13" localSheetId="5">#REF!</definedName>
    <definedName name="고강직경D13">#REF!</definedName>
    <definedName name="고강직경D16_25" localSheetId="10">#REF!</definedName>
    <definedName name="고강직경D16_25" localSheetId="5">#REF!</definedName>
    <definedName name="고강직경D16_25">#REF!</definedName>
    <definedName name="고강직경D29_35" localSheetId="10">#REF!</definedName>
    <definedName name="고강직경D29_35" localSheetId="5">#REF!</definedName>
    <definedName name="고강직경D29_35">#REF!</definedName>
    <definedName name="고용보험료" localSheetId="10">#REF!</definedName>
    <definedName name="고용보험료" localSheetId="5">#REF!</definedName>
    <definedName name="고용보험료">#REF!</definedName>
    <definedName name="고용보험료요율" localSheetId="10">#REF!</definedName>
    <definedName name="고용보험료요율" localSheetId="5">#REF!</definedName>
    <definedName name="고용보험료요율">#REF!</definedName>
    <definedName name="고용보험료요율_변경" localSheetId="10">#REF!</definedName>
    <definedName name="고용보험료요율_변경" localSheetId="5">#REF!</definedName>
    <definedName name="고용보험료요율_변경">#REF!</definedName>
    <definedName name="골">'[33]골막이(야매)'!$A$1</definedName>
    <definedName name="골막이1">'[34]골막이(야매)'!$A$1</definedName>
    <definedName name="골막이2" localSheetId="10">'[34]골막이(야매)'!#REF!</definedName>
    <definedName name="골막이2" localSheetId="5">'[34]골막이(야매)'!#REF!</definedName>
    <definedName name="골막이2">'[34]골막이(야매)'!#REF!</definedName>
    <definedName name="골막이3" localSheetId="10">'[34]골막이(야매)'!#REF!</definedName>
    <definedName name="골막이3" localSheetId="5">'[34]골막이(야매)'!#REF!</definedName>
    <definedName name="골막이3">'[34]골막이(야매)'!#REF!</definedName>
    <definedName name="골막이4" localSheetId="10">'[34]골막이(야매)'!#REF!</definedName>
    <definedName name="골막이4" localSheetId="5">'[34]골막이(야매)'!#REF!</definedName>
    <definedName name="골막이4">'[34]골막이(야매)'!#REF!</definedName>
    <definedName name="공_종" localSheetId="10">[7]수로단위수량!#REF!</definedName>
    <definedName name="공_종" localSheetId="5">[7]수로단위수량!#REF!</definedName>
    <definedName name="공_종">[7]수로단위수량!#REF!</definedName>
    <definedName name="공종1" localSheetId="10">#REF!</definedName>
    <definedName name="공종1" localSheetId="5">#REF!</definedName>
    <definedName name="공종1">#REF!</definedName>
    <definedName name="공지" localSheetId="10">#REF!</definedName>
    <definedName name="공지" localSheetId="5">#REF!</definedName>
    <definedName name="공지">#REF!</definedName>
    <definedName name="관경" localSheetId="10">'[35]토사(PE)'!#REF!</definedName>
    <definedName name="관경" localSheetId="5">'[35]토사(PE)'!#REF!</definedName>
    <definedName name="관경">'[35]토사(PE)'!#REF!</definedName>
    <definedName name="관경1" localSheetId="10">'[36]토사(PE)'!#REF!</definedName>
    <definedName name="관경1" localSheetId="5">'[36]토사(PE)'!#REF!</definedName>
    <definedName name="관경1">'[36]토사(PE)'!#REF!</definedName>
    <definedName name="관급자재" localSheetId="10">#REF!</definedName>
    <definedName name="관급자재" localSheetId="5">#REF!</definedName>
    <definedName name="관급자재">#REF!</definedName>
    <definedName name="관두께" localSheetId="10">'[35]토사(PE)'!#REF!</definedName>
    <definedName name="관두께" localSheetId="5">'[35]토사(PE)'!#REF!</definedName>
    <definedName name="관두께">'[35]토사(PE)'!#REF!</definedName>
    <definedName name="관로" localSheetId="10">#REF!</definedName>
    <definedName name="관로" localSheetId="5">#REF!</definedName>
    <definedName name="관로">#REF!</definedName>
    <definedName name="관로공집계" localSheetId="10">#REF!</definedName>
    <definedName name="관로공집계" localSheetId="5">#REF!</definedName>
    <definedName name="관로공집계">#REF!</definedName>
    <definedName name="관목계" localSheetId="10">#REF!</definedName>
    <definedName name="관목계" localSheetId="5">#REF!</definedName>
    <definedName name="관목계">#REF!</definedName>
    <definedName name="관악IC교" localSheetId="10">[37]TOTAL_BOQ!#REF!</definedName>
    <definedName name="관악IC교" localSheetId="5">[37]TOTAL_BOQ!#REF!</definedName>
    <definedName name="관악IC교">[37]TOTAL_BOQ!#REF!</definedName>
    <definedName name="관토피" localSheetId="10">'[35]토사(PE)'!#REF!</definedName>
    <definedName name="관토피" localSheetId="5">'[35]토사(PE)'!#REF!</definedName>
    <definedName name="관토피">'[35]토사(PE)'!#REF!</definedName>
    <definedName name="교각강도" localSheetId="10">[38]용소리교!#REF!</definedName>
    <definedName name="교각강도" localSheetId="5">[38]용소리교!#REF!</definedName>
    <definedName name="교각강도">[38]용소리교!#REF!</definedName>
    <definedName name="교각버림강도" localSheetId="10">[38]용소리교!#REF!</definedName>
    <definedName name="교각버림강도" localSheetId="5">[38]용소리교!#REF!</definedName>
    <definedName name="교각버림강도">[38]용소리교!#REF!</definedName>
    <definedName name="교대" localSheetId="10">'[20]#REF'!#REF!</definedName>
    <definedName name="교대" localSheetId="5">'[20]#REF'!#REF!</definedName>
    <definedName name="교대">'[20]#REF'!#REF!</definedName>
    <definedName name="교대보호블럭_설치" localSheetId="10">#REF!</definedName>
    <definedName name="교대보호블럭_설치" localSheetId="5">#REF!</definedName>
    <definedName name="교대보호블럭_설치">#REF!</definedName>
    <definedName name="교량배수시설공" localSheetId="10">#REF!</definedName>
    <definedName name="교량배수시설공" localSheetId="5">#REF!</definedName>
    <definedName name="교량배수시설공">#REF!</definedName>
    <definedName name="교목계" localSheetId="10">#REF!</definedName>
    <definedName name="교목계" localSheetId="5">#REF!</definedName>
    <definedName name="교목계">#REF!</definedName>
    <definedName name="교좌장치길이" localSheetId="10">#REF!</definedName>
    <definedName name="교좌장치길이" localSheetId="5">#REF!</definedName>
    <definedName name="교좌장치길이">#REF!</definedName>
    <definedName name="교좌장치길이1" localSheetId="10">#REF!</definedName>
    <definedName name="교좌장치길이1" localSheetId="5">#REF!</definedName>
    <definedName name="교좌장치길이1">#REF!</definedName>
    <definedName name="교좌장치폭" localSheetId="10">#REF!</definedName>
    <definedName name="교좌장치폭" localSheetId="5">#REF!</definedName>
    <definedName name="교좌장치폭">#REF!</definedName>
    <definedName name="교차" localSheetId="10">#REF!</definedName>
    <definedName name="교차" localSheetId="5">#REF!</definedName>
    <definedName name="교차">#REF!</definedName>
    <definedName name="교통" localSheetId="10">#REF!</definedName>
    <definedName name="교통" localSheetId="5">#REF!</definedName>
    <definedName name="교통">#REF!</definedName>
    <definedName name="구조" localSheetId="10" hidden="1">[26]날개벽수량표!#REF!</definedName>
    <definedName name="구조" localSheetId="5" hidden="1">[26]날개벽수량표!#REF!</definedName>
    <definedName name="구조" hidden="1">[26]날개벽수량표!#REF!</definedName>
    <definedName name="구조물공" localSheetId="10" hidden="1">#REF!</definedName>
    <definedName name="구조물공" localSheetId="5" hidden="1">#REF!</definedName>
    <definedName name="구조물공" hidden="1">#REF!</definedName>
    <definedName name="구조물공집계" localSheetId="10">#REF!</definedName>
    <definedName name="구조물공집계" localSheetId="5">#REF!</definedName>
    <definedName name="구조물공집계">#REF!</definedName>
    <definedName name="권창범">[39]암거!$BV$26</definedName>
    <definedName name="금마타리" localSheetId="10">#REF!</definedName>
    <definedName name="금마타리" localSheetId="5">#REF!</definedName>
    <definedName name="금마타리">#REF!</definedName>
    <definedName name="기___와___공" localSheetId="10">[32]노임단가!#REF!</definedName>
    <definedName name="기___와___공" localSheetId="5">[32]노임단가!#REF!</definedName>
    <definedName name="기___와___공">[32]노임단가!#REF!</definedName>
    <definedName name="기계높이" localSheetId="10">'[35]토사(PE)'!#REF!</definedName>
    <definedName name="기계높이" localSheetId="5">'[35]토사(PE)'!#REF!</definedName>
    <definedName name="기계높이">'[35]토사(PE)'!#REF!</definedName>
    <definedName name="기둥높이" localSheetId="10">#REF!</definedName>
    <definedName name="기둥높이" localSheetId="5">#REF!</definedName>
    <definedName name="기둥높이">#REF!</definedName>
    <definedName name="기슬막이1" localSheetId="10">#REF!</definedName>
    <definedName name="기슬막이1" localSheetId="5">#REF!</definedName>
    <definedName name="기슬막이1">#REF!</definedName>
    <definedName name="기슭" localSheetId="10">#REF!</definedName>
    <definedName name="기슭" localSheetId="5">#REF!</definedName>
    <definedName name="기슭">#REF!</definedName>
    <definedName name="기슭2" localSheetId="10">#REF!</definedName>
    <definedName name="기슭2" localSheetId="5">#REF!</definedName>
    <definedName name="기슭2">#REF!</definedName>
    <definedName name="기슭3" localSheetId="10">#REF!</definedName>
    <definedName name="기슭3" localSheetId="5">#REF!</definedName>
    <definedName name="기슭3">#REF!</definedName>
    <definedName name="기슭4" localSheetId="10">#REF!</definedName>
    <definedName name="기슭4" localSheetId="5">#REF!</definedName>
    <definedName name="기슭4">#REF!</definedName>
    <definedName name="기슭막이2" localSheetId="10">#REF!</definedName>
    <definedName name="기슭막이2" localSheetId="5">#REF!</definedName>
    <definedName name="기슭막이2">#REF!</definedName>
    <definedName name="기슭막이3" localSheetId="10">#REF!</definedName>
    <definedName name="기슭막이3" localSheetId="5">#REF!</definedName>
    <definedName name="기슭막이3">#REF!</definedName>
    <definedName name="기슭막이4" localSheetId="10">#REF!</definedName>
    <definedName name="기슭막이4" localSheetId="5">#REF!</definedName>
    <definedName name="기슭막이4">#REF!</definedName>
    <definedName name="기슭막이5" localSheetId="10">#REF!</definedName>
    <definedName name="기슭막이5" localSheetId="5">#REF!</definedName>
    <definedName name="기슭막이5">#REF!</definedName>
    <definedName name="기슭막이6" localSheetId="10">#REF!</definedName>
    <definedName name="기슭막이6" localSheetId="5">#REF!</definedName>
    <definedName name="기슭막이6">#REF!</definedName>
    <definedName name="기슭야" localSheetId="10">#REF!</definedName>
    <definedName name="기슭야" localSheetId="5">#REF!</definedName>
    <definedName name="기슭야">#REF!</definedName>
    <definedName name="기슭찰" localSheetId="10">#REF!</definedName>
    <definedName name="기슭찰" localSheetId="5">#REF!</definedName>
    <definedName name="기슭찰">#REF!</definedName>
    <definedName name="기초길이" localSheetId="10">#REF!</definedName>
    <definedName name="기초길이" localSheetId="5">#REF!</definedName>
    <definedName name="기초길이">#REF!</definedName>
    <definedName name="기초높이" localSheetId="10">#REF!</definedName>
    <definedName name="기초높이" localSheetId="5">#REF!</definedName>
    <definedName name="기초높이">#REF!</definedName>
    <definedName name="기초폭" localSheetId="10">#REF!</definedName>
    <definedName name="기초폭" localSheetId="5">#REF!</definedName>
    <definedName name="기초폭">#REF!</definedName>
    <definedName name="기타경비" localSheetId="10">#REF!</definedName>
    <definedName name="기타경비" localSheetId="5">#REF!</definedName>
    <definedName name="기타경비">#REF!</definedName>
    <definedName name="기타경비요율" localSheetId="10">#REF!</definedName>
    <definedName name="기타경비요율" localSheetId="5">#REF!</definedName>
    <definedName name="기타경비요율">#REF!</definedName>
    <definedName name="기타경비요율_변경" localSheetId="10">#REF!</definedName>
    <definedName name="기타경비요율_변경" localSheetId="5">#REF!</definedName>
    <definedName name="기타경비요율_변경">#REF!</definedName>
    <definedName name="기흑ㄱ5" localSheetId="10">#REF!</definedName>
    <definedName name="기흑ㄱ5" localSheetId="5">#REF!</definedName>
    <definedName name="기흑ㄱ5">#REF!</definedName>
    <definedName name="기흙" localSheetId="10">#REF!</definedName>
    <definedName name="기흙" localSheetId="5">#REF!</definedName>
    <definedName name="기흙">#REF!</definedName>
    <definedName name="김정호">[14]포장공!$BU$34</definedName>
    <definedName name="깬바닥막이">'[40]골막이(야매)'!$A$1</definedName>
    <definedName name="깬잡석바닥막이" localSheetId="10">'[40]골막이(야매)'!#REF!</definedName>
    <definedName name="깬잡석바닥막이" localSheetId="5">'[40]골막이(야매)'!#REF!</definedName>
    <definedName name="깬잡석바닥막이">'[40]골막이(야매)'!#REF!</definedName>
    <definedName name="꽃창포" localSheetId="10">#REF!</definedName>
    <definedName name="꽃창포" localSheetId="5">#REF!</definedName>
    <definedName name="꽃창포">#REF!</definedName>
    <definedName name="꽃향유" localSheetId="10">#REF!</definedName>
    <definedName name="꽃향유" localSheetId="5">#REF!</definedName>
    <definedName name="꽃향유">#REF!</definedName>
    <definedName name="ㄴ" localSheetId="10">[32]노임단가!#REF!</definedName>
    <definedName name="ㄴ" localSheetId="5">[32]노임단가!#REF!</definedName>
    <definedName name="ㄴ">[32]노임단가!#REF!</definedName>
    <definedName name="ㄴㄴ" localSheetId="10" hidden="1">#REF!</definedName>
    <definedName name="ㄴㄴ" localSheetId="5" hidden="1">#REF!</definedName>
    <definedName name="ㄴㄴ" hidden="1">#REF!</definedName>
    <definedName name="ㄴㄴㄴ" localSheetId="10">#REF!</definedName>
    <definedName name="ㄴㄴㄴ" localSheetId="5">#REF!</definedName>
    <definedName name="ㄴㄴㄴ">#REF!</definedName>
    <definedName name="ㄴㄴㄴㄴ" localSheetId="10">#REF!</definedName>
    <definedName name="ㄴㄴㄴㄴ" localSheetId="5">#REF!</definedName>
    <definedName name="ㄴㄴㄴㄴ">#REF!</definedName>
    <definedName name="나">'[10]자재 집계표'!$C$8:$C$11</definedName>
    <definedName name="나무심기" localSheetId="10">#REF!</definedName>
    <definedName name="나무심기" localSheetId="5">#REF!</definedName>
    <definedName name="나무심기">#REF!</definedName>
    <definedName name="나사식_이음" localSheetId="10">#REF!</definedName>
    <definedName name="나사식_이음" localSheetId="5">#REF!</definedName>
    <definedName name="나사식_이음">#REF!</definedName>
    <definedName name="낙거" localSheetId="10">#REF!</definedName>
    <definedName name="낙거" localSheetId="5">#REF!</definedName>
    <definedName name="낙거">#REF!</definedName>
    <definedName name="낙단거" localSheetId="10">#REF!</definedName>
    <definedName name="낙단거" localSheetId="5">#REF!</definedName>
    <definedName name="낙단거">#REF!</definedName>
    <definedName name="낙단콘" localSheetId="10">#REF!</definedName>
    <definedName name="낙단콘" localSheetId="5">#REF!</definedName>
    <definedName name="낙단콘">#REF!</definedName>
    <definedName name="낙중" localSheetId="10">#REF!</definedName>
    <definedName name="낙중" localSheetId="5">#REF!</definedName>
    <definedName name="낙중">#REF!</definedName>
    <definedName name="낙중거" localSheetId="10">#REF!</definedName>
    <definedName name="낙중거" localSheetId="5">#REF!</definedName>
    <definedName name="낙중거">#REF!</definedName>
    <definedName name="낙중콘" localSheetId="10">#REF!</definedName>
    <definedName name="낙중콘" localSheetId="5">#REF!</definedName>
    <definedName name="낙중콘">#REF!</definedName>
    <definedName name="낙차" localSheetId="10">#REF!</definedName>
    <definedName name="낙차" localSheetId="5">#REF!</definedName>
    <definedName name="낙차">#REF!</definedName>
    <definedName name="낙차보설치위치" localSheetId="10">#REF!</definedName>
    <definedName name="낙차보설치위치" localSheetId="5">#REF!</definedName>
    <definedName name="낙차보설치위치">#REF!</definedName>
    <definedName name="낙초" localSheetId="10">#REF!</definedName>
    <definedName name="낙초" localSheetId="5">#REF!</definedName>
    <definedName name="낙초">#REF!</definedName>
    <definedName name="낙총거" localSheetId="10">#REF!</definedName>
    <definedName name="낙총거" localSheetId="5">#REF!</definedName>
    <definedName name="낙총거">#REF!</definedName>
    <definedName name="낙총콘" localSheetId="10">#REF!</definedName>
    <definedName name="낙총콘" localSheetId="5">#REF!</definedName>
    <definedName name="낙총콘">#REF!</definedName>
    <definedName name="내공H" localSheetId="10">#REF!</definedName>
    <definedName name="내공H" localSheetId="5">#REF!</definedName>
    <definedName name="내공H">#REF!</definedName>
    <definedName name="내공V" localSheetId="10">#REF!</definedName>
    <definedName name="내공V" localSheetId="5">#REF!</definedName>
    <definedName name="내공V">#REF!</definedName>
    <definedName name="내공넓이" localSheetId="10">#REF!</definedName>
    <definedName name="내공넓이" localSheetId="5">#REF!</definedName>
    <definedName name="내공넓이">#REF!</definedName>
    <definedName name="내공높이" localSheetId="10">#REF!</definedName>
    <definedName name="내공높이" localSheetId="5">#REF!</definedName>
    <definedName name="내공높이">#REF!</definedName>
    <definedName name="내민식" localSheetId="10">#REF!</definedName>
    <definedName name="내민식" localSheetId="5">#REF!</definedName>
    <definedName name="내민식">#REF!</definedName>
    <definedName name="내벽" localSheetId="10">#REF!</definedName>
    <definedName name="내벽" localSheetId="5">#REF!</definedName>
    <definedName name="내벽">#REF!</definedName>
    <definedName name="내역서" localSheetId="10">#REF!</definedName>
    <definedName name="내역서" localSheetId="5">#REF!</definedName>
    <definedName name="내역서">#REF!</definedName>
    <definedName name="내역서1" localSheetId="10">#REF!</definedName>
    <definedName name="내역서1" localSheetId="5">#REF!</definedName>
    <definedName name="내역서1">#REF!</definedName>
    <definedName name="노무비금액" localSheetId="10">#REF!</definedName>
    <definedName name="노무비금액" localSheetId="5">#REF!</definedName>
    <definedName name="노무비금액">#REF!</definedName>
    <definedName name="노무비단가" localSheetId="10">#REF!</definedName>
    <definedName name="노무비단가" localSheetId="5">#REF!</definedName>
    <definedName name="노무비단가">#REF!</definedName>
    <definedName name="눈주목" localSheetId="10">#REF!</definedName>
    <definedName name="눈주목" localSheetId="5">#REF!</definedName>
    <definedName name="눈주목">#REF!</definedName>
    <definedName name="느티나무" localSheetId="10">#REF!</definedName>
    <definedName name="느티나무" localSheetId="5">#REF!</definedName>
    <definedName name="느티나무">#REF!</definedName>
    <definedName name="ㄷ">[14]배수공!$CS$18</definedName>
    <definedName name="ㄷ3" localSheetId="10">#REF!</definedName>
    <definedName name="ㄷ3" localSheetId="5">#REF!</definedName>
    <definedName name="ㄷ3">#REF!</definedName>
    <definedName name="ㄷㄷ" localSheetId="10">'[41]7급줄떼'!#REF!</definedName>
    <definedName name="ㄷㄷ" localSheetId="5">'[41]7급줄떼'!#REF!</definedName>
    <definedName name="ㄷㄷ">'[41]7급줄떼'!#REF!</definedName>
    <definedName name="ㄷㄷㄷㄷㄷ" localSheetId="10">#REF!</definedName>
    <definedName name="ㄷㄷㄷㄷㄷ" localSheetId="5">#REF!</definedName>
    <definedName name="ㄷㄷㄷㄷㄷ">#REF!</definedName>
    <definedName name="ㄷㄹ" localSheetId="10">#REF!</definedName>
    <definedName name="ㄷㄹ" localSheetId="5">#REF!</definedName>
    <definedName name="ㄷㄹ">#REF!</definedName>
    <definedName name="ㄷㄹㄹ" localSheetId="10">#REF!</definedName>
    <definedName name="ㄷㄹㄹ" localSheetId="5">#REF!</definedName>
    <definedName name="ㄷㄹㄹ">#REF!</definedName>
    <definedName name="ㄷㄻ" localSheetId="10">#REF!</definedName>
    <definedName name="ㄷㄻ" localSheetId="5">#REF!</definedName>
    <definedName name="ㄷㄻ">#REF!</definedName>
    <definedName name="ㄷㅈㄷ" localSheetId="10">#REF!</definedName>
    <definedName name="ㄷㅈㄷ" localSheetId="5">#REF!</definedName>
    <definedName name="ㄷㅈㄷ">#REF!</definedName>
    <definedName name="ㄷㅌ" localSheetId="10">#REF!</definedName>
    <definedName name="ㄷㅌ" localSheetId="5">#REF!</definedName>
    <definedName name="ㄷㅌ">#REF!</definedName>
    <definedName name="다우웰바설치공" localSheetId="10">#REF!</definedName>
    <definedName name="다우웰바설치공" localSheetId="5">#REF!</definedName>
    <definedName name="다우웰바설치공">#REF!</definedName>
    <definedName name="다짐되메우기" localSheetId="10">#REF!</definedName>
    <definedName name="다짐되메우기" localSheetId="5">#REF!</definedName>
    <definedName name="다짐되메우기">#REF!</definedName>
    <definedName name="단가적용비교표2" localSheetId="10">'[42]A-4'!#REF!</definedName>
    <definedName name="단가적용비교표2" localSheetId="5">'[42]A-4'!#REF!</definedName>
    <definedName name="단가적용비교표2">'[42]A-4'!#REF!</definedName>
    <definedName name="단위수량" localSheetId="10">#REF!</definedName>
    <definedName name="단위수량" localSheetId="5">#REF!</definedName>
    <definedName name="단위수량">#REF!</definedName>
    <definedName name="대" localSheetId="10">#REF!</definedName>
    <definedName name="대" localSheetId="5">#REF!</definedName>
    <definedName name="대">#REF!</definedName>
    <definedName name="대___장___공" localSheetId="10">[32]노임단가!#REF!</definedName>
    <definedName name="대___장___공" localSheetId="5">[32]노임단가!#REF!</definedName>
    <definedName name="대___장___공">[32]노임단가!#REF!</definedName>
    <definedName name="대2" localSheetId="10">#REF!</definedName>
    <definedName name="대2" localSheetId="5">#REF!</definedName>
    <definedName name="대2">#REF!</definedName>
    <definedName name="대3" localSheetId="10">#REF!</definedName>
    <definedName name="대3" localSheetId="5">#REF!</definedName>
    <definedName name="대3">#REF!</definedName>
    <definedName name="대4" localSheetId="10">#REF!</definedName>
    <definedName name="대4" localSheetId="5">#REF!</definedName>
    <definedName name="대4">#REF!</definedName>
    <definedName name="대5" localSheetId="10">#REF!</definedName>
    <definedName name="대5" localSheetId="5">#REF!</definedName>
    <definedName name="대5">#REF!</definedName>
    <definedName name="대6" localSheetId="10">#REF!</definedName>
    <definedName name="대6" localSheetId="5">#REF!</definedName>
    <definedName name="대6">#REF!</definedName>
    <definedName name="대나무" localSheetId="10">#REF!</definedName>
    <definedName name="대나무" localSheetId="5">#REF!</definedName>
    <definedName name="대나무">#REF!</definedName>
    <definedName name="대석1" localSheetId="10">#REF!</definedName>
    <definedName name="대석1" localSheetId="5">#REF!</definedName>
    <definedName name="대석1">#REF!</definedName>
    <definedName name="대석2" localSheetId="10">#REF!</definedName>
    <definedName name="대석2" localSheetId="5">#REF!</definedName>
    <definedName name="대석2">#REF!</definedName>
    <definedName name="대석3" localSheetId="10">#REF!</definedName>
    <definedName name="대석3" localSheetId="5">#REF!</definedName>
    <definedName name="대석3">#REF!</definedName>
    <definedName name="대석4" localSheetId="10">#REF!</definedName>
    <definedName name="대석4" localSheetId="5">#REF!</definedName>
    <definedName name="대석4">#REF!</definedName>
    <definedName name="대석5" localSheetId="10">#REF!</definedName>
    <definedName name="대석5" localSheetId="5">#REF!</definedName>
    <definedName name="대석5">#REF!</definedName>
    <definedName name="대석6" localSheetId="10">#REF!</definedName>
    <definedName name="대석6" localSheetId="5">#REF!</definedName>
    <definedName name="대석6">#REF!</definedName>
    <definedName name="더다">'[20]#REF'!$K$84</definedName>
    <definedName name="더닫" localSheetId="10">#REF!</definedName>
    <definedName name="더닫" localSheetId="5">#REF!</definedName>
    <definedName name="더닫">#REF!</definedName>
    <definedName name="더더더">'[20]#REF'!$K$84</definedName>
    <definedName name="더사" localSheetId="10">#REF!</definedName>
    <definedName name="더사" localSheetId="5">#REF!</definedName>
    <definedName name="더사">#REF!</definedName>
    <definedName name="데크휘니샤면고르기" localSheetId="10">#REF!</definedName>
    <definedName name="데크휘니샤면고르기" localSheetId="5">#REF!</definedName>
    <definedName name="데크휘니샤면고르기">#REF!</definedName>
    <definedName name="도" localSheetId="10">#REF!</definedName>
    <definedName name="도" localSheetId="5">#REF!</definedName>
    <definedName name="도">#REF!</definedName>
    <definedName name="도면" localSheetId="10">#REF!</definedName>
    <definedName name="도면" localSheetId="5">#REF!</definedName>
    <definedName name="도면">#REF!</definedName>
    <definedName name="도목수" localSheetId="10">[32]노임단가!#REF!</definedName>
    <definedName name="도목수" localSheetId="5">[32]노임단가!#REF!</definedName>
    <definedName name="도목수">[32]노임단가!#REF!</definedName>
    <definedName name="돋움체" localSheetId="10">#REF!</definedName>
    <definedName name="돋움체" localSheetId="5">#REF!</definedName>
    <definedName name="돋움체">#REF!</definedName>
    <definedName name="돌" localSheetId="10">'[33]골막이(야매)'!#REF!</definedName>
    <definedName name="돌" localSheetId="5">'[33]골막이(야매)'!#REF!</definedName>
    <definedName name="돌">'[33]골막이(야매)'!#REF!</definedName>
    <definedName name="돌골" localSheetId="10">'[33]골막이(야매)'!#REF!</definedName>
    <definedName name="돌골" localSheetId="5">'[33]골막이(야매)'!#REF!</definedName>
    <definedName name="돌골">'[33]골막이(야매)'!#REF!</definedName>
    <definedName name="돌골깬" localSheetId="10">#REF!</definedName>
    <definedName name="돌골깬" localSheetId="5">#REF!</definedName>
    <definedName name="돌골깬">#REF!</definedName>
    <definedName name="돌골야" localSheetId="10">#REF!</definedName>
    <definedName name="돌골야" localSheetId="5">#REF!</definedName>
    <definedName name="돌골야">#REF!</definedName>
    <definedName name="돌기슭막이깬" localSheetId="10">#REF!</definedName>
    <definedName name="돌기슭막이깬" localSheetId="5">#REF!</definedName>
    <definedName name="돌기슭막이깬">#REF!</definedName>
    <definedName name="돌단풍" localSheetId="10">#REF!</definedName>
    <definedName name="돌단풍" localSheetId="5">#REF!</definedName>
    <definedName name="돌단풍">#REF!</definedName>
    <definedName name="돌보" localSheetId="10">#REF!</definedName>
    <definedName name="돌보" localSheetId="5">#REF!</definedName>
    <definedName name="돌보">#REF!</definedName>
    <definedName name="돌수로" localSheetId="10">#REF!</definedName>
    <definedName name="돌수로" localSheetId="5">#REF!</definedName>
    <definedName name="돌수로">#REF!</definedName>
    <definedName name="돌수로깬" localSheetId="10">#REF!</definedName>
    <definedName name="돌수로깬" localSheetId="5">#REF!</definedName>
    <definedName name="돌수로깬">#REF!</definedName>
    <definedName name="돌수로내기" localSheetId="10">#REF!</definedName>
    <definedName name="돌수로내기" localSheetId="5">#REF!</definedName>
    <definedName name="돌수로내기">#REF!</definedName>
    <definedName name="돌찰쌓기바닥파기" localSheetId="10">#REF!</definedName>
    <definedName name="돌찰쌓기바닥파기" localSheetId="5">#REF!</definedName>
    <definedName name="돌찰쌓기바닥파기">#REF!</definedName>
    <definedName name="두께" localSheetId="10">'[35]토사(PE)'!#REF!</definedName>
    <definedName name="두께" localSheetId="5">'[35]토사(PE)'!#REF!</definedName>
    <definedName name="두께">'[35]토사(PE)'!#REF!</definedName>
    <definedName name="ㄸㄱ구믇015703916" localSheetId="10">#REF!</definedName>
    <definedName name="ㄸㄱ구믇015703916" localSheetId="5">#REF!</definedName>
    <definedName name="ㄸㄱ구믇015703916">#REF!</definedName>
    <definedName name="ㄸㄱ구믇045352756" localSheetId="10">#REF!</definedName>
    <definedName name="ㄸㄱ구믇045352756" localSheetId="5">#REF!</definedName>
    <definedName name="ㄸㄱ구믇045352756">#REF!</definedName>
    <definedName name="ㄸㄱ구믇097973823" localSheetId="10">#REF!</definedName>
    <definedName name="ㄸㄱ구믇097973823" localSheetId="5">#REF!</definedName>
    <definedName name="ㄸㄱ구믇097973823">#REF!</definedName>
    <definedName name="ㄸㄱ구믇259060978" localSheetId="10">#REF!</definedName>
    <definedName name="ㄸㄱ구믇259060978" localSheetId="5">#REF!</definedName>
    <definedName name="ㄸㄱ구믇259060978">#REF!</definedName>
    <definedName name="ㄸㄱ구믇298165440" localSheetId="10">#REF!</definedName>
    <definedName name="ㄸㄱ구믇298165440" localSheetId="5">#REF!</definedName>
    <definedName name="ㄸㄱ구믇298165440">#REF!</definedName>
    <definedName name="ㄸㄱ구믇300970494" localSheetId="10">#REF!</definedName>
    <definedName name="ㄸㄱ구믇300970494" localSheetId="5">#REF!</definedName>
    <definedName name="ㄸㄱ구믇300970494">#REF!</definedName>
    <definedName name="ㄸㄱ구믇373536169" localSheetId="10">#REF!</definedName>
    <definedName name="ㄸㄱ구믇373536169" localSheetId="5">#REF!</definedName>
    <definedName name="ㄸㄱ구믇373536169">#REF!</definedName>
    <definedName name="ㄸㄱ구믇412766813" localSheetId="10">#REF!</definedName>
    <definedName name="ㄸㄱ구믇412766813" localSheetId="5">#REF!</definedName>
    <definedName name="ㄸㄱ구믇412766813">#REF!</definedName>
    <definedName name="ㄸㄱ구믇414032697" localSheetId="10">#REF!</definedName>
    <definedName name="ㄸㄱ구믇414032697" localSheetId="5">#REF!</definedName>
    <definedName name="ㄸㄱ구믇414032697">#REF!</definedName>
    <definedName name="ㄸㄱ구믇709037899" localSheetId="10">#REF!</definedName>
    <definedName name="ㄸㄱ구믇709037899" localSheetId="5">#REF!</definedName>
    <definedName name="ㄸㄱ구믇709037899">#REF!</definedName>
    <definedName name="ㄸㄱ구믇790480016" localSheetId="10">#REF!</definedName>
    <definedName name="ㄸㄱ구믇790480016" localSheetId="5">#REF!</definedName>
    <definedName name="ㄸㄱ구믇790480016">#REF!</definedName>
    <definedName name="ㄸㄱ구믇814490019" localSheetId="10">#REF!</definedName>
    <definedName name="ㄸㄱ구믇814490019" localSheetId="5">#REF!</definedName>
    <definedName name="ㄸㄱ구믇814490019">#REF!</definedName>
    <definedName name="ㄸㄱ구믇862619339" localSheetId="10">#REF!</definedName>
    <definedName name="ㄸㄱ구믇862619339" localSheetId="5">#REF!</definedName>
    <definedName name="ㄸㄱ구믇862619339">#REF!</definedName>
    <definedName name="ㄸㄱ구믇871445833" localSheetId="10">#REF!</definedName>
    <definedName name="ㄸㄱ구믇871445833" localSheetId="5">#REF!</definedName>
    <definedName name="ㄸㄱ구믇871445833">#REF!</definedName>
    <definedName name="ㄸㄱ구믇905729829" localSheetId="10">#REF!</definedName>
    <definedName name="ㄸㄱ구믇905729829" localSheetId="5">#REF!</definedName>
    <definedName name="ㄸㄱ구믇905729829">#REF!</definedName>
    <definedName name="ㄸㄱ구믇910964309" localSheetId="10">#REF!</definedName>
    <definedName name="ㄸㄱ구믇910964309" localSheetId="5">#REF!</definedName>
    <definedName name="ㄸㄱ구믇910964309">#REF!</definedName>
    <definedName name="ㄸㄱ구믇961953162" localSheetId="10">#REF!</definedName>
    <definedName name="ㄸㄱ구믇961953162" localSheetId="5">#REF!</definedName>
    <definedName name="ㄸㄱ구믇961953162">#REF!</definedName>
    <definedName name="ㄸㄱ구믇999414562" localSheetId="10">#REF!</definedName>
    <definedName name="ㄸㄱ구믇999414562" localSheetId="5">#REF!</definedName>
    <definedName name="ㄸㄱ구믇999414562">#REF!</definedName>
    <definedName name="땅속흙깬" localSheetId="10">#REF!</definedName>
    <definedName name="땅속흙깬" localSheetId="5">#REF!</definedName>
    <definedName name="땅속흙깬">#REF!</definedName>
    <definedName name="땅속흙막이1" localSheetId="10">#REF!</definedName>
    <definedName name="땅속흙막이1" localSheetId="5">#REF!</definedName>
    <definedName name="땅속흙막이1">#REF!</definedName>
    <definedName name="땅속흙막이2" localSheetId="10">#REF!</definedName>
    <definedName name="땅속흙막이2" localSheetId="5">#REF!</definedName>
    <definedName name="땅속흙막이2">#REF!</definedName>
    <definedName name="땅속흙막이3" localSheetId="10">#REF!</definedName>
    <definedName name="땅속흙막이3" localSheetId="5">#REF!</definedName>
    <definedName name="땅속흙막이3">#REF!</definedName>
    <definedName name="땅속흙야" localSheetId="10">#REF!</definedName>
    <definedName name="땅속흙야" localSheetId="5">#REF!</definedName>
    <definedName name="땅속흙야">#REF!</definedName>
    <definedName name="떼" localSheetId="10">#REF!</definedName>
    <definedName name="떼" localSheetId="5">#REF!</definedName>
    <definedName name="떼">#REF!</definedName>
    <definedName name="떼붙이기" localSheetId="10">#REF!</definedName>
    <definedName name="떼붙이기" localSheetId="5">#REF!</definedName>
    <definedName name="떼붙이기">#REF!</definedName>
    <definedName name="떼수로" localSheetId="10">#REF!</definedName>
    <definedName name="떼수로" localSheetId="5">#REF!</definedName>
    <definedName name="떼수로">#REF!</definedName>
    <definedName name="떼수로내기" localSheetId="10">#REF!</definedName>
    <definedName name="떼수로내기" localSheetId="5">#REF!</definedName>
    <definedName name="떼수로내기">#REF!</definedName>
    <definedName name="떼흙">'[43]5흙막이'!$A$1</definedName>
    <definedName name="떼흙막이" localSheetId="10">#REF!</definedName>
    <definedName name="떼흙막이" localSheetId="5">#REF!</definedName>
    <definedName name="떼흙막이">#REF!</definedName>
    <definedName name="떼흙막이신규">'[44]5흙막이'!$A$1</definedName>
    <definedName name="ㄹ" localSheetId="10">#REF!</definedName>
    <definedName name="ㄹ" localSheetId="5">#REF!</definedName>
    <definedName name="ㄹ">#REF!</definedName>
    <definedName name="ㄹㄹㄹ" localSheetId="10" hidden="1">#REF!</definedName>
    <definedName name="ㄹㄹㄹ" localSheetId="5" hidden="1">#REF!</definedName>
    <definedName name="ㄹㄹㄹ" hidden="1">#REF!</definedName>
    <definedName name="ㄹㄹㄹㄹ" localSheetId="10">#REF!</definedName>
    <definedName name="ㄹㄹㄹㄹ" localSheetId="5">#REF!</definedName>
    <definedName name="ㄹㄹㄹㄹ">#REF!</definedName>
    <definedName name="라멘1">#N/A</definedName>
    <definedName name="라멘123">#N/A</definedName>
    <definedName name="라멘2" localSheetId="10">#REF!</definedName>
    <definedName name="라멘2" localSheetId="5">#REF!</definedName>
    <definedName name="라멘2">#REF!</definedName>
    <definedName name="램프A" localSheetId="10">[37]TOTAL_BOQ!#REF!</definedName>
    <definedName name="램프A" localSheetId="5">[37]TOTAL_BOQ!#REF!</definedName>
    <definedName name="램프A">[37]TOTAL_BOQ!#REF!</definedName>
    <definedName name="램프B" localSheetId="10">[37]TOTAL_BOQ!#REF!</definedName>
    <definedName name="램프B" localSheetId="5">[37]TOTAL_BOQ!#REF!</definedName>
    <definedName name="램프B">[37]TOTAL_BOQ!#REF!</definedName>
    <definedName name="램프D" localSheetId="10">[37]TOTAL_BOQ!#REF!</definedName>
    <definedName name="램프D" localSheetId="5">[37]TOTAL_BOQ!#REF!</definedName>
    <definedName name="램프D">[37]TOTAL_BOQ!#REF!</definedName>
    <definedName name="램픙" localSheetId="10">[37]TOTAL_BOQ!#REF!</definedName>
    <definedName name="램픙" localSheetId="5">[37]TOTAL_BOQ!#REF!</definedName>
    <definedName name="램픙">[37]TOTAL_BOQ!#REF!</definedName>
    <definedName name="롱" localSheetId="10">#REF!</definedName>
    <definedName name="롱" localSheetId="5">#REF!</definedName>
    <definedName name="롱">#REF!</definedName>
    <definedName name="루___핑___공" localSheetId="10">[32]노임단가!#REF!</definedName>
    <definedName name="루___핑___공" localSheetId="5">[32]노임단가!#REF!</definedName>
    <definedName name="루___핑___공">[32]노임단가!#REF!</definedName>
    <definedName name="리___벳___공" localSheetId="10">[32]노임단가!#REF!</definedName>
    <definedName name="리___벳___공" localSheetId="5">[32]노임단가!#REF!</definedName>
    <definedName name="리___벳___공">[32]노임단가!#REF!</definedName>
    <definedName name="ㅁ" localSheetId="10">#REF!</definedName>
    <definedName name="ㅁ" localSheetId="5">#REF!</definedName>
    <definedName name="ㅁ">#REF!</definedName>
    <definedName name="ㅁ1" localSheetId="10">#REF!</definedName>
    <definedName name="ㅁ1" localSheetId="5">#REF!</definedName>
    <definedName name="ㅁ1">#REF!</definedName>
    <definedName name="ㅁ12" localSheetId="10">#REF!</definedName>
    <definedName name="ㅁ12" localSheetId="5">#REF!</definedName>
    <definedName name="ㅁ12">#REF!</definedName>
    <definedName name="ㅁ147" localSheetId="10">[45]일위대가!#REF!</definedName>
    <definedName name="ㅁ147" localSheetId="5">[45]일위대가!#REF!</definedName>
    <definedName name="ㅁ147">[45]일위대가!#REF!</definedName>
    <definedName name="ㅁ2">'[10]자재 집계표'!$4:$4</definedName>
    <definedName name="ㅁㄱ" localSheetId="10">#REF!</definedName>
    <definedName name="ㅁㄱ" localSheetId="5">#REF!</definedName>
    <definedName name="ㅁㄱ">#REF!</definedName>
    <definedName name="ㅁㅁ">'[16]자재 집계표'!$4:$4</definedName>
    <definedName name="ㅁㅁㅁㅁㅁ" localSheetId="10">#REF!</definedName>
    <definedName name="ㅁㅁㅁㅁㅁ" localSheetId="5">#REF!</definedName>
    <definedName name="ㅁㅁㅁㅁㅁ">#REF!</definedName>
    <definedName name="ㅁㅇㄹㄹ" localSheetId="10">#REF!</definedName>
    <definedName name="ㅁㅇㄹㄹ" localSheetId="5">#REF!</definedName>
    <definedName name="ㅁㅇㄹㄹ">#REF!</definedName>
    <definedName name="ㅁㅋ401" localSheetId="10">#REF!</definedName>
    <definedName name="ㅁㅋ401" localSheetId="5">#REF!</definedName>
    <definedName name="ㅁㅋ401">#REF!</definedName>
    <definedName name="ㅁㅌ280" localSheetId="10">#REF!</definedName>
    <definedName name="ㅁㅌ280" localSheetId="5">#REF!</definedName>
    <definedName name="ㅁㅌ280">#REF!</definedName>
    <definedName name="마부_우마차포함" localSheetId="10">[32]노임단가!#REF!</definedName>
    <definedName name="마부_우마차포함" localSheetId="5">[32]노임단가!#REF!</definedName>
    <definedName name="마부_우마차포함">[32]노임단가!#REF!</definedName>
    <definedName name="막이" localSheetId="10">'[33]골막이(야매)'!#REF!</definedName>
    <definedName name="막이" localSheetId="5">'[33]골막이(야매)'!#REF!</definedName>
    <definedName name="막이">'[33]골막이(야매)'!#REF!</definedName>
    <definedName name="말뚝길이" localSheetId="10">#REF!</definedName>
    <definedName name="말뚝길이" localSheetId="5">#REF!</definedName>
    <definedName name="말뚝길이">#REF!</definedName>
    <definedName name="말뚝속채움" localSheetId="10">#REF!</definedName>
    <definedName name="말뚝속채움" localSheetId="5">#REF!</definedName>
    <definedName name="말뚝속채움">#REF!</definedName>
    <definedName name="말뚝시험비" localSheetId="10">#REF!</definedName>
    <definedName name="말뚝시험비" localSheetId="5">#REF!</definedName>
    <definedName name="말뚝시험비">#REF!</definedName>
    <definedName name="말뚝이음" localSheetId="10">#REF!</definedName>
    <definedName name="말뚝이음" localSheetId="5">#REF!</definedName>
    <definedName name="말뚝이음">#REF!</definedName>
    <definedName name="매" localSheetId="10">'[16]자재 집계표'!#REF!</definedName>
    <definedName name="매" localSheetId="5">'[16]자재 집계표'!#REF!</definedName>
    <definedName name="매">'[16]자재 집계표'!#REF!</definedName>
    <definedName name="매끈한마감" localSheetId="10">#REF!</definedName>
    <definedName name="매끈한마감" localSheetId="5">#REF!</definedName>
    <definedName name="매끈한마감">#REF!</definedName>
    <definedName name="매크">#N/A</definedName>
    <definedName name="매크로">#N/A</definedName>
    <definedName name="매크로10" localSheetId="10">[46]!매크로2</definedName>
    <definedName name="매크로10" localSheetId="5">[46]!매크로2</definedName>
    <definedName name="매크로10">[46]!매크로2</definedName>
    <definedName name="매크로11" localSheetId="10">[46]!매크로11</definedName>
    <definedName name="매크로11" localSheetId="5">[46]!매크로11</definedName>
    <definedName name="매크로11">[46]!매크로11</definedName>
    <definedName name="매크로2" localSheetId="10">[46]!매크로2</definedName>
    <definedName name="매크로2" localSheetId="5">[46]!매크로2</definedName>
    <definedName name="매크로2">[46]!매크로2</definedName>
    <definedName name="매크로4" localSheetId="10">[46]!매크로4</definedName>
    <definedName name="매크로4" localSheetId="5">[46]!매크로4</definedName>
    <definedName name="매크로4">[46]!매크로4</definedName>
    <definedName name="맥문동" localSheetId="10">#REF!</definedName>
    <definedName name="맥문동" localSheetId="5">#REF!</definedName>
    <definedName name="맥문동">#REF!</definedName>
    <definedName name="맹암거">[47]적용단위길이!$AB$1:$AH$65536</definedName>
    <definedName name="맹암거형태" localSheetId="10">[47]피벗테이블데이터분석!#REF!</definedName>
    <definedName name="맹암거형태" localSheetId="5">[47]피벗테이블데이터분석!#REF!</definedName>
    <definedName name="맹암거형태">[47]피벗테이블데이터분석!#REF!</definedName>
    <definedName name="먼대" localSheetId="10">'[48]A-4'!#REF!</definedName>
    <definedName name="먼대" localSheetId="5">'[48]A-4'!#REF!</definedName>
    <definedName name="먼대">'[48]A-4'!#REF!</definedName>
    <definedName name="메1" localSheetId="10">#REF!</definedName>
    <definedName name="메1" localSheetId="5">#REF!</definedName>
    <definedName name="메1">#REF!</definedName>
    <definedName name="메60" localSheetId="10">#REF!</definedName>
    <definedName name="메60" localSheetId="5">#REF!</definedName>
    <definedName name="메60">#REF!</definedName>
    <definedName name="면벽높이" localSheetId="10">#REF!</definedName>
    <definedName name="면벽높이" localSheetId="5">#REF!</definedName>
    <definedName name="면벽높이">#REF!</definedName>
    <definedName name="면벽두께" localSheetId="10">#REF!</definedName>
    <definedName name="면벽두께" localSheetId="5">#REF!</definedName>
    <definedName name="면벽두께">#REF!</definedName>
    <definedName name="면적산출" localSheetId="10">#REF!</definedName>
    <definedName name="면적산출" localSheetId="5">#REF!</definedName>
    <definedName name="면적산출">#REF!</definedName>
    <definedName name="명칭" localSheetId="10">[49]내역!#REF!</definedName>
    <definedName name="명칭" localSheetId="5">[49]내역!#REF!</definedName>
    <definedName name="명칭">[49]내역!#REF!</definedName>
    <definedName name="모" localSheetId="10">#REF!</definedName>
    <definedName name="모" localSheetId="5">#REF!</definedName>
    <definedName name="모">#REF!</definedName>
    <definedName name="모과나무" localSheetId="10">#REF!</definedName>
    <definedName name="모과나무" localSheetId="5">#REF!</definedName>
    <definedName name="모과나무">#REF!</definedName>
    <definedName name="모래" localSheetId="10">'[35]토사(PE)'!#REF!</definedName>
    <definedName name="모래" localSheetId="5">'[35]토사(PE)'!#REF!</definedName>
    <definedName name="모래">'[35]토사(PE)'!#REF!</definedName>
    <definedName name="모래__분사공" localSheetId="10">[32]노임단가!#REF!</definedName>
    <definedName name="모래__분사공" localSheetId="5">[32]노임단가!#REF!</definedName>
    <definedName name="모래__분사공">[32]노임단가!#REF!</definedName>
    <definedName name="모래15덤프" localSheetId="10">#REF!</definedName>
    <definedName name="모래15덤프" localSheetId="5">#REF!</definedName>
    <definedName name="모래15덤프">#REF!</definedName>
    <definedName name="목백합" localSheetId="10">#REF!</definedName>
    <definedName name="목백합" localSheetId="5">#REF!</definedName>
    <definedName name="목백합">#REF!</definedName>
    <definedName name="무궁화" localSheetId="10">#REF!</definedName>
    <definedName name="무궁화" localSheetId="5">#REF!</definedName>
    <definedName name="무궁화">#REF!</definedName>
    <definedName name="무깨" localSheetId="10">[14]토공!#REF!</definedName>
    <definedName name="무깨" localSheetId="5">[14]토공!#REF!</definedName>
    <definedName name="무깨">[14]토공!#REF!</definedName>
    <definedName name="무늬거푸집" localSheetId="10">#REF!</definedName>
    <definedName name="무늬거푸집" localSheetId="5">#REF!</definedName>
    <definedName name="무늬거푸집">#REF!</definedName>
    <definedName name="물푸기" localSheetId="10">#REF!</definedName>
    <definedName name="물푸기" localSheetId="5">#REF!</definedName>
    <definedName name="물푸기">#REF!</definedName>
    <definedName name="뮤18" localSheetId="10">#REF!</definedName>
    <definedName name="뮤18" localSheetId="5">#REF!</definedName>
    <definedName name="뮤18">#REF!</definedName>
    <definedName name="ㅂ" localSheetId="10">#REF!</definedName>
    <definedName name="ㅂ" localSheetId="5">#REF!</definedName>
    <definedName name="ㅂ">#REF!</definedName>
    <definedName name="ㅂㅂ">[21]배수공!$DJ$35</definedName>
    <definedName name="ㅂㅈ">[28]수량산출표!$U$130</definedName>
    <definedName name="ㅂㅈ1">[28]댐구조도!$BT$11</definedName>
    <definedName name="ㅂㅈ12">[28]댐구조도!$BT$11</definedName>
    <definedName name="바">'[10]자재 집계표'!$C$8:$C$11</definedName>
    <definedName name="바닥" localSheetId="10">'[35]토사(PE)'!#REF!</definedName>
    <definedName name="바닥" localSheetId="5">'[35]토사(PE)'!#REF!</definedName>
    <definedName name="바닥">'[35]토사(PE)'!#REF!</definedName>
    <definedName name="바닥막이" localSheetId="10">'[40]골막이(야매)'!#REF!</definedName>
    <definedName name="바닥막이" localSheetId="5">'[40]골막이(야매)'!#REF!</definedName>
    <definedName name="바닥막이">'[40]골막이(야매)'!#REF!</definedName>
    <definedName name="바닥파기" localSheetId="10">#REF!</definedName>
    <definedName name="바닥파기" localSheetId="5">#REF!</definedName>
    <definedName name="바닥파기">#REF!</definedName>
    <definedName name="바이브레타공" localSheetId="10">[32]노임단가!#REF!</definedName>
    <definedName name="바이브레타공" localSheetId="5">[32]노임단가!#REF!</definedName>
    <definedName name="바이브레타공">[32]노임단가!#REF!</definedName>
    <definedName name="바자얼기" localSheetId="10">#REF!</definedName>
    <definedName name="바자얼기" localSheetId="5">#REF!</definedName>
    <definedName name="바자얼기">#REF!</definedName>
    <definedName name="박" localSheetId="10">#REF!</definedName>
    <definedName name="박" localSheetId="5">#REF!</definedName>
    <definedName name="박">#REF!</definedName>
    <definedName name="박광호" localSheetId="10">#REF!</definedName>
    <definedName name="박광호" localSheetId="5">#REF!</definedName>
    <definedName name="박광호">#REF!</definedName>
    <definedName name="박사" localSheetId="10">#REF!</definedName>
    <definedName name="박사" localSheetId="5">#REF!</definedName>
    <definedName name="박사">#REF!</definedName>
    <definedName name="박태기" localSheetId="10">#REF!</definedName>
    <definedName name="박태기" localSheetId="5">#REF!</definedName>
    <definedName name="박태기">#REF!</definedName>
    <definedName name="방수공" localSheetId="10">#REF!</definedName>
    <definedName name="방수공" localSheetId="5">#REF!</definedName>
    <definedName name="방수공">#REF!</definedName>
    <definedName name="방호벽" localSheetId="10">#REF!</definedName>
    <definedName name="방호벽" localSheetId="5">#REF!</definedName>
    <definedName name="방호벽">#REF!</definedName>
    <definedName name="배">'[16]자재 집계표'!$C$8:$C$11</definedName>
    <definedName name="배강거몰">[47]특수기호강도거푸집!$S$2:$V$7</definedName>
    <definedName name="배롱나무" localSheetId="10">#REF!</definedName>
    <definedName name="배롱나무" localSheetId="5">#REF!</definedName>
    <definedName name="배롱나무">#REF!</definedName>
    <definedName name="배수" localSheetId="10" hidden="1">[50]날개벽수량표!#REF!</definedName>
    <definedName name="배수" localSheetId="5" hidden="1">[50]날개벽수량표!#REF!</definedName>
    <definedName name="배수" hidden="1">[50]날개벽수량표!#REF!</definedName>
    <definedName name="배수관날개벽집계" localSheetId="10">#REF!</definedName>
    <definedName name="배수관날개벽집계" localSheetId="5">#REF!</definedName>
    <definedName name="배수관날개벽집계">#REF!</definedName>
    <definedName name="배수관단위" localSheetId="10">#REF!</definedName>
    <definedName name="배수관단위" localSheetId="5">#REF!</definedName>
    <definedName name="배수관단위">#REF!</definedName>
    <definedName name="배수단위" localSheetId="10">#REF!</definedName>
    <definedName name="배수단위" localSheetId="5">#REF!</definedName>
    <definedName name="배수단위">#REF!</definedName>
    <definedName name="번호" localSheetId="10">'[51]Sheet1 (2)'!#REF!</definedName>
    <definedName name="번호" localSheetId="5">'[51]Sheet1 (2)'!#REF!</definedName>
    <definedName name="번호">'[51]Sheet1 (2)'!#REF!</definedName>
    <definedName name="범호" localSheetId="10">'[16]자재 집계표'!#REF!</definedName>
    <definedName name="범호" localSheetId="5">'[16]자재 집계표'!#REF!</definedName>
    <definedName name="범호">'[16]자재 집계표'!#REF!</definedName>
    <definedName name="벤" localSheetId="10">#REF!</definedName>
    <definedName name="벤" localSheetId="5">#REF!</definedName>
    <definedName name="벤">#REF!</definedName>
    <definedName name="벤치포륨" localSheetId="10">#REF!</definedName>
    <definedName name="벤치포륨" localSheetId="5">#REF!</definedName>
    <definedName name="벤치포륨">#REF!</definedName>
    <definedName name="벤치플륨" localSheetId="10">#REF!</definedName>
    <definedName name="벤치플륨" localSheetId="5">#REF!</definedName>
    <definedName name="벤치플륨">#REF!</definedName>
    <definedName name="벨트컨베이어작업공" localSheetId="10">[32]노임단가!#REF!</definedName>
    <definedName name="벨트컨베이어작업공" localSheetId="5">[32]노임단가!#REF!</definedName>
    <definedName name="벨트컨베이어작업공">[32]노임단가!#REF!</definedName>
    <definedName name="보1" localSheetId="10">#REF!</definedName>
    <definedName name="보1" localSheetId="5">#REF!</definedName>
    <definedName name="보1">#REF!</definedName>
    <definedName name="보막이">'[52]골막이(야매)'!$A$1</definedName>
    <definedName name="보막이1" localSheetId="10">#REF!</definedName>
    <definedName name="보막이1" localSheetId="5">#REF!</definedName>
    <definedName name="보막이1">#REF!</definedName>
    <definedName name="보막이2" localSheetId="10">#REF!</definedName>
    <definedName name="보막이2" localSheetId="5">#REF!</definedName>
    <definedName name="보막이2">#REF!</definedName>
    <definedName name="보막이3" localSheetId="10">#REF!</definedName>
    <definedName name="보막이3" localSheetId="5">#REF!</definedName>
    <definedName name="보막이3">#REF!</definedName>
    <definedName name="보막이4" localSheetId="10">#REF!</definedName>
    <definedName name="보막이4" localSheetId="5">#REF!</definedName>
    <definedName name="보막이4">#REF!</definedName>
    <definedName name="보막이5" localSheetId="10">#REF!</definedName>
    <definedName name="보막이5" localSheetId="5">#REF!</definedName>
    <definedName name="보막이5">#REF!</definedName>
    <definedName name="보막이찰쌓기" localSheetId="10">#REF!</definedName>
    <definedName name="보막이찰쌓기" localSheetId="5">#REF!</definedName>
    <definedName name="보막이찰쌓기">#REF!</definedName>
    <definedName name="보통마감" localSheetId="10">#REF!</definedName>
    <definedName name="보통마감" localSheetId="5">#REF!</definedName>
    <definedName name="보통마감">#REF!</definedName>
    <definedName name="복구" localSheetId="10">#REF!</definedName>
    <definedName name="복구" localSheetId="5">#REF!</definedName>
    <definedName name="복구">#REF!</definedName>
    <definedName name="부가가치세" localSheetId="10">#REF!</definedName>
    <definedName name="부가가치세" localSheetId="5">#REF!</definedName>
    <definedName name="부가가치세">#REF!</definedName>
    <definedName name="부가가치세요율" localSheetId="10">#REF!</definedName>
    <definedName name="부가가치세요율" localSheetId="5">#REF!</definedName>
    <definedName name="부가가치세요율">#REF!</definedName>
    <definedName name="부가가치세요율_변경" localSheetId="10">#REF!</definedName>
    <definedName name="부가가치세요율_변경" localSheetId="5">#REF!</definedName>
    <definedName name="부가가치세요율_변경">#REF!</definedName>
    <definedName name="부대공" localSheetId="10">#REF!</definedName>
    <definedName name="부대공" localSheetId="5">#REF!</definedName>
    <definedName name="부대공">#REF!</definedName>
    <definedName name="부대공사" localSheetId="10" hidden="1">#REF!</definedName>
    <definedName name="부대공사" localSheetId="5" hidden="1">#REF!</definedName>
    <definedName name="부대공사" hidden="1">#REF!</definedName>
    <definedName name="부대공집계" localSheetId="10">#REF!</definedName>
    <definedName name="부대공집계" localSheetId="5">#REF!</definedName>
    <definedName name="부대공집계">#REF!</definedName>
    <definedName name="브라켓길이1" localSheetId="10">#REF!</definedName>
    <definedName name="브라켓길이1" localSheetId="5">#REF!</definedName>
    <definedName name="브라켓길이1">#REF!</definedName>
    <definedName name="브라켓길이2" localSheetId="10">#REF!</definedName>
    <definedName name="브라켓길이2" localSheetId="5">#REF!</definedName>
    <definedName name="브라켓길이2">#REF!</definedName>
    <definedName name="브라켓높이1" localSheetId="10">#REF!</definedName>
    <definedName name="브라켓높이1" localSheetId="5">#REF!</definedName>
    <definedName name="브라켓높이1">#REF!</definedName>
    <definedName name="브라켓높이2" localSheetId="10">#REF!</definedName>
    <definedName name="브라켓높이2" localSheetId="5">#REF!</definedName>
    <definedName name="브라켓높이2">#REF!</definedName>
    <definedName name="브라켓폭" localSheetId="10">#REF!</definedName>
    <definedName name="브라켓폭" localSheetId="5">#REF!</definedName>
    <definedName name="브라켓폭">#REF!</definedName>
    <definedName name="블록H" localSheetId="10">#REF!</definedName>
    <definedName name="블록H" localSheetId="5">#REF!</definedName>
    <definedName name="블록H">#REF!</definedName>
    <definedName name="블록V" localSheetId="10">#REF!</definedName>
    <definedName name="블록V" localSheetId="5">#REF!</definedName>
    <definedName name="블록V">#REF!</definedName>
    <definedName name="비비추" localSheetId="10">#REF!</definedName>
    <definedName name="비비추" localSheetId="5">#REF!</definedName>
    <definedName name="비비추">#REF!</definedName>
    <definedName name="비탈다듬기1" localSheetId="10">#REF!</definedName>
    <definedName name="비탈다듬기1" localSheetId="5">#REF!</definedName>
    <definedName name="비탈다듬기1">#REF!</definedName>
    <definedName name="비탈다듬기2" localSheetId="10">#REF!</definedName>
    <definedName name="비탈다듬기2" localSheetId="5">#REF!</definedName>
    <definedName name="비탈다듬기2">#REF!</definedName>
    <definedName name="ㅅ" localSheetId="10">#REF!</definedName>
    <definedName name="ㅅ" localSheetId="5">#REF!</definedName>
    <definedName name="ㅅ">#REF!</definedName>
    <definedName name="ㅅ석축공" localSheetId="10">#REF!</definedName>
    <definedName name="ㅅ석축공" localSheetId="5">#REF!</definedName>
    <definedName name="ㅅ석축공">#REF!</definedName>
    <definedName name="사" localSheetId="10">#REF!</definedName>
    <definedName name="사" localSheetId="5">#REF!</definedName>
    <definedName name="사">#REF!</definedName>
    <definedName name="사공_배포함" localSheetId="10">[32]노임단가!#REF!</definedName>
    <definedName name="사공_배포함" localSheetId="5">[32]노임단가!#REF!</definedName>
    <definedName name="사공_배포함">[32]노임단가!#REF!</definedName>
    <definedName name="사방댐표지석" localSheetId="10">#REF!</definedName>
    <definedName name="사방댐표지석" localSheetId="5">#REF!</definedName>
    <definedName name="사방댐표지석">#REF!</definedName>
    <definedName name="삭1" localSheetId="10">#REF!</definedName>
    <definedName name="삭1" localSheetId="5">#REF!</definedName>
    <definedName name="삭1">#REF!</definedName>
    <definedName name="삭10" localSheetId="10">#REF!</definedName>
    <definedName name="삭10" localSheetId="5">#REF!</definedName>
    <definedName name="삭10">#REF!</definedName>
    <definedName name="삭11" localSheetId="10">#REF!</definedName>
    <definedName name="삭11" localSheetId="5">#REF!</definedName>
    <definedName name="삭11">#REF!</definedName>
    <definedName name="삭12" localSheetId="10">#REF!</definedName>
    <definedName name="삭12" localSheetId="5">#REF!</definedName>
    <definedName name="삭12">#REF!</definedName>
    <definedName name="삭13" localSheetId="10">#REF!</definedName>
    <definedName name="삭13" localSheetId="5">#REF!</definedName>
    <definedName name="삭13">#REF!</definedName>
    <definedName name="삭14" localSheetId="10">#REF!</definedName>
    <definedName name="삭14" localSheetId="5">#REF!</definedName>
    <definedName name="삭14">#REF!</definedName>
    <definedName name="삭15" localSheetId="10">#REF!</definedName>
    <definedName name="삭15" localSheetId="5">#REF!</definedName>
    <definedName name="삭15">#REF!</definedName>
    <definedName name="삭2" localSheetId="10">#REF!</definedName>
    <definedName name="삭2" localSheetId="5">#REF!</definedName>
    <definedName name="삭2">#REF!</definedName>
    <definedName name="삭3" localSheetId="10">#REF!</definedName>
    <definedName name="삭3" localSheetId="5">#REF!</definedName>
    <definedName name="삭3">#REF!</definedName>
    <definedName name="삭4" localSheetId="10">#REF!</definedName>
    <definedName name="삭4" localSheetId="5">#REF!</definedName>
    <definedName name="삭4">#REF!</definedName>
    <definedName name="삭5" localSheetId="10">#REF!</definedName>
    <definedName name="삭5" localSheetId="5">#REF!</definedName>
    <definedName name="삭5">#REF!</definedName>
    <definedName name="삭6" localSheetId="10">#REF!</definedName>
    <definedName name="삭6" localSheetId="5">#REF!</definedName>
    <definedName name="삭6">#REF!</definedName>
    <definedName name="삭7" localSheetId="10">#REF!</definedName>
    <definedName name="삭7" localSheetId="5">#REF!</definedName>
    <definedName name="삭7">#REF!</definedName>
    <definedName name="삭8" localSheetId="10">#REF!</definedName>
    <definedName name="삭8" localSheetId="5">#REF!</definedName>
    <definedName name="삭8">#REF!</definedName>
    <definedName name="삭9" localSheetId="10">#REF!</definedName>
    <definedName name="삭9" localSheetId="5">#REF!</definedName>
    <definedName name="삭9">#REF!</definedName>
    <definedName name="삭제" localSheetId="10">#REF!</definedName>
    <definedName name="삭제" localSheetId="5">#REF!</definedName>
    <definedName name="삭제">#REF!</definedName>
    <definedName name="산___출___근___거" localSheetId="10">[7]수로단위수량!#REF!</definedName>
    <definedName name="산___출___근___거" localSheetId="5">[7]수로단위수량!#REF!</definedName>
    <definedName name="산___출___근___거">[7]수로단위수량!#REF!</definedName>
    <definedName name="산돌깬" localSheetId="10">#REF!</definedName>
    <definedName name="산돌깬" localSheetId="5">#REF!</definedName>
    <definedName name="산돌깬">#REF!</definedName>
    <definedName name="산돌야" localSheetId="10">#REF!</definedName>
    <definedName name="산돌야" localSheetId="5">#REF!</definedName>
    <definedName name="산돌야">#REF!</definedName>
    <definedName name="산돌야찰" localSheetId="10">#REF!</definedName>
    <definedName name="산돌야찰" localSheetId="5">#REF!</definedName>
    <definedName name="산돌야찰">#REF!</definedName>
    <definedName name="산마루측구" localSheetId="10">BlankMacro1</definedName>
    <definedName name="산마루측구" localSheetId="5">BlankMacro1</definedName>
    <definedName name="산마루측구">BlankMacro1</definedName>
    <definedName name="산바" localSheetId="10">#REF!</definedName>
    <definedName name="산바" localSheetId="5">#REF!</definedName>
    <definedName name="산바">#REF!</definedName>
    <definedName name="산비탈돌샇기1" localSheetId="10">#REF!</definedName>
    <definedName name="산비탈돌샇기1" localSheetId="5">#REF!</definedName>
    <definedName name="산비탈돌샇기1">#REF!</definedName>
    <definedName name="산비탈돌쌓기" localSheetId="10">#REF!</definedName>
    <definedName name="산비탈돌쌓기" localSheetId="5">#REF!</definedName>
    <definedName name="산비탈돌쌓기">#REF!</definedName>
    <definedName name="산비탈돌쌓기2" localSheetId="10">#REF!</definedName>
    <definedName name="산비탈돌쌓기2" localSheetId="5">#REF!</definedName>
    <definedName name="산비탈돌쌓기2">#REF!</definedName>
    <definedName name="산비탈돌쌓기3" localSheetId="10">#REF!</definedName>
    <definedName name="산비탈돌쌓기3" localSheetId="5">#REF!</definedName>
    <definedName name="산비탈돌쌓기3">#REF!</definedName>
    <definedName name="산비탈돌쌓기4" localSheetId="10">#REF!</definedName>
    <definedName name="산비탈돌쌓기4" localSheetId="5">#REF!</definedName>
    <definedName name="산비탈돌쌓기4">#REF!</definedName>
    <definedName name="산재보험료" localSheetId="10">#REF!</definedName>
    <definedName name="산재보험료" localSheetId="5">#REF!</definedName>
    <definedName name="산재보험료">#REF!</definedName>
    <definedName name="산재보험료요율" localSheetId="10">#REF!</definedName>
    <definedName name="산재보험료요율" localSheetId="5">#REF!</definedName>
    <definedName name="산재보험료요율">#REF!</definedName>
    <definedName name="산재보험료요율_변경" localSheetId="10">#REF!</definedName>
    <definedName name="산재보험료요율_변경" localSheetId="5">#REF!</definedName>
    <definedName name="산재보험료요율_변경">#REF!</definedName>
    <definedName name="산지흙">'[44]5흙막이'!$A$138</definedName>
    <definedName name="산철쭉" localSheetId="10">#REF!</definedName>
    <definedName name="산철쭉" localSheetId="5">#REF!</definedName>
    <definedName name="산철쭉">#REF!</definedName>
    <definedName name="상부" localSheetId="10">'[35]토사(PE)'!#REF!</definedName>
    <definedName name="상부" localSheetId="5">'[35]토사(PE)'!#REF!</definedName>
    <definedName name="상부">'[35]토사(PE)'!#REF!</definedName>
    <definedName name="상부공최종" localSheetId="10">'[20]#REF'!#REF!</definedName>
    <definedName name="상부공최종" localSheetId="5">'[20]#REF'!#REF!</definedName>
    <definedName name="상부공최종">'[20]#REF'!#REF!</definedName>
    <definedName name="상부슬라브" localSheetId="10">#REF!</definedName>
    <definedName name="상부슬라브" localSheetId="5">#REF!</definedName>
    <definedName name="상부슬라브">#REF!</definedName>
    <definedName name="상환금액" localSheetId="10">#REF!</definedName>
    <definedName name="상환금액" localSheetId="5">#REF!</definedName>
    <definedName name="상환금액">#REF!</definedName>
    <definedName name="새">#N/A</definedName>
    <definedName name="새심기" localSheetId="10">#REF!</definedName>
    <definedName name="새심기" localSheetId="5">#REF!</definedName>
    <definedName name="새심기">#REF!</definedName>
    <definedName name="새조공" localSheetId="10">#REF!</definedName>
    <definedName name="새조공" localSheetId="5">#REF!</definedName>
    <definedName name="새조공">#REF!</definedName>
    <definedName name="석" localSheetId="10">[19]흄관기초!#REF!</definedName>
    <definedName name="석" localSheetId="5">[19]흄관기초!#REF!</definedName>
    <definedName name="석">[19]흄관기초!#REF!</definedName>
    <definedName name="석축" localSheetId="10">#REF!</definedName>
    <definedName name="석축" localSheetId="5">#REF!</definedName>
    <definedName name="석축">#REF!</definedName>
    <definedName name="석축공수량산출" localSheetId="10">#REF!</definedName>
    <definedName name="석축공수량산출" localSheetId="5">#REF!</definedName>
    <definedName name="석축공수량산출">#REF!</definedName>
    <definedName name="선___반___공" localSheetId="10">[32]노임단가!#REF!</definedName>
    <definedName name="선___반___공" localSheetId="5">[32]노임단가!#REF!</definedName>
    <definedName name="선___반___공">[32]노임단가!#REF!</definedName>
    <definedName name="설계단면력요약.SAP90Work">#N/A</definedName>
    <definedName name="설비기초일위" localSheetId="10">#REF!</definedName>
    <definedName name="설비기초일위" localSheetId="5">#REF!</definedName>
    <definedName name="설비기초일위">#REF!</definedName>
    <definedName name="설치" localSheetId="10">[7]수로단위수량!#REF!</definedName>
    <definedName name="설치" localSheetId="5">[7]수로단위수량!#REF!</definedName>
    <definedName name="설치">[7]수로단위수량!#REF!</definedName>
    <definedName name="성토" localSheetId="10">#REF!</definedName>
    <definedName name="성토" localSheetId="5">#REF!</definedName>
    <definedName name="성토">#REF!</definedName>
    <definedName name="세금" localSheetId="10">#REF!</definedName>
    <definedName name="세금" localSheetId="5">#REF!</definedName>
    <definedName name="세금">#REF!</definedName>
    <definedName name="셧터공" localSheetId="10">[32]노임단가!#REF!</definedName>
    <definedName name="셧터공" localSheetId="5">[32]노임단가!#REF!</definedName>
    <definedName name="셧터공">[32]노임단가!#REF!</definedName>
    <definedName name="소계" localSheetId="10">#REF!</definedName>
    <definedName name="소계" localSheetId="5">#REF!</definedName>
    <definedName name="소계">#REF!</definedName>
    <definedName name="소나무" localSheetId="10">#REF!</definedName>
    <definedName name="소나무" localSheetId="5">#REF!</definedName>
    <definedName name="소나무">#REF!</definedName>
    <definedName name="속" localSheetId="10">#REF!</definedName>
    <definedName name="속" localSheetId="5">#REF!</definedName>
    <definedName name="속">#REF!</definedName>
    <definedName name="속도랑내기" localSheetId="10">#REF!</definedName>
    <definedName name="속도랑내기" localSheetId="5">#REF!</definedName>
    <definedName name="속도랑내기">#REF!</definedName>
    <definedName name="속도자" localSheetId="10">#REF!</definedName>
    <definedName name="속도자" localSheetId="5">#REF!</definedName>
    <definedName name="속도자">#REF!</definedName>
    <definedName name="속도조" localSheetId="10">#REF!</definedName>
    <definedName name="속도조" localSheetId="5">#REF!</definedName>
    <definedName name="속도조">#REF!</definedName>
    <definedName name="수" localSheetId="10">#REF!</definedName>
    <definedName name="수" localSheetId="5">#REF!</definedName>
    <definedName name="수">#REF!</definedName>
    <definedName name="수____종" localSheetId="10">#REF!</definedName>
    <definedName name="수____종" localSheetId="5">#REF!</definedName>
    <definedName name="수____종">#REF!</definedName>
    <definedName name="수경단가" localSheetId="10">#REF!</definedName>
    <definedName name="수경단가" localSheetId="5">#REF!</definedName>
    <definedName name="수경단가">#REF!</definedName>
    <definedName name="수경단가1" localSheetId="10">#REF!</definedName>
    <definedName name="수경단가1" localSheetId="5">#REF!</definedName>
    <definedName name="수경단가1">#REF!</definedName>
    <definedName name="수경일위" localSheetId="10">#REF!</definedName>
    <definedName name="수경일위" localSheetId="5">#REF!</definedName>
    <definedName name="수경일위">#REF!</definedName>
    <definedName name="수량" localSheetId="10">#REF!</definedName>
    <definedName name="수량" localSheetId="5">#REF!</definedName>
    <definedName name="수량">#REF!</definedName>
    <definedName name="수량산출">#N/A</definedName>
    <definedName name="수량집계" localSheetId="10">#REF!</definedName>
    <definedName name="수량집계" localSheetId="5">#REF!</definedName>
    <definedName name="수량집계">#REF!</definedName>
    <definedName name="수리" localSheetId="10">#REF!</definedName>
    <definedName name="수리" localSheetId="5">#REF!</definedName>
    <definedName name="수리">#REF!</definedName>
    <definedName name="수목보호대">'[20]#REF'!$K$84</definedName>
    <definedName name="수수꽃다리" localSheetId="10">#REF!</definedName>
    <definedName name="수수꽃다리" localSheetId="5">#REF!</definedName>
    <definedName name="수수꽃다리">#REF!</definedName>
    <definedName name="수익" localSheetId="10">#REF!</definedName>
    <definedName name="수익" localSheetId="5">#REF!</definedName>
    <definedName name="수익">#REF!</definedName>
    <definedName name="수작업__반장" localSheetId="10">[32]노임단가!#REF!</definedName>
    <definedName name="수작업__반장" localSheetId="5">[32]노임단가!#REF!</definedName>
    <definedName name="수작업__반장">[32]노임단가!#REF!</definedName>
    <definedName name="수중면정리및청소" localSheetId="10">#REF!</definedName>
    <definedName name="수중면정리및청소" localSheetId="5">#REF!</definedName>
    <definedName name="수중면정리및청소">#REF!</definedName>
    <definedName name="스페이셔_설치" localSheetId="10">#REF!</definedName>
    <definedName name="스페이셔_설치" localSheetId="5">#REF!</definedName>
    <definedName name="스페이셔_설치">#REF!</definedName>
    <definedName name="슬래" localSheetId="10">'[16]자재 집계표'!#REF!</definedName>
    <definedName name="슬래" localSheetId="5">'[16]자재 집계표'!#REF!</definedName>
    <definedName name="슬래">'[16]자재 집계표'!#REF!</definedName>
    <definedName name="슬레이트__공" localSheetId="10">[32]노임단가!#REF!</definedName>
    <definedName name="슬레이트__공" localSheetId="5">[32]노임단가!#REF!</definedName>
    <definedName name="슬레이트__공">[32]노임단가!#REF!</definedName>
    <definedName name="시" localSheetId="10">#REF!</definedName>
    <definedName name="시" localSheetId="5">#REF!</definedName>
    <definedName name="시">#REF!</definedName>
    <definedName name="시_험_사_4급" localSheetId="10">[32]노임단가!#REF!</definedName>
    <definedName name="시_험_사_4급" localSheetId="5">[32]노임단가!#REF!</definedName>
    <definedName name="시_험_사_4급">[32]노임단가!#REF!</definedName>
    <definedName name="시멘트운반리프트" localSheetId="10">'[53]7급줄떼'!#REF!</definedName>
    <definedName name="시멘트운반리프트" localSheetId="5">'[53]7급줄떼'!#REF!</definedName>
    <definedName name="시멘트운반리프트">'[53]7급줄떼'!#REF!</definedName>
    <definedName name="시설물수량" localSheetId="10">#REF!</definedName>
    <definedName name="시설물수량" localSheetId="5">#REF!</definedName>
    <definedName name="시설물수량">#REF!</definedName>
    <definedName name="시험__보조수" localSheetId="10">[32]노임단가!#REF!</definedName>
    <definedName name="시험__보조수" localSheetId="5">[32]노임단가!#REF!</definedName>
    <definedName name="시험__보조수">[32]노임단가!#REF!</definedName>
    <definedName name="식재수량" localSheetId="10">#REF!</definedName>
    <definedName name="식재수량" localSheetId="5">#REF!</definedName>
    <definedName name="식재수량">#REF!</definedName>
    <definedName name="식재수량표" localSheetId="10">#REF!</definedName>
    <definedName name="식재수량표" localSheetId="5">#REF!</definedName>
    <definedName name="식재수량표">#REF!</definedName>
    <definedName name="신종면">[47]종배수관면벽신!$A$34:$J$40</definedName>
    <definedName name="신종배수">'[47]종배수관(신)'!$A$27:$L$33</definedName>
    <definedName name="신축이음각도" localSheetId="10">#REF!</definedName>
    <definedName name="신축이음각도" localSheetId="5">#REF!</definedName>
    <definedName name="신축이음각도">#REF!</definedName>
    <definedName name="신축이음갯수" localSheetId="10">#REF!</definedName>
    <definedName name="신축이음갯수" localSheetId="5">#REF!</definedName>
    <definedName name="신축이음갯수">#REF!</definedName>
    <definedName name="신축장치" localSheetId="10">#REF!</definedName>
    <definedName name="신축장치" localSheetId="5">#REF!</definedName>
    <definedName name="신축장치">#REF!</definedName>
    <definedName name="씨뿌리기" localSheetId="10">#REF!</definedName>
    <definedName name="씨뿌리기" localSheetId="5">#REF!</definedName>
    <definedName name="씨뿌리기">#REF!</definedName>
    <definedName name="ㅇ" localSheetId="10">[32]노임단가!#REF!</definedName>
    <definedName name="ㅇ" localSheetId="5">[32]노임단가!#REF!</definedName>
    <definedName name="ㅇ">[32]노임단가!#REF!</definedName>
    <definedName name="ㅇㄶㄹ">#N/A</definedName>
    <definedName name="ㅇㄷ1">[28]세월교산출기초!$J$11</definedName>
    <definedName name="ㅇㄹㅇㄹㄹㄹ" localSheetId="10">'[54]골막이(야매)'!#REF!</definedName>
    <definedName name="ㅇㄹㅇㄹㄹㄹ" localSheetId="5">'[54]골막이(야매)'!#REF!</definedName>
    <definedName name="ㅇㄹㅇㄹㄹㄹ">'[54]골막이(야매)'!#REF!</definedName>
    <definedName name="ㅇㅇㄹ" localSheetId="10">'[54]골막이(야매)'!#REF!</definedName>
    <definedName name="ㅇㅇㄹ" localSheetId="5">'[54]골막이(야매)'!#REF!</definedName>
    <definedName name="ㅇㅇㄹ">'[54]골막이(야매)'!#REF!</definedName>
    <definedName name="ㅇㅇㄹㄹㅇㄹㅇㄴㄹㅇㄴㅁ" localSheetId="10">'[55]골막이(야매)'!#REF!</definedName>
    <definedName name="ㅇㅇㄹㄹㅇㄹㅇㄴㄹㅇㄴㅁ" localSheetId="5">'[55]골막이(야매)'!#REF!</definedName>
    <definedName name="ㅇㅇㄹㄹㅇㄹㅇㄴㄹㅇㄴㅁ">'[55]골막이(야매)'!#REF!</definedName>
    <definedName name="ㅇㅎㅎㄷㄳㄷㄱ">#N/A</definedName>
    <definedName name="아" localSheetId="10">#REF!</definedName>
    <definedName name="아" localSheetId="5">#REF!</definedName>
    <definedName name="아">#REF!</definedName>
    <definedName name="아스타일__공" localSheetId="10">[32]노임단가!#REF!</definedName>
    <definedName name="아스타일__공" localSheetId="5">[32]노임단가!#REF!</definedName>
    <definedName name="아스타일__공">[32]노임단가!#REF!</definedName>
    <definedName name="안" localSheetId="10">[56]TOTAL_BOQ!#REF!</definedName>
    <definedName name="안" localSheetId="5">[56]TOTAL_BOQ!#REF!</definedName>
    <definedName name="안">[56]TOTAL_BOQ!#REF!</definedName>
    <definedName name="안전관리기사1급" localSheetId="10">[32]노임단가!#REF!</definedName>
    <definedName name="안전관리기사1급" localSheetId="5">[32]노임단가!#REF!</definedName>
    <definedName name="안전관리기사1급">[32]노임단가!#REF!</definedName>
    <definedName name="안전관리기사2급" localSheetId="10">[32]노임단가!#REF!</definedName>
    <definedName name="안전관리기사2급" localSheetId="5">[32]노임단가!#REF!</definedName>
    <definedName name="안전관리기사2급">[32]노임단가!#REF!</definedName>
    <definedName name="안전관리비" localSheetId="10">#REF!</definedName>
    <definedName name="안전관리비" localSheetId="5">#REF!</definedName>
    <definedName name="안전관리비">#REF!</definedName>
    <definedName name="안전관리비요율" localSheetId="10">#REF!</definedName>
    <definedName name="안전관리비요율" localSheetId="5">#REF!</definedName>
    <definedName name="안전관리비요율">#REF!</definedName>
    <definedName name="안전관리비요율_변경" localSheetId="10">#REF!</definedName>
    <definedName name="안전관리비요율_변경" localSheetId="5">#REF!</definedName>
    <definedName name="안전관리비요율_변경">#REF!</definedName>
    <definedName name="암거공" localSheetId="10">#REF!</definedName>
    <definedName name="암거공" localSheetId="5">#REF!</definedName>
    <definedName name="암거공">#REF!</definedName>
    <definedName name="암거날개벽" localSheetId="10" hidden="1">[57]덕전리!#REF!</definedName>
    <definedName name="암거날개벽" localSheetId="5" hidden="1">[57]덕전리!#REF!</definedName>
    <definedName name="암거날개벽" hidden="1">[57]덕전리!#REF!</definedName>
    <definedName name="암거떼">'[58]속도랑내기(자갈)'!$A$1</definedName>
    <definedName name="암총뒷">[21]암거!$BV$26</definedName>
    <definedName name="암총철13">[21]암거!$CI$26</definedName>
    <definedName name="암총철16">[21]암거!$CJ$26</definedName>
    <definedName name="암총철19">[21]암거!$CK$26</definedName>
    <definedName name="암총철22">[21]암거!$CL$26</definedName>
    <definedName name="암총철25">[21]암거!$CM$26</definedName>
    <definedName name="암총콘135">[21]암거!$AZ$26</definedName>
    <definedName name="암총콘210">[21]암거!$AY$26</definedName>
    <definedName name="야골찰" localSheetId="10">#REF!</definedName>
    <definedName name="야골찰" localSheetId="5">#REF!</definedName>
    <definedName name="야골찰">#REF!</definedName>
    <definedName name="양___생___공" localSheetId="10">[32]노임단가!#REF!</definedName>
    <definedName name="양___생___공" localSheetId="5">[32]노임단가!#REF!</definedName>
    <definedName name="양___생___공">[32]노임단가!#REF!</definedName>
    <definedName name="연" localSheetId="10">#REF!</definedName>
    <definedName name="연" localSheetId="5">#REF!</definedName>
    <definedName name="연">#REF!</definedName>
    <definedName name="연___돌___공" localSheetId="10">[32]노임단가!#REF!</definedName>
    <definedName name="연___돌___공" localSheetId="5">[32]노임단가!#REF!</definedName>
    <definedName name="연___돌___공">[32]노임단가!#REF!</definedName>
    <definedName name="연장" localSheetId="10">#REF!</definedName>
    <definedName name="연장" localSheetId="5">#REF!</definedName>
    <definedName name="연장">#REF!</definedName>
    <definedName name="영_림__기_사" localSheetId="10">[32]노임단가!#REF!</definedName>
    <definedName name="영_림__기_사" localSheetId="5">[32]노임단가!#REF!</definedName>
    <definedName name="영_림__기_사">[32]노임단가!#REF!</definedName>
    <definedName name="영산홍" localSheetId="10">#REF!</definedName>
    <definedName name="영산홍" localSheetId="5">#REF!</definedName>
    <definedName name="영산홍">#REF!</definedName>
    <definedName name="영주" localSheetId="10">#REF!</definedName>
    <definedName name="영주" localSheetId="5">#REF!</definedName>
    <definedName name="영주">#REF!</definedName>
    <definedName name="예" localSheetId="10">BlankMacro1</definedName>
    <definedName name="예" localSheetId="5">BlankMacro1</definedName>
    <definedName name="예">BlankMacro1</definedName>
    <definedName name="오늘" localSheetId="10">#REF!</definedName>
    <definedName name="오늘" localSheetId="5">#REF!</definedName>
    <definedName name="오늘">#REF!</definedName>
    <definedName name="옥" localSheetId="10">'[16]자재 집계표'!#REF!</definedName>
    <definedName name="옥" localSheetId="5">'[16]자재 집계표'!#REF!</definedName>
    <definedName name="옥">'[16]자재 집계표'!#REF!</definedName>
    <definedName name="옥계1교" localSheetId="10">'[10]자재 집계표'!#REF!</definedName>
    <definedName name="옥계1교" localSheetId="5">'[10]자재 집계표'!#REF!</definedName>
    <definedName name="옥계1교">'[10]자재 집계표'!#REF!</definedName>
    <definedName name="온___돌___공" localSheetId="10">[32]노임단가!#REF!</definedName>
    <definedName name="온___돌___공" localSheetId="5">[32]노임단가!#REF!</definedName>
    <definedName name="온___돌___공">[32]노임단가!#REF!</definedName>
    <definedName name="옹벽공" localSheetId="10">[37]TOTAL_BOQ!#REF!</definedName>
    <definedName name="옹벽공" localSheetId="5">[37]TOTAL_BOQ!#REF!</definedName>
    <definedName name="옹벽공">[37]TOTAL_BOQ!#REF!</definedName>
    <definedName name="옹벽단위" localSheetId="10" hidden="1">[59]날개벽수량표!#REF!</definedName>
    <definedName name="옹벽단위" localSheetId="5" hidden="1">[59]날개벽수량표!#REF!</definedName>
    <definedName name="옹벽단위" hidden="1">[59]날개벽수량표!#REF!</definedName>
    <definedName name="왕벚나무" localSheetId="10">#REF!</definedName>
    <definedName name="왕벚나무" localSheetId="5">#REF!</definedName>
    <definedName name="왕벚나무">#REF!</definedName>
    <definedName name="왜성도라지" localSheetId="10">#REF!</definedName>
    <definedName name="왜성도라지" localSheetId="5">#REF!</definedName>
    <definedName name="왜성도라지">#REF!</definedName>
    <definedName name="외벽" localSheetId="10">#REF!</definedName>
    <definedName name="외벽" localSheetId="5">#REF!</definedName>
    <definedName name="외벽">#REF!</definedName>
    <definedName name="용접식_이음" localSheetId="10">#REF!</definedName>
    <definedName name="용접식_이음" localSheetId="5">#REF!</definedName>
    <definedName name="용접식_이음">#REF!</definedName>
    <definedName name="우___물___공" localSheetId="10">[32]노임단가!#REF!</definedName>
    <definedName name="우___물___공" localSheetId="5">[32]노임단가!#REF!</definedName>
    <definedName name="우___물___공">[32]노임단가!#REF!</definedName>
    <definedName name="우J" localSheetId="10">[21]포장공!#REF!</definedName>
    <definedName name="우J" localSheetId="5">[21]포장공!#REF!</definedName>
    <definedName name="우J">[21]포장공!#REF!</definedName>
    <definedName name="우물통_굴착토사" localSheetId="10">#REF!</definedName>
    <definedName name="우물통_굴착토사" localSheetId="5">#REF!</definedName>
    <definedName name="우물통_굴착토사">#REF!</definedName>
    <definedName name="우물통굴착_리핑암" localSheetId="10">#REF!</definedName>
    <definedName name="우물통굴착_리핑암" localSheetId="5">#REF!</definedName>
    <definedName name="우물통굴착_리핑암">#REF!</definedName>
    <definedName name="우물통굴착_발파암" localSheetId="10">#REF!</definedName>
    <definedName name="우물통굴착_발파암" localSheetId="5">#REF!</definedName>
    <definedName name="우물통굴착_발파암">#REF!</definedName>
    <definedName name="우성" localSheetId="10">[21]포장공!#REF!</definedName>
    <definedName name="우성" localSheetId="5">[21]포장공!#REF!</definedName>
    <definedName name="우성">[21]포장공!#REF!</definedName>
    <definedName name="우일" localSheetId="10">[21]포장공!#REF!</definedName>
    <definedName name="우일" localSheetId="5">[21]포장공!#REF!</definedName>
    <definedName name="우일">[21]포장공!#REF!</definedName>
    <definedName name="우절" localSheetId="10">[21]포장공!#REF!</definedName>
    <definedName name="우절" localSheetId="5">[21]포장공!#REF!</definedName>
    <definedName name="우절">[21]포장공!#REF!</definedName>
    <definedName name="운반비" localSheetId="10">#REF!</definedName>
    <definedName name="운반비" localSheetId="5">#REF!</definedName>
    <definedName name="운반비">#REF!</definedName>
    <definedName name="원금" localSheetId="10">#REF!</definedName>
    <definedName name="원금" localSheetId="5">#REF!</definedName>
    <definedName name="원금">#REF!</definedName>
    <definedName name="원수" localSheetId="10">#REF!</definedName>
    <definedName name="원수" localSheetId="5">#REF!</definedName>
    <definedName name="원수">#REF!</definedName>
    <definedName name="원형" localSheetId="10">#REF!</definedName>
    <definedName name="원형" localSheetId="5">#REF!</definedName>
    <definedName name="원형">#REF!</definedName>
    <definedName name="육상면정리및청소" localSheetId="10">#REF!</definedName>
    <definedName name="육상면정리및청소" localSheetId="5">#REF!</definedName>
    <definedName name="육상면정리및청소">#REF!</definedName>
    <definedName name="은행나무" localSheetId="10">#REF!</definedName>
    <definedName name="은행나무" localSheetId="5">#REF!</definedName>
    <definedName name="은행나무">#REF!</definedName>
    <definedName name="이" localSheetId="10">#REF!</definedName>
    <definedName name="이" localSheetId="5">#REF!</definedName>
    <definedName name="이">#REF!</definedName>
    <definedName name="이미">'[54]골막이(야매)'!$A$1</definedName>
    <definedName name="이식단가" localSheetId="10">#REF!</definedName>
    <definedName name="이식단가" localSheetId="5">#REF!</definedName>
    <definedName name="이식단가">#REF!</definedName>
    <definedName name="이식단가1" localSheetId="10">#REF!</definedName>
    <definedName name="이식단가1" localSheetId="5">#REF!</definedName>
    <definedName name="이식단가1">#REF!</definedName>
    <definedName name="이식일위" localSheetId="10">#REF!</definedName>
    <definedName name="이식일위" localSheetId="5">#REF!</definedName>
    <definedName name="이식일위">#REF!</definedName>
    <definedName name="이윤" localSheetId="10">#REF!</definedName>
    <definedName name="이윤" localSheetId="5">#REF!</definedName>
    <definedName name="이윤">#REF!</definedName>
    <definedName name="이윤요율" localSheetId="10">#REF!</definedName>
    <definedName name="이윤요율" localSheetId="5">#REF!</definedName>
    <definedName name="이윤요율">#REF!</definedName>
    <definedName name="이윤요율_변경" localSheetId="10">#REF!</definedName>
    <definedName name="이윤요율_변경" localSheetId="5">#REF!</definedName>
    <definedName name="이윤요율_변경">#REF!</definedName>
    <definedName name="이자" localSheetId="10">#REF!</definedName>
    <definedName name="이자" localSheetId="5">#REF!</definedName>
    <definedName name="이자">#REF!</definedName>
    <definedName name="이자율">0.125</definedName>
    <definedName name="이ㅓㅏ" localSheetId="10">BlankMacro1</definedName>
    <definedName name="이ㅓㅏ" localSheetId="5">BlankMacro1</definedName>
    <definedName name="이ㅓㅏ">BlankMacro1</definedName>
    <definedName name="인동덩쿨" localSheetId="10">#REF!</definedName>
    <definedName name="인동덩쿨" localSheetId="5">#REF!</definedName>
    <definedName name="인동덩쿨">#REF!</definedName>
    <definedName name="일람" localSheetId="10">#REF!</definedName>
    <definedName name="일람" localSheetId="5">#REF!</definedName>
    <definedName name="일람">#REF!</definedName>
    <definedName name="일람이지" localSheetId="10">#REF!</definedName>
    <definedName name="일람이지" localSheetId="5">#REF!</definedName>
    <definedName name="일람이지">#REF!</definedName>
    <definedName name="일반관리비" localSheetId="10">#REF!</definedName>
    <definedName name="일반관리비" localSheetId="5">#REF!</definedName>
    <definedName name="일반관리비">#REF!</definedName>
    <definedName name="일반관리비요율" localSheetId="10">#REF!</definedName>
    <definedName name="일반관리비요율" localSheetId="5">#REF!</definedName>
    <definedName name="일반관리비요율">#REF!</definedName>
    <definedName name="일반관리비요율_변경" localSheetId="10">#REF!</definedName>
    <definedName name="일반관리비요율_변경" localSheetId="5">#REF!</definedName>
    <definedName name="일반관리비요율_변경">#REF!</definedName>
    <definedName name="일위대가표" localSheetId="10">#REF!</definedName>
    <definedName name="일위대가표" localSheetId="5">#REF!</definedName>
    <definedName name="일위대가표">#REF!</definedName>
    <definedName name="ㅈ" localSheetId="10">#REF!</definedName>
    <definedName name="ㅈ" localSheetId="5">#REF!</definedName>
    <definedName name="ㅈ">#REF!</definedName>
    <definedName name="ㅈㅈㄷㅈㅂㄷ">#N/A</definedName>
    <definedName name="ㅈㅈㅈ" localSheetId="10">#REF!</definedName>
    <definedName name="ㅈㅈㅈ" localSheetId="5">#REF!</definedName>
    <definedName name="ㅈㅈㅈ">#REF!</definedName>
    <definedName name="자귀나무" localSheetId="10">#REF!</definedName>
    <definedName name="자귀나무" localSheetId="5">#REF!</definedName>
    <definedName name="자귀나무">#REF!</definedName>
    <definedName name="잔디_평떼" localSheetId="10">#REF!</definedName>
    <definedName name="잔디_평떼" localSheetId="5">#REF!</definedName>
    <definedName name="잔디_평떼">#REF!</definedName>
    <definedName name="잠___함___공" localSheetId="10">[32]노임단가!#REF!</definedName>
    <definedName name="잠___함___공" localSheetId="5">[32]노임단가!#REF!</definedName>
    <definedName name="잠___함___공">[32]노임단가!#REF!</definedName>
    <definedName name="잡공사" localSheetId="10">#REF!</definedName>
    <definedName name="잡공사" localSheetId="5">#REF!</definedName>
    <definedName name="잡공사">#REF!</definedName>
    <definedName name="잣나무" localSheetId="10">#REF!</definedName>
    <definedName name="잣나무" localSheetId="5">#REF!</definedName>
    <definedName name="잣나무">#REF!</definedName>
    <definedName name="장" localSheetId="10">'[16]자재 집계표'!#REF!</definedName>
    <definedName name="장" localSheetId="5">'[16]자재 집계표'!#REF!</definedName>
    <definedName name="장">'[16]자재 집계표'!#REF!</definedName>
    <definedName name="장산교" localSheetId="10">#REF!</definedName>
    <definedName name="장산교" localSheetId="5">#REF!</definedName>
    <definedName name="장산교">#REF!</definedName>
    <definedName name="재료비" localSheetId="10">#REF!</definedName>
    <definedName name="재료비" localSheetId="5">#REF!</definedName>
    <definedName name="재료비">#REF!</definedName>
    <definedName name="재료비금액" localSheetId="10">#REF!</definedName>
    <definedName name="재료비금액" localSheetId="5">#REF!</definedName>
    <definedName name="재료비금액">#REF!</definedName>
    <definedName name="재료비단가" localSheetId="10">#REF!</definedName>
    <definedName name="재료비단가" localSheetId="5">#REF!</definedName>
    <definedName name="재료비단가">#REF!</definedName>
    <definedName name="재료집계" localSheetId="10">#REF!</definedName>
    <definedName name="재료집계" localSheetId="5">#REF!</definedName>
    <definedName name="재료집계">#REF!</definedName>
    <definedName name="전202">[60]편입토지조서!$AB$62</definedName>
    <definedName name="전66">[60]편입토지조서!$AB$65</definedName>
    <definedName name="접" localSheetId="10">'[16]자재 집계표'!#REF!</definedName>
    <definedName name="접" localSheetId="5">'[16]자재 집계표'!#REF!</definedName>
    <definedName name="접">'[16]자재 집계표'!#REF!</definedName>
    <definedName name="접속" localSheetId="10">'[10]자재 집계표'!#REF!</definedName>
    <definedName name="접속" localSheetId="5">'[10]자재 집계표'!#REF!</definedName>
    <definedName name="접속">'[10]자재 집계표'!#REF!</definedName>
    <definedName name="접속슬라브길이1" localSheetId="10">#REF!</definedName>
    <definedName name="접속슬라브길이1" localSheetId="5">#REF!</definedName>
    <definedName name="접속슬라브길이1">#REF!</definedName>
    <definedName name="접속슬라브길이2" localSheetId="10">#REF!</definedName>
    <definedName name="접속슬라브길이2" localSheetId="5">#REF!</definedName>
    <definedName name="접속슬라브길이2">#REF!</definedName>
    <definedName name="접속슬라브폭1" localSheetId="10">#REF!</definedName>
    <definedName name="접속슬라브폭1" localSheetId="5">#REF!</definedName>
    <definedName name="접속슬라브폭1">#REF!</definedName>
    <definedName name="접속슬라브폭2" localSheetId="10">#REF!</definedName>
    <definedName name="접속슬라브폭2" localSheetId="5">#REF!</definedName>
    <definedName name="접속슬라브폭2">#REF!</definedName>
    <definedName name="접속슬라브폭3" localSheetId="10">#REF!</definedName>
    <definedName name="접속슬라브폭3" localSheetId="5">#REF!</definedName>
    <definedName name="접속슬라브폭3">#REF!</definedName>
    <definedName name="접속슬라브폭4" localSheetId="10">#REF!</definedName>
    <definedName name="접속슬라브폭4" localSheetId="5">#REF!</definedName>
    <definedName name="접속슬라브폭4">#REF!</definedName>
    <definedName name="접속슬래브" localSheetId="10">'[10]자재 집계표'!#REF!</definedName>
    <definedName name="접속슬래브" localSheetId="5">'[10]자재 집계표'!#REF!</definedName>
    <definedName name="접속슬래브">'[10]자재 집계표'!#REF!</definedName>
    <definedName name="접속저판길이1" localSheetId="10">#REF!</definedName>
    <definedName name="접속저판길이1" localSheetId="5">#REF!</definedName>
    <definedName name="접속저판길이1">#REF!</definedName>
    <definedName name="접속저판길이2" localSheetId="10">#REF!</definedName>
    <definedName name="접속저판길이2" localSheetId="5">#REF!</definedName>
    <definedName name="접속저판길이2">#REF!</definedName>
    <definedName name="접속저판폭1" localSheetId="10">#REF!</definedName>
    <definedName name="접속저판폭1" localSheetId="5">#REF!</definedName>
    <definedName name="접속저판폭1">#REF!</definedName>
    <definedName name="접속저판폭2" localSheetId="10">#REF!</definedName>
    <definedName name="접속저판폭2" localSheetId="5">#REF!</definedName>
    <definedName name="접속저판폭2">#REF!</definedName>
    <definedName name="접속저판폭3" localSheetId="10">#REF!</definedName>
    <definedName name="접속저판폭3" localSheetId="5">#REF!</definedName>
    <definedName name="접속저판폭3">#REF!</definedName>
    <definedName name="접속저판폭4" localSheetId="10">#REF!</definedName>
    <definedName name="접속저판폭4" localSheetId="5">#REF!</definedName>
    <definedName name="접속저판폭4">#REF!</definedName>
    <definedName name="접슬SKEW">[61]천방교접속!$AR$52</definedName>
    <definedName name="접슬강도">[61]대포2교접속!$AR$50</definedName>
    <definedName name="접슬버림강도">[61]대포2교접속!$AR$51</definedName>
    <definedName name="정___비___공" localSheetId="10">[32]노임단가!#REF!</definedName>
    <definedName name="정___비___공" localSheetId="5">[32]노임단가!#REF!</definedName>
    <definedName name="정___비___공">[32]노임단가!#REF!</definedName>
    <definedName name="정체인간격">[47]자료입력!$C$21</definedName>
    <definedName name="제___재___공" localSheetId="10">[32]노임단가!#REF!</definedName>
    <definedName name="제___재___공" localSheetId="5">[32]노임단가!#REF!</definedName>
    <definedName name="제___재___공">[32]노임단가!#REF!</definedName>
    <definedName name="조" localSheetId="10">#REF!</definedName>
    <definedName name="조" localSheetId="5">#REF!</definedName>
    <definedName name="조">#REF!</definedName>
    <definedName name="조달자재" localSheetId="10">#REF!</definedName>
    <definedName name="조달자재" localSheetId="5">#REF!</definedName>
    <definedName name="조달자재">#REF!</definedName>
    <definedName name="조부" localSheetId="10">#REF!</definedName>
    <definedName name="조부" localSheetId="5">#REF!</definedName>
    <definedName name="조부">#REF!</definedName>
    <definedName name="종" localSheetId="10">BlankMacro1</definedName>
    <definedName name="종" localSheetId="5">BlankMacro1</definedName>
    <definedName name="종">BlankMacro1</definedName>
    <definedName name="종구분">[47]자료입력!$A$16</definedName>
    <definedName name="종면벽" localSheetId="10">[62]종배수관면벽구!#REF!</definedName>
    <definedName name="종면벽" localSheetId="5">[62]종배수관면벽구!#REF!</definedName>
    <definedName name="종면벽">[62]종배수관면벽구!#REF!</definedName>
    <definedName name="종배수" localSheetId="10">#REF!</definedName>
    <definedName name="종배수" localSheetId="5">#REF!</definedName>
    <definedName name="종배수">#REF!</definedName>
    <definedName name="종배수날개벽단위수량" localSheetId="10">BlankMacro1</definedName>
    <definedName name="종배수날개벽단위수량" localSheetId="5">BlankMacro1</definedName>
    <definedName name="종배수날개벽단위수량">BlankMacro1</definedName>
    <definedName name="좌일">[14]포장공!$AR$54</definedName>
    <definedName name="주목" localSheetId="10">#REF!</definedName>
    <definedName name="주목" localSheetId="5">#REF!</definedName>
    <definedName name="주목">#REF!</definedName>
    <definedName name="주차장토공" localSheetId="10">#REF!</definedName>
    <definedName name="주차장토공" localSheetId="5">#REF!</definedName>
    <definedName name="주차장토공">#REF!</definedName>
    <definedName name="줄" localSheetId="10">#REF!</definedName>
    <definedName name="줄" localSheetId="5">#REF!</definedName>
    <definedName name="줄">#REF!</definedName>
    <definedName name="줄떼5" localSheetId="10">#REF!</definedName>
    <definedName name="줄떼5" localSheetId="5">#REF!</definedName>
    <definedName name="줄떼5">#REF!</definedName>
    <definedName name="줄떼5객" localSheetId="10">#REF!</definedName>
    <definedName name="줄떼5객" localSheetId="5">#REF!</definedName>
    <definedName name="줄떼5객">#REF!</definedName>
    <definedName name="줄떼6" localSheetId="10">#REF!</definedName>
    <definedName name="줄떼6" localSheetId="5">#REF!</definedName>
    <definedName name="줄떼6">#REF!</definedName>
    <definedName name="줄떼7급">'[63]7급줄떼공'!$A$1</definedName>
    <definedName name="줄떼공1" localSheetId="10">#REF!</definedName>
    <definedName name="줄떼공1" localSheetId="5">#REF!</definedName>
    <definedName name="줄떼공1">#REF!</definedName>
    <definedName name="줄떼공2" localSheetId="10">#REF!</definedName>
    <definedName name="줄떼공2" localSheetId="5">#REF!</definedName>
    <definedName name="줄떼공2">#REF!</definedName>
    <definedName name="줄사철" localSheetId="10">#REF!</definedName>
    <definedName name="줄사철" localSheetId="5">#REF!</definedName>
    <definedName name="줄사철">#REF!</definedName>
    <definedName name="중간" localSheetId="10">'[35]토사(PE)'!#REF!</definedName>
    <definedName name="중간" localSheetId="5">'[35]토사(PE)'!#REF!</definedName>
    <definedName name="중간">'[35]토사(PE)'!#REF!</definedName>
    <definedName name="중떼공3" localSheetId="10">#REF!</definedName>
    <definedName name="중떼공3" localSheetId="5">#REF!</definedName>
    <definedName name="중떼공3">#REF!</definedName>
    <definedName name="지" hidden="1">{#N/A,#N/A,FALSE,"토공2"}</definedName>
    <definedName name="지간" localSheetId="10">[20]주beam!#REF!</definedName>
    <definedName name="지간" localSheetId="5">[20]주beam!#REF!</definedName>
    <definedName name="지간">[20]주beam!#REF!</definedName>
    <definedName name="지움" hidden="1">{#N/A,#N/A,FALSE,"속도"}</definedName>
    <definedName name="지움2" hidden="1">{#N/A,#N/A,FALSE,"토공2"}</definedName>
    <definedName name="지움3" hidden="1">{#N/A,#N/A,FALSE,"표지목차"}</definedName>
    <definedName name="직접노무비" localSheetId="10">#REF!</definedName>
    <definedName name="직접노무비" localSheetId="5">#REF!</definedName>
    <definedName name="직접노무비">#REF!</definedName>
    <definedName name="집수정" localSheetId="10" hidden="1">#REF!</definedName>
    <definedName name="집수정" localSheetId="5" hidden="1">#REF!</definedName>
    <definedName name="집수정" hidden="1">#REF!</definedName>
    <definedName name="집수정1" localSheetId="10" hidden="1">#REF!</definedName>
    <definedName name="집수정1" localSheetId="5" hidden="1">#REF!</definedName>
    <definedName name="집수정1" hidden="1">#REF!</definedName>
    <definedName name="집수정토공" localSheetId="10" hidden="1">[64]날개벽수량표!#REF!</definedName>
    <definedName name="집수정토공" localSheetId="5" hidden="1">[64]날개벽수량표!#REF!</definedName>
    <definedName name="집수정토공" hidden="1">[64]날개벽수량표!#REF!</definedName>
    <definedName name="ㅊㅇ1">[28]수량산출표!$U$130</definedName>
    <definedName name="ㅊㅇ122" localSheetId="10">#REF!</definedName>
    <definedName name="ㅊㅇ122" localSheetId="5">#REF!</definedName>
    <definedName name="ㅊㅇ122">#REF!</definedName>
    <definedName name="ㅊㅈㄹ" localSheetId="10">#REF!</definedName>
    <definedName name="ㅊㅈㄹ" localSheetId="5">#REF!</definedName>
    <definedName name="ㅊㅈㄹ">#REF!</definedName>
    <definedName name="ㅊㅊ" localSheetId="10">#REF!</definedName>
    <definedName name="ㅊㅊ" localSheetId="5">#REF!</definedName>
    <definedName name="ㅊㅊ">#REF!</definedName>
    <definedName name="차수벽높이" localSheetId="10">#REF!</definedName>
    <definedName name="차수벽높이" localSheetId="5">#REF!</definedName>
    <definedName name="차수벽높이">#REF!</definedName>
    <definedName name="차수벽두께" localSheetId="10">#REF!</definedName>
    <definedName name="차수벽두께" localSheetId="5">#REF!</definedName>
    <definedName name="차수벽두께">#REF!</definedName>
    <definedName name="찰쌓기깬잡석" localSheetId="10">#REF!</definedName>
    <definedName name="찰쌓기깬잡석" localSheetId="5">#REF!</definedName>
    <definedName name="찰쌓기깬잡석">#REF!</definedName>
    <definedName name="철근깨기" localSheetId="10">#REF!</definedName>
    <definedName name="철근깨기" localSheetId="5">#REF!</definedName>
    <definedName name="철근깨기">#REF!</definedName>
    <definedName name="철근직경D13" localSheetId="10">#REF!</definedName>
    <definedName name="철근직경D13" localSheetId="5">#REF!</definedName>
    <definedName name="철근직경D13">#REF!</definedName>
    <definedName name="철근직경D16_25" localSheetId="10">#REF!</definedName>
    <definedName name="철근직경D16_25" localSheetId="5">#REF!</definedName>
    <definedName name="철근직경D16_25">#REF!</definedName>
    <definedName name="철근직경D29_35" localSheetId="10">#REF!</definedName>
    <definedName name="철근직경D29_35" localSheetId="5">#REF!</definedName>
    <definedName name="철근직경D29_35">#REF!</definedName>
    <definedName name="철도__궤도공" localSheetId="10">[32]노임단가!#REF!</definedName>
    <definedName name="철도__궤도공" localSheetId="5">[32]노임단가!#REF!</definedName>
    <definedName name="철도__궤도공">[32]노임단가!#REF!</definedName>
    <definedName name="청단풍" localSheetId="10">#REF!</definedName>
    <definedName name="청단풍" localSheetId="5">#REF!</definedName>
    <definedName name="청단풍">#REF!</definedName>
    <definedName name="총계" localSheetId="10">#REF!</definedName>
    <definedName name="총계" localSheetId="5">#REF!</definedName>
    <definedName name="총계">#REF!</definedName>
    <definedName name="총괄횡배수현황" localSheetId="10">BlankMacro1</definedName>
    <definedName name="총괄횡배수현황" localSheetId="5">BlankMacro1</definedName>
    <definedName name="총괄횡배수현황">BlankMacro1</definedName>
    <definedName name="총괄횡배수현황1" localSheetId="10">BlankMacro1</definedName>
    <definedName name="총괄횡배수현황1" localSheetId="5">BlankMacro1</definedName>
    <definedName name="총괄횡배수현황1">BlankMacro1</definedName>
    <definedName name="총기">[21]포장공!$AY$18</definedName>
    <definedName name="총노">[21]포장공!$AT$38</definedName>
    <definedName name="총높이" localSheetId="10">'[35]토사(PE)'!#REF!</definedName>
    <definedName name="총높이" localSheetId="5">'[35]토사(PE)'!#REF!</definedName>
    <definedName name="총높이">'[35]토사(PE)'!#REF!</definedName>
    <definedName name="총동">[21]포장공!$AT$33</definedName>
    <definedName name="총면적">[60]편입토지조서!$AB$72</definedName>
    <definedName name="총보">[21]포장공!$AT$28</definedName>
    <definedName name="총원가" localSheetId="10">#REF!</definedName>
    <definedName name="총원가" localSheetId="5">#REF!</definedName>
    <definedName name="총원가">#REF!</definedName>
    <definedName name="총이윤" localSheetId="10">#REF!</definedName>
    <definedName name="총이윤" localSheetId="5">#REF!</definedName>
    <definedName name="총이윤">#REF!</definedName>
    <definedName name="총택">[21]포장공!$AY$13</definedName>
    <definedName name="총폭" localSheetId="10">#REF!</definedName>
    <definedName name="총폭" localSheetId="5">#REF!</definedName>
    <definedName name="총폭">#REF!</definedName>
    <definedName name="총표">[21]포장공!$AY$8</definedName>
    <definedName name="총프">[21]포장공!$AY$23</definedName>
    <definedName name="총프모">[21]포장공!$AV$43</definedName>
    <definedName name="취소" localSheetId="10">BlankMacro1</definedName>
    <definedName name="취소" localSheetId="5">BlankMacro1</definedName>
    <definedName name="취소">BlankMacro1</definedName>
    <definedName name="측" localSheetId="10">#REF!</definedName>
    <definedName name="측" localSheetId="5">#REF!</definedName>
    <definedName name="측">#REF!</definedName>
    <definedName name="측구" localSheetId="10">#REF!</definedName>
    <definedName name="측구" localSheetId="5">#REF!</definedName>
    <definedName name="측구">#REF!</definedName>
    <definedName name="측점별배수관수량산출">[65]부대단위수량!$A$2</definedName>
    <definedName name="ㅋㅌ1" localSheetId="10">#REF!</definedName>
    <definedName name="ㅋㅌ1" localSheetId="5">#REF!</definedName>
    <definedName name="ㅋㅌ1">#REF!</definedName>
    <definedName name="코SKEW" localSheetId="10">#REF!</definedName>
    <definedName name="코SKEW" localSheetId="5">#REF!</definedName>
    <definedName name="코SKEW">#REF!</definedName>
    <definedName name="코사" localSheetId="10">#REF!</definedName>
    <definedName name="코사" localSheetId="5">#REF!</definedName>
    <definedName name="코사">#REF!</definedName>
    <definedName name="코핑상단" localSheetId="10">#REF!</definedName>
    <definedName name="코핑상단" localSheetId="5">#REF!</definedName>
    <definedName name="코핑상단">#REF!</definedName>
    <definedName name="코핑폭" localSheetId="10">#REF!</definedName>
    <definedName name="코핑폭" localSheetId="5">#REF!</definedName>
    <definedName name="코핑폭">#REF!</definedName>
    <definedName name="코핑하단" localSheetId="10">#REF!</definedName>
    <definedName name="코핑하단" localSheetId="5">#REF!</definedName>
    <definedName name="코핑하단">#REF!</definedName>
    <definedName name="코핑헌치" localSheetId="10">#REF!</definedName>
    <definedName name="코핑헌치" localSheetId="5">#REF!</definedName>
    <definedName name="코핑헌치">#REF!</definedName>
    <definedName name="콘기슭" localSheetId="10">#REF!</definedName>
    <definedName name="콘기슭" localSheetId="5">#REF!</definedName>
    <definedName name="콘기슭">#REF!</definedName>
    <definedName name="콘바닥" localSheetId="10">#REF!</definedName>
    <definedName name="콘바닥" localSheetId="5">#REF!</definedName>
    <definedName name="콘바닥">#REF!</definedName>
    <definedName name="콘바닥2" localSheetId="10">BlankMacro1</definedName>
    <definedName name="콘바닥2" localSheetId="5">BlankMacro1</definedName>
    <definedName name="콘바닥2">BlankMacro1</definedName>
    <definedName name="콘사방댐" localSheetId="10">#REF!</definedName>
    <definedName name="콘사방댐" localSheetId="5">#REF!</definedName>
    <definedName name="콘사방댐">#REF!</definedName>
    <definedName name="콘크">[66]바닥막이1.5!$AD$281</definedName>
    <definedName name="콘크낮바" localSheetId="10">#REF!</definedName>
    <definedName name="콘크낮바" localSheetId="5">#REF!</definedName>
    <definedName name="콘크낮바">#REF!</definedName>
    <definedName name="콘크리트" localSheetId="10">[7]수로단위수량!#REF!</definedName>
    <definedName name="콘크리트" localSheetId="5">[7]수로단위수량!#REF!</definedName>
    <definedName name="콘크리트">[7]수로단위수량!#REF!</definedName>
    <definedName name="콘크리트_구입" localSheetId="10">#REF!</definedName>
    <definedName name="콘크리트_구입" localSheetId="5">#REF!</definedName>
    <definedName name="콘크리트_구입">#REF!</definedName>
    <definedName name="콘크리트_생산" localSheetId="10">#REF!</definedName>
    <definedName name="콘크리트_생산" localSheetId="5">#REF!</definedName>
    <definedName name="콘크리트_생산">#REF!</definedName>
    <definedName name="콘크리트_타설" localSheetId="10">#REF!</definedName>
    <definedName name="콘크리트_타설" localSheetId="5">#REF!</definedName>
    <definedName name="콘크리트_타설">#REF!</definedName>
    <definedName name="콘크리트1" localSheetId="10" hidden="1">#REF!</definedName>
    <definedName name="콘크리트1" localSheetId="5" hidden="1">#REF!</definedName>
    <definedName name="콘크리트1" hidden="1">#REF!</definedName>
    <definedName name="콘크리트2" localSheetId="10" hidden="1">#REF!</definedName>
    <definedName name="콘크리트2" localSheetId="5" hidden="1">#REF!</definedName>
    <definedName name="콘크리트2" hidden="1">#REF!</definedName>
    <definedName name="콘크리트공_광의" localSheetId="10">[32]노임단가!#REF!</definedName>
    <definedName name="콘크리트공_광의" localSheetId="5">[32]노임단가!#REF!</definedName>
    <definedName name="콘크리트공_광의">[32]노임단가!#REF!</definedName>
    <definedName name="콘크보" localSheetId="10">#REF!</definedName>
    <definedName name="콘크보" localSheetId="5">#REF!</definedName>
    <definedName name="콘크보">#REF!</definedName>
    <definedName name="ㅌ" localSheetId="10">BlankMacro1</definedName>
    <definedName name="ㅌ" localSheetId="5">BlankMacro1</definedName>
    <definedName name="ㅌ">BlankMacro1</definedName>
    <definedName name="탄성고무받침" localSheetId="10">#REF!</definedName>
    <definedName name="탄성고무받침" localSheetId="5">#REF!</definedName>
    <definedName name="탄성고무받침">#REF!</definedName>
    <definedName name="터파기" localSheetId="10">#REF!</definedName>
    <definedName name="터파기" localSheetId="5">#REF!</definedName>
    <definedName name="터파기">#REF!</definedName>
    <definedName name="터파기리핑" localSheetId="10">#REF!</definedName>
    <definedName name="터파기리핑" localSheetId="5">#REF!</definedName>
    <definedName name="터파기리핑">#REF!</definedName>
    <definedName name="터파기발파암" localSheetId="10">#REF!</definedName>
    <definedName name="터파기발파암" localSheetId="5">#REF!</definedName>
    <definedName name="터파기발파암">#REF!</definedName>
    <definedName name="터파기토사" localSheetId="10">#REF!</definedName>
    <definedName name="터파기토사" localSheetId="5">#REF!</definedName>
    <definedName name="터파기토사">#REF!</definedName>
    <definedName name="템플리트모듈1" localSheetId="10">BlankMacro1</definedName>
    <definedName name="템플리트모듈1" localSheetId="5">BlankMacro1</definedName>
    <definedName name="템플리트모듈1">BlankMacro1</definedName>
    <definedName name="템플리트모듈2" localSheetId="10">BlankMacro1</definedName>
    <definedName name="템플리트모듈2" localSheetId="5">BlankMacro1</definedName>
    <definedName name="템플리트모듈2">BlankMacro1</definedName>
    <definedName name="템플리트모듈3" localSheetId="10">BlankMacro1</definedName>
    <definedName name="템플리트모듈3" localSheetId="5">BlankMacro1</definedName>
    <definedName name="템플리트모듈3">BlankMacro1</definedName>
    <definedName name="템플리트모듈4" localSheetId="10">BlankMacro1</definedName>
    <definedName name="템플리트모듈4" localSheetId="5">BlankMacro1</definedName>
    <definedName name="템플리트모듈4">BlankMacro1</definedName>
    <definedName name="템플리트모듈5" localSheetId="10">BlankMacro1</definedName>
    <definedName name="템플리트모듈5" localSheetId="5">BlankMacro1</definedName>
    <definedName name="템플리트모듈5">BlankMacro1</definedName>
    <definedName name="템플리트모듈6" localSheetId="10">BlankMacro1</definedName>
    <definedName name="템플리트모듈6" localSheetId="5">BlankMacro1</definedName>
    <definedName name="템플리트모듈6">BlankMacro1</definedName>
    <definedName name="토공" localSheetId="10">#REF!</definedName>
    <definedName name="토공" localSheetId="5">#REF!</definedName>
    <definedName name="토공">#REF!</definedName>
    <definedName name="토공량" localSheetId="10">[32]노임단가!#REF!</definedName>
    <definedName name="토공량" localSheetId="5">[32]노임단가!#REF!</definedName>
    <definedName name="토공량">[32]노임단가!#REF!</definedName>
    <definedName name="토공집계" localSheetId="10">#REF!</definedName>
    <definedName name="토공집계" localSheetId="5">#REF!</definedName>
    <definedName name="토공집계">#REF!</definedName>
    <definedName name="토적" localSheetId="10">#REF!</definedName>
    <definedName name="토적" localSheetId="5">#REF!</definedName>
    <definedName name="토적">#REF!</definedName>
    <definedName name="토적표" localSheetId="10" hidden="1">#REF!</definedName>
    <definedName name="토적표" localSheetId="5" hidden="1">#REF!</definedName>
    <definedName name="토적표" hidden="1">#REF!</definedName>
    <definedName name="토적표01" localSheetId="10" hidden="1">#REF!</definedName>
    <definedName name="토적표01" localSheetId="5" hidden="1">#REF!</definedName>
    <definedName name="토적표01" hidden="1">#REF!</definedName>
    <definedName name="토적표1" localSheetId="10" hidden="1">#REF!</definedName>
    <definedName name="토적표1" localSheetId="5" hidden="1">#REF!</definedName>
    <definedName name="토적표1" hidden="1">#REF!</definedName>
    <definedName name="통" localSheetId="10">#REF!</definedName>
    <definedName name="통" localSheetId="5">#REF!</definedName>
    <definedName name="통">#REF!</definedName>
    <definedName name="통나무기슭" localSheetId="10">#REF!</definedName>
    <definedName name="통나무기슭" localSheetId="5">#REF!</definedName>
    <definedName name="통나무기슭">#REF!</definedName>
    <definedName name="통나무땅속흙" localSheetId="10">#REF!</definedName>
    <definedName name="통나무땅속흙" localSheetId="5">#REF!</definedName>
    <definedName name="통나무땅속흙">#REF!</definedName>
    <definedName name="통나무조공">'[67]폐목얽기(5열)'!$A$1</definedName>
    <definedName name="통흙" localSheetId="10">#REF!</definedName>
    <definedName name="통흙" localSheetId="5">#REF!</definedName>
    <definedName name="통흙">#REF!</definedName>
    <definedName name="ㅍㅎㄹㄿ" localSheetId="10">[15]INPUT!#REF!</definedName>
    <definedName name="ㅍㅎㄹㄿ" localSheetId="5">[15]INPUT!#REF!</definedName>
    <definedName name="ㅍㅎㄹㄿ">[15]INPUT!#REF!</definedName>
    <definedName name="파라페트강도" localSheetId="10">[68]용소리교!#REF!</definedName>
    <definedName name="파라페트강도" localSheetId="5">[68]용소리교!#REF!</definedName>
    <definedName name="파라페트강도">[68]용소리교!#REF!</definedName>
    <definedName name="파일" localSheetId="10" hidden="1">#REF!</definedName>
    <definedName name="파일" localSheetId="5" hidden="1">#REF!</definedName>
    <definedName name="파일" hidden="1">#REF!</definedName>
    <definedName name="파일길이" localSheetId="10">#REF!</definedName>
    <definedName name="파일길이" localSheetId="5">#REF!</definedName>
    <definedName name="파일길이">#REF!</definedName>
    <definedName name="파일종갯수" localSheetId="10">#REF!</definedName>
    <definedName name="파일종갯수" localSheetId="5">#REF!</definedName>
    <definedName name="파일종갯수">#REF!</definedName>
    <definedName name="파일횡갯수" localSheetId="10">#REF!</definedName>
    <definedName name="파일횡갯수" localSheetId="5">#REF!</definedName>
    <definedName name="파일횡갯수">#REF!</definedName>
    <definedName name="팽창" localSheetId="10">#REF!</definedName>
    <definedName name="팽창" localSheetId="5">#REF!</definedName>
    <definedName name="팽창">#REF!</definedName>
    <definedName name="편입토지조서" localSheetId="10">#REF!</definedName>
    <definedName name="편입토지조서" localSheetId="5">#REF!</definedName>
    <definedName name="편입토지조서">#REF!</definedName>
    <definedName name="평뗴붙이기" localSheetId="10">#REF!</definedName>
    <definedName name="평뗴붙이기" localSheetId="5">#REF!</definedName>
    <definedName name="평뗴붙이기">#REF!</definedName>
    <definedName name="평의자" localSheetId="10">#REF!</definedName>
    <definedName name="평의자" localSheetId="5">#REF!</definedName>
    <definedName name="평의자">#REF!</definedName>
    <definedName name="포" localSheetId="10">#REF!</definedName>
    <definedName name="포" localSheetId="5">#REF!</definedName>
    <definedName name="포">#REF!</definedName>
    <definedName name="포장" localSheetId="10">#REF!</definedName>
    <definedName name="포장" localSheetId="5">#REF!</definedName>
    <definedName name="포장">#REF!</definedName>
    <definedName name="포장공" localSheetId="10">#REF!</definedName>
    <definedName name="포장공" localSheetId="5">#REF!</definedName>
    <definedName name="포장공">#REF!</definedName>
    <definedName name="포장단위수량" localSheetId="10">#REF!</definedName>
    <definedName name="포장단위수량" localSheetId="5">#REF!</definedName>
    <definedName name="포장단위수량">#REF!</definedName>
    <definedName name="포장장장">[14]포장공!$AR$111</definedName>
    <definedName name="포장조서" localSheetId="10">#REF!</definedName>
    <definedName name="포장조서" localSheetId="5">#REF!</definedName>
    <definedName name="포장조서">#REF!</definedName>
    <definedName name="포장집계" localSheetId="10">#REF!</definedName>
    <definedName name="포장집계" localSheetId="5">#REF!</definedName>
    <definedName name="포장집계">#REF!</definedName>
    <definedName name="표지1" localSheetId="10">'[69]A-4'!#REF!</definedName>
    <definedName name="표지1" localSheetId="5">'[69]A-4'!#REF!</definedName>
    <definedName name="표지1">'[69]A-4'!#REF!</definedName>
    <definedName name="표층t" localSheetId="10">[70]접속도로!#REF!</definedName>
    <definedName name="표층t" localSheetId="5">[70]접속도로!#REF!</definedName>
    <definedName name="표층t">[70]접속도로!#REF!</definedName>
    <definedName name="피어지름" localSheetId="10">#REF!</definedName>
    <definedName name="피어지름" localSheetId="5">#REF!</definedName>
    <definedName name="피어지름">#REF!</definedName>
    <definedName name="ㅎ" localSheetId="10">#REF!</definedName>
    <definedName name="ㅎ" localSheetId="5">#REF!</definedName>
    <definedName name="ㅎ">#REF!</definedName>
    <definedName name="ㅎ4">[28]세월교산출기초!$J$11</definedName>
    <definedName name="ㅎㄷ혿" localSheetId="10">#REF!</definedName>
    <definedName name="ㅎㄷ혿" localSheetId="5">#REF!</definedName>
    <definedName name="ㅎㄷ혿">#REF!</definedName>
    <definedName name="ㅎㄹㅇ">#N/A</definedName>
    <definedName name="ㅎㅎ" localSheetId="10">#REF!</definedName>
    <definedName name="ㅎㅎ" localSheetId="5">#REF!</definedName>
    <definedName name="ㅎㅎ">#REF!</definedName>
    <definedName name="ㅎㅎㅎㅎ" localSheetId="10">#REF!</definedName>
    <definedName name="ㅎㅎㅎㅎ" localSheetId="5">#REF!</definedName>
    <definedName name="ㅎㅎㅎㅎ">#REF!</definedName>
    <definedName name="하부슬라브" localSheetId="10">#REF!</definedName>
    <definedName name="하부슬라브" localSheetId="5">#REF!</definedName>
    <definedName name="하부슬라브">#REF!</definedName>
    <definedName name="하하" localSheetId="10" hidden="1">[50]날개벽수량표!#REF!</definedName>
    <definedName name="하하" localSheetId="5" hidden="1">[50]날개벽수량표!#REF!</definedName>
    <definedName name="하하" hidden="1">[50]날개벽수량표!#REF!</definedName>
    <definedName name="한" localSheetId="10">BlankMacro1</definedName>
    <definedName name="한" localSheetId="5">BlankMacro1</definedName>
    <definedName name="한">BlankMacro1</definedName>
    <definedName name="한라구절초" localSheetId="10">#REF!</definedName>
    <definedName name="한라구절초" localSheetId="5">#REF!</definedName>
    <definedName name="한라구절초">#REF!</definedName>
    <definedName name="합계" localSheetId="10">#REF!</definedName>
    <definedName name="합계" localSheetId="5">#REF!</definedName>
    <definedName name="합계">#REF!</definedName>
    <definedName name="합기" localSheetId="10">[21]포장공!#REF!</definedName>
    <definedName name="합기" localSheetId="5">[21]포장공!#REF!</definedName>
    <definedName name="합기">[21]포장공!#REF!</definedName>
    <definedName name="합노" localSheetId="10">[21]포장공!#REF!</definedName>
    <definedName name="합노" localSheetId="5">[21]포장공!#REF!</definedName>
    <definedName name="합노">[21]포장공!#REF!</definedName>
    <definedName name="합동" localSheetId="10">[21]포장공!#REF!</definedName>
    <definedName name="합동" localSheetId="5">[21]포장공!#REF!</definedName>
    <definedName name="합동">[21]포장공!#REF!</definedName>
    <definedName name="합보" localSheetId="10">[21]포장공!#REF!</definedName>
    <definedName name="합보" localSheetId="5">[21]포장공!#REF!</definedName>
    <definedName name="합보">[21]포장공!#REF!</definedName>
    <definedName name="합택" localSheetId="10">[21]포장공!#REF!</definedName>
    <definedName name="합택" localSheetId="5">[21]포장공!#REF!</definedName>
    <definedName name="합택">[21]포장공!#REF!</definedName>
    <definedName name="합판3회" localSheetId="10">[7]수로단위수량!#REF!</definedName>
    <definedName name="합판3회" localSheetId="5">[7]수로단위수량!#REF!</definedName>
    <definedName name="합판3회">[7]수로단위수량!#REF!</definedName>
    <definedName name="합판4회" localSheetId="10">[7]수로단위수량!#REF!</definedName>
    <definedName name="합판4회" localSheetId="5">[7]수로단위수량!#REF!</definedName>
    <definedName name="합판4회">[7]수로단위수량!#REF!</definedName>
    <definedName name="합표" localSheetId="10">[21]포장공!#REF!</definedName>
    <definedName name="합표" localSheetId="5">[21]포장공!#REF!</definedName>
    <definedName name="합표">[21]포장공!#REF!</definedName>
    <definedName name="합프" localSheetId="10">[21]포장공!#REF!</definedName>
    <definedName name="합프" localSheetId="5">[21]포장공!#REF!</definedName>
    <definedName name="합프">[21]포장공!#REF!</definedName>
    <definedName name="항타길이_경사" localSheetId="10">#REF!</definedName>
    <definedName name="항타길이_경사" localSheetId="5">#REF!</definedName>
    <definedName name="항타길이_경사">#REF!</definedName>
    <definedName name="항타길이_수직" localSheetId="10">#REF!</definedName>
    <definedName name="항타길이_수직" localSheetId="5">#REF!</definedName>
    <definedName name="항타길이_수직">#REF!</definedName>
    <definedName name="해" localSheetId="10">BlankMacro1</definedName>
    <definedName name="해" localSheetId="5">BlankMacro1</definedName>
    <definedName name="해">BlankMacro1</definedName>
    <definedName name="해당화" localSheetId="10">#REF!</definedName>
    <definedName name="해당화" localSheetId="5">#REF!</definedName>
    <definedName name="해당화">#REF!</definedName>
    <definedName name="해룡" localSheetId="10">BlankMacro1</definedName>
    <definedName name="해룡" localSheetId="5">BlankMacro1</definedName>
    <definedName name="해룡">BlankMacro1</definedName>
    <definedName name="헌치H" localSheetId="10">#REF!</definedName>
    <definedName name="헌치H" localSheetId="5">#REF!</definedName>
    <definedName name="헌치H">#REF!</definedName>
    <definedName name="헌치V" localSheetId="10">#REF!</definedName>
    <definedName name="헌치V" localSheetId="5">#REF!</definedName>
    <definedName name="헌치V">#REF!</definedName>
    <definedName name="현___도___사" localSheetId="10">[32]노임단가!#REF!</definedName>
    <definedName name="현___도___사" localSheetId="5">[32]노임단가!#REF!</definedName>
    <definedName name="현___도___사">[32]노임단가!#REF!</definedName>
    <definedName name="호" localSheetId="10">#REF!</definedName>
    <definedName name="호" localSheetId="5">#REF!</definedName>
    <definedName name="호">#REF!</definedName>
    <definedName name="혿" localSheetId="10">#REF!</definedName>
    <definedName name="혿" localSheetId="5">#REF!</definedName>
    <definedName name="혿">#REF!</definedName>
    <definedName name="홍단풍" localSheetId="10">#REF!</definedName>
    <definedName name="홍단풍" localSheetId="5">#REF!</definedName>
    <definedName name="홍단풍">#REF!</definedName>
    <definedName name="확" localSheetId="10">#REF!</definedName>
    <definedName name="확" localSheetId="5">#REF!</definedName>
    <definedName name="확">#REF!</definedName>
    <definedName name="확폭수량" localSheetId="10">#REF!</definedName>
    <definedName name="확폭수량" localSheetId="5">#REF!</definedName>
    <definedName name="확폭수량">#REF!</definedName>
    <definedName name="횡135콘">[21]배수공!$DI$35</definedName>
    <definedName name="횡180콘">[21]배수공!$DJ$35</definedName>
    <definedName name="횡공떼">[14]배수공!$CS$18</definedName>
    <definedName name="횡면단">[47]적용단위길이!$L$1:$O$65536</definedName>
    <definedName name="횡면벽2" localSheetId="10">BlankMacro1</definedName>
    <definedName name="횡면벽2" localSheetId="5">BlankMacro1</definedName>
    <definedName name="횡면벽2">BlankMacro1</definedName>
    <definedName name="횡몰">[21]배수공!$DM$35</definedName>
    <definedName name="횡배450">[21]배수공!$DN$35</definedName>
    <definedName name="횡배600">[21]배수공!$DO$35</definedName>
    <definedName name="횡배단">[47]적용단위길이!$L$1:$V$65536</definedName>
    <definedName name="횡배단계" localSheetId="10">#REF!</definedName>
    <definedName name="횡배단계" localSheetId="5">#REF!</definedName>
    <definedName name="횡배단계">#REF!</definedName>
    <definedName name="횡배수관집계본선" localSheetId="10">BlankMacro1</definedName>
    <definedName name="횡배수관집계본선" localSheetId="5">BlankMacro1</definedName>
    <definedName name="횡배수관집계본선">BlankMacro1</definedName>
    <definedName name="횡배수단위" localSheetId="10">#REF!</definedName>
    <definedName name="횡배수단위" localSheetId="5">#REF!</definedName>
    <definedName name="횡배수단위">#REF!</definedName>
    <definedName name="횡상공토">[14]배수공!$CQ$18</definedName>
    <definedName name="횡잔">[14]배수공!$CP$18</definedName>
    <definedName name="횡철">[21]배수공!$DL$52</definedName>
    <definedName name="횡체공토">[14]배수공!$CR$18</definedName>
    <definedName name="횡현황본선" localSheetId="10">BlankMacro1</definedName>
    <definedName name="횡현황본선" localSheetId="5">BlankMacro1</definedName>
    <definedName name="횡현황본선">BlankMacro1</definedName>
    <definedName name="횡현황부체" localSheetId="10">BlankMacro1</definedName>
    <definedName name="횡현황부체" localSheetId="5">BlankMacro1</definedName>
    <definedName name="횡현황부체">BlankMacro1</definedName>
    <definedName name="흄" localSheetId="10">[13]흄관기초!#REF!</definedName>
    <definedName name="흄" localSheetId="5">[13]흄관기초!#REF!</definedName>
    <definedName name="흄">[13]흄관기초!#REF!</definedName>
    <definedName name="흄관" localSheetId="10">#REF!</definedName>
    <definedName name="흄관" localSheetId="5">#REF!</definedName>
    <definedName name="흄관">#REF!</definedName>
    <definedName name="흄관10" localSheetId="10">#REF!</definedName>
    <definedName name="흄관10" localSheetId="5">#REF!</definedName>
    <definedName name="흄관10">#REF!</definedName>
    <definedName name="흄관단위수량" localSheetId="10" hidden="1">[13]날개벽수량표!#REF!</definedName>
    <definedName name="흄관단위수량" localSheetId="5" hidden="1">[13]날개벽수량표!#REF!</definedName>
    <definedName name="흄관단위수량" hidden="1">[13]날개벽수량표!#REF!</definedName>
    <definedName name="흄관보호공..." localSheetId="10">#REF!</definedName>
    <definedName name="흄관보호공..." localSheetId="5">#REF!</definedName>
    <definedName name="흄관보호공...">#REF!</definedName>
    <definedName name="흑막이1" localSheetId="10">#REF!</definedName>
    <definedName name="흑막이1" localSheetId="5">#REF!</definedName>
    <definedName name="흑막이1">#REF!</definedName>
    <definedName name="흙">'[71]5흙막이'!$A$36</definedName>
    <definedName name="흙막이2" localSheetId="10">#REF!</definedName>
    <definedName name="흙막이2" localSheetId="5">#REF!</definedName>
    <definedName name="흙막이2">#REF!</definedName>
    <definedName name="흙막이3" localSheetId="10">#REF!</definedName>
    <definedName name="흙막이3" localSheetId="5">#REF!</definedName>
    <definedName name="흙막이3">#REF!</definedName>
    <definedName name="흙막이새이름">'[44]5흙막이'!$A$36</definedName>
    <definedName name="ㅐ" localSheetId="10">#REF!</definedName>
    <definedName name="ㅐ" localSheetId="5">#REF!</definedName>
    <definedName name="ㅐ">#REF!</definedName>
    <definedName name="ㅑ" localSheetId="10">#REF!</definedName>
    <definedName name="ㅑ" localSheetId="5">#REF!</definedName>
    <definedName name="ㅑ">#REF!</definedName>
    <definedName name="ㅓ102" localSheetId="10">#REF!</definedName>
    <definedName name="ㅓ102" localSheetId="5">#REF!</definedName>
    <definedName name="ㅓ102">#REF!</definedName>
    <definedName name="ㅓ39" localSheetId="10">#REF!</definedName>
    <definedName name="ㅓ39" localSheetId="5">#REF!</definedName>
    <definedName name="ㅓ39">#REF!</definedName>
    <definedName name="ㅔ" localSheetId="10">#REF!</definedName>
    <definedName name="ㅔ" localSheetId="5">#REF!</definedName>
    <definedName name="ㅔ">#REF!</definedName>
    <definedName name="ㅔ154" localSheetId="10">#REF!</definedName>
    <definedName name="ㅔ154" localSheetId="5">#REF!</definedName>
    <definedName name="ㅔ154">#REF!</definedName>
    <definedName name="ㅕ" localSheetId="10">BlankMacro1</definedName>
    <definedName name="ㅕ" localSheetId="5">BlankMacro1</definedName>
    <definedName name="ㅕ">BlankMacro1</definedName>
    <definedName name="ㅕ130" localSheetId="10">#REF!</definedName>
    <definedName name="ㅕ130" localSheetId="5">#REF!</definedName>
    <definedName name="ㅕ130">#REF!</definedName>
    <definedName name="ㅕㄷㅅ혀ㅗ혀" localSheetId="10">#REF!</definedName>
    <definedName name="ㅕㄷㅅ혀ㅗ혀" localSheetId="5">#REF!</definedName>
    <definedName name="ㅕㄷㅅ혀ㅗ혀">#REF!</definedName>
    <definedName name="ㅗ" localSheetId="10">#REF!</definedName>
    <definedName name="ㅗ" localSheetId="5">#REF!</definedName>
    <definedName name="ㅗ">#REF!</definedName>
    <definedName name="ㅗㅗ" localSheetId="10">#REF!</definedName>
    <definedName name="ㅗㅗ" localSheetId="5">#REF!</definedName>
    <definedName name="ㅗㅗ">#REF!</definedName>
    <definedName name="ㅗㅗㅗㅗ" localSheetId="10">#REF!</definedName>
    <definedName name="ㅗㅗㅗㅗ" localSheetId="5">#REF!</definedName>
    <definedName name="ㅗㅗㅗㅗ">#REF!</definedName>
    <definedName name="ㅛ" localSheetId="10">BlankMacro1</definedName>
    <definedName name="ㅛ" localSheetId="5">BlankMacro1</definedName>
    <definedName name="ㅛ">BlankMacro1</definedName>
    <definedName name="ㅛㅛㅛ" localSheetId="10" hidden="1">[23]날개벽수량표!#REF!</definedName>
    <definedName name="ㅛㅛㅛ" localSheetId="5" hidden="1">[23]날개벽수량표!#REF!</definedName>
    <definedName name="ㅛㅛㅛ" hidden="1">[23]날개벽수량표!#REF!</definedName>
    <definedName name="ㅠ" localSheetId="10">BlankMacro1</definedName>
    <definedName name="ㅠ" localSheetId="5">BlankMacro1</definedName>
    <definedName name="ㅠ">BlankMacro1</definedName>
    <definedName name="ㅡ79" localSheetId="10">[72]일위대가!#REF!</definedName>
    <definedName name="ㅡ79" localSheetId="5">[72]일위대가!#REF!</definedName>
    <definedName name="ㅡ79">[72]일위대가!#REF!</definedName>
    <definedName name="ㅡㅡM" localSheetId="10">#REF!</definedName>
    <definedName name="ㅡㅡM" localSheetId="5">#REF!</definedName>
    <definedName name="ㅡㅡM">#REF!</definedName>
    <definedName name="ㅣ" localSheetId="10" hidden="1">[71]날개벽수량표!#REF!</definedName>
    <definedName name="ㅣ" localSheetId="5" hidden="1">[71]날개벽수량표!#REF!</definedName>
    <definedName name="ㅣ" hidden="1">[71]날개벽수량표!#REF!</definedName>
    <definedName name="ㅣ35" localSheetId="10">#REF!</definedName>
    <definedName name="ㅣ35" localSheetId="5">#REF!</definedName>
    <definedName name="ㅣ35">#REF!</definedName>
    <definedName name="ㅣㅇ라ㅓㅣ" localSheetId="10">BlankMacro1</definedName>
    <definedName name="ㅣㅇ라ㅓㅣ" localSheetId="5">BlankMacro1</definedName>
    <definedName name="ㅣㅇ라ㅓㅣ">BlankMacro1</definedName>
    <definedName name="ㅣㅏ어ㅏ리" localSheetId="10">BlankMacro1</definedName>
    <definedName name="ㅣㅏ어ㅏ리" localSheetId="5">BlankMacro1</definedName>
    <definedName name="ㅣㅏ어ㅏ리">BlankMacro1</definedName>
  </definedNames>
  <calcPr calcId="162913"/>
</workbook>
</file>

<file path=xl/calcChain.xml><?xml version="1.0" encoding="utf-8"?>
<calcChain xmlns="http://schemas.openxmlformats.org/spreadsheetml/2006/main">
  <c r="L29" i="35" l="1"/>
  <c r="K20" i="35"/>
  <c r="O28" i="35" s="1"/>
  <c r="D16" i="35"/>
  <c r="K28" i="35" s="1"/>
  <c r="R15" i="35"/>
  <c r="L26" i="35" s="1"/>
  <c r="L27" i="35" s="1"/>
  <c r="E31" i="34"/>
  <c r="M31" i="34" s="1"/>
  <c r="O31" i="34" s="1"/>
  <c r="G32" i="34" s="1"/>
  <c r="E30" i="34"/>
  <c r="K28" i="34"/>
  <c r="O28" i="34" s="1"/>
  <c r="G28" i="34"/>
  <c r="E28" i="34"/>
  <c r="O25" i="34"/>
  <c r="G26" i="34" s="1"/>
  <c r="G25" i="34"/>
  <c r="E25" i="34"/>
  <c r="G24" i="34"/>
  <c r="E24" i="34"/>
  <c r="D24" i="34"/>
  <c r="G23" i="34"/>
  <c r="O23" i="34" s="1"/>
  <c r="E26" i="34" s="1"/>
  <c r="O26" i="34" s="1"/>
  <c r="E23" i="34"/>
  <c r="AD11" i="34"/>
  <c r="T11" i="34"/>
  <c r="W32" i="33"/>
  <c r="U32" i="33"/>
  <c r="AF32" i="33" s="1"/>
  <c r="K32" i="33"/>
  <c r="I32" i="33"/>
  <c r="G32" i="33"/>
  <c r="E32" i="33"/>
  <c r="O32" i="33" s="1"/>
  <c r="G33" i="33" s="1"/>
  <c r="E31" i="33"/>
  <c r="I30" i="33"/>
  <c r="G30" i="33"/>
  <c r="E30" i="33"/>
  <c r="M30" i="33" s="1"/>
  <c r="K28" i="33"/>
  <c r="G28" i="33"/>
  <c r="E28" i="33"/>
  <c r="O28" i="33" s="1"/>
  <c r="AA26" i="33"/>
  <c r="O25" i="33"/>
  <c r="G26" i="33" s="1"/>
  <c r="G25" i="33"/>
  <c r="E25" i="33"/>
  <c r="G24" i="33"/>
  <c r="D24" i="33"/>
  <c r="AA23" i="33"/>
  <c r="Y23" i="33"/>
  <c r="AE23" i="33" s="1"/>
  <c r="W23" i="33"/>
  <c r="U23" i="33"/>
  <c r="G23" i="33"/>
  <c r="E23" i="33"/>
  <c r="E24" i="33" s="1"/>
  <c r="O24" i="33" s="1"/>
  <c r="AD11" i="33"/>
  <c r="AC11" i="33"/>
  <c r="E26" i="33" s="1"/>
  <c r="O26" i="33" s="1"/>
  <c r="T11" i="33"/>
  <c r="AF32" i="32"/>
  <c r="W32" i="32"/>
  <c r="U32" i="32"/>
  <c r="K32" i="32"/>
  <c r="I32" i="32"/>
  <c r="G32" i="32"/>
  <c r="O32" i="32" s="1"/>
  <c r="G33" i="32" s="1"/>
  <c r="E32" i="32"/>
  <c r="E31" i="32"/>
  <c r="I30" i="32"/>
  <c r="M30" i="32" s="1"/>
  <c r="G30" i="32"/>
  <c r="E30" i="32"/>
  <c r="K28" i="32"/>
  <c r="G28" i="32"/>
  <c r="O28" i="32" s="1"/>
  <c r="E28" i="32"/>
  <c r="AA26" i="32"/>
  <c r="E26" i="32"/>
  <c r="G25" i="32"/>
  <c r="E25" i="32"/>
  <c r="O25" i="32" s="1"/>
  <c r="D24" i="32"/>
  <c r="AE23" i="32"/>
  <c r="AA23" i="32"/>
  <c r="Y23" i="32"/>
  <c r="W23" i="32"/>
  <c r="U23" i="32"/>
  <c r="G23" i="32"/>
  <c r="O23" i="32" s="1"/>
  <c r="E23" i="32"/>
  <c r="E24" i="32" s="1"/>
  <c r="O24" i="32" s="1"/>
  <c r="AD11" i="32"/>
  <c r="AC11" i="32"/>
  <c r="T11" i="32"/>
  <c r="G24" i="32" s="1"/>
  <c r="K22" i="35" l="1"/>
  <c r="O24" i="34"/>
  <c r="E29" i="34" s="1"/>
  <c r="O29" i="34" s="1"/>
  <c r="G30" i="34"/>
  <c r="M30" i="34" s="1"/>
  <c r="O30" i="34" s="1"/>
  <c r="E32" i="34" s="1"/>
  <c r="O32" i="34" s="1"/>
  <c r="AA29" i="32"/>
  <c r="G31" i="32"/>
  <c r="G26" i="32"/>
  <c r="O26" i="32" s="1"/>
  <c r="U25" i="33"/>
  <c r="AA25" i="33" s="1"/>
  <c r="U29" i="33"/>
  <c r="E27" i="33"/>
  <c r="O27" i="33" s="1"/>
  <c r="U24" i="33"/>
  <c r="AE24" i="33" s="1"/>
  <c r="U27" i="33" s="1"/>
  <c r="E29" i="33"/>
  <c r="O29" i="33" s="1"/>
  <c r="E29" i="32"/>
  <c r="O29" i="32" s="1"/>
  <c r="U25" i="32"/>
  <c r="AA25" i="32" s="1"/>
  <c r="U24" i="32"/>
  <c r="AE24" i="32" s="1"/>
  <c r="U27" i="32" s="1"/>
  <c r="U29" i="32"/>
  <c r="AF29" i="32" s="1"/>
  <c r="E27" i="32"/>
  <c r="O27" i="32" s="1"/>
  <c r="M31" i="32"/>
  <c r="O30" i="32" s="1"/>
  <c r="E33" i="32" s="1"/>
  <c r="O33" i="32" s="1"/>
  <c r="O23" i="33"/>
  <c r="G31" i="33"/>
  <c r="M31" i="33" s="1"/>
  <c r="O30" i="33" s="1"/>
  <c r="E33" i="33" s="1"/>
  <c r="O33" i="33" s="1"/>
  <c r="AA29" i="33"/>
  <c r="D26" i="35" l="1"/>
  <c r="K5" i="35"/>
  <c r="F26" i="35" s="1"/>
  <c r="K7" i="35"/>
  <c r="E27" i="34"/>
  <c r="O27" i="34" s="1"/>
  <c r="U30" i="32"/>
  <c r="AC30" i="32" s="1"/>
  <c r="U28" i="32"/>
  <c r="AF28" i="32" s="1"/>
  <c r="AF29" i="33"/>
  <c r="AF23" i="32"/>
  <c r="U30" i="33"/>
  <c r="AC30" i="33" s="1"/>
  <c r="AF30" i="33" s="1"/>
  <c r="U28" i="33"/>
  <c r="AF28" i="33" s="1"/>
  <c r="AF25" i="32"/>
  <c r="AA27" i="32" s="1"/>
  <c r="AF27" i="32" s="1"/>
  <c r="U31" i="32"/>
  <c r="AC31" i="32" s="1"/>
  <c r="U31" i="33"/>
  <c r="AC31" i="33" s="1"/>
  <c r="AF25" i="33"/>
  <c r="AA27" i="33" s="1"/>
  <c r="AF27" i="33" s="1"/>
  <c r="AF23" i="33"/>
  <c r="D28" i="35" l="1"/>
  <c r="D27" i="35"/>
  <c r="V26" i="35"/>
  <c r="D29" i="35"/>
  <c r="F28" i="35"/>
  <c r="F27" i="35"/>
  <c r="F29" i="35"/>
  <c r="AF30" i="32"/>
  <c r="V29" i="35" l="1"/>
  <c r="V31" i="35"/>
  <c r="V27" i="35"/>
  <c r="V28" i="35"/>
  <c r="V30" i="35" l="1"/>
  <c r="E31" i="31" l="1"/>
  <c r="M31" i="31"/>
  <c r="O31" i="31"/>
  <c r="G32" i="31"/>
  <c r="E30" i="31"/>
  <c r="K28" i="31"/>
  <c r="G28" i="31"/>
  <c r="E28" i="31"/>
  <c r="O25" i="31"/>
  <c r="G30" i="31"/>
  <c r="M30" i="31"/>
  <c r="O30" i="31"/>
  <c r="E32" i="31"/>
  <c r="O32" i="31"/>
  <c r="G25" i="31"/>
  <c r="E25" i="31"/>
  <c r="D24" i="31"/>
  <c r="G23" i="31"/>
  <c r="E23" i="31"/>
  <c r="O23" i="31"/>
  <c r="E26" i="31"/>
  <c r="O26" i="31"/>
  <c r="AD11" i="31"/>
  <c r="T11" i="31"/>
  <c r="G24" i="31"/>
  <c r="O24" i="31"/>
  <c r="E31" i="30"/>
  <c r="M31" i="30"/>
  <c r="O31" i="30"/>
  <c r="G32" i="30"/>
  <c r="E30" i="30"/>
  <c r="K28" i="30"/>
  <c r="G28" i="30"/>
  <c r="E28" i="30"/>
  <c r="O28" i="30"/>
  <c r="AA26" i="30"/>
  <c r="G25" i="30"/>
  <c r="E25" i="30"/>
  <c r="O25" i="30"/>
  <c r="D24" i="30"/>
  <c r="G23" i="30"/>
  <c r="E23" i="30"/>
  <c r="E24" i="30"/>
  <c r="O24" i="30"/>
  <c r="O23" i="30"/>
  <c r="E26" i="30"/>
  <c r="AD11" i="30"/>
  <c r="T11" i="30"/>
  <c r="G24" i="30"/>
  <c r="E31" i="29"/>
  <c r="M31" i="29"/>
  <c r="O31" i="29"/>
  <c r="G32" i="29"/>
  <c r="E30" i="29"/>
  <c r="K28" i="29"/>
  <c r="G28" i="29"/>
  <c r="E28" i="29"/>
  <c r="O28" i="29"/>
  <c r="AA26" i="29"/>
  <c r="G25" i="29"/>
  <c r="E25" i="29"/>
  <c r="O25" i="29"/>
  <c r="D24" i="29"/>
  <c r="G23" i="29"/>
  <c r="E23" i="29"/>
  <c r="E24" i="29"/>
  <c r="O23" i="29"/>
  <c r="E26" i="29"/>
  <c r="AD11" i="29"/>
  <c r="T11" i="29"/>
  <c r="G24" i="29"/>
  <c r="E31" i="28"/>
  <c r="M31" i="28"/>
  <c r="O31" i="28"/>
  <c r="G32" i="28"/>
  <c r="E30" i="28"/>
  <c r="K28" i="28"/>
  <c r="G28" i="28"/>
  <c r="E28" i="28"/>
  <c r="O28" i="28"/>
  <c r="G25" i="28"/>
  <c r="E25" i="28"/>
  <c r="O25" i="28"/>
  <c r="E24" i="28"/>
  <c r="D24" i="28"/>
  <c r="G23" i="28"/>
  <c r="O23" i="28"/>
  <c r="E26" i="28"/>
  <c r="E23" i="28"/>
  <c r="AD11" i="28"/>
  <c r="T11" i="28"/>
  <c r="G24" i="28"/>
  <c r="O24" i="28"/>
  <c r="E31" i="21"/>
  <c r="M31" i="21"/>
  <c r="O31" i="21"/>
  <c r="G32" i="21"/>
  <c r="G24" i="27"/>
  <c r="U24" i="27"/>
  <c r="U25" i="27"/>
  <c r="U20" i="27"/>
  <c r="G22" i="27"/>
  <c r="U22" i="27"/>
  <c r="G20" i="25"/>
  <c r="E20" i="25"/>
  <c r="W20" i="25"/>
  <c r="W18" i="25"/>
  <c r="Z17" i="25"/>
  <c r="W16" i="25"/>
  <c r="W15" i="25"/>
  <c r="L29" i="24"/>
  <c r="K20" i="24"/>
  <c r="K22" i="24"/>
  <c r="U25" i="10"/>
  <c r="L29" i="23"/>
  <c r="K20" i="23"/>
  <c r="O28" i="23"/>
  <c r="G28" i="21"/>
  <c r="E30" i="21"/>
  <c r="K28" i="21"/>
  <c r="E28" i="21"/>
  <c r="O28" i="21"/>
  <c r="AA26" i="21"/>
  <c r="E25" i="21"/>
  <c r="O25" i="21"/>
  <c r="D24" i="21"/>
  <c r="G23" i="21"/>
  <c r="E23" i="21"/>
  <c r="E24" i="21"/>
  <c r="AD11" i="21"/>
  <c r="T11" i="21"/>
  <c r="G24" i="21"/>
  <c r="X4" i="20"/>
  <c r="E25" i="20"/>
  <c r="O25" i="20"/>
  <c r="W32" i="20"/>
  <c r="U32" i="20"/>
  <c r="AE32" i="20"/>
  <c r="K32" i="20"/>
  <c r="I32" i="20"/>
  <c r="G32" i="20"/>
  <c r="E32" i="20"/>
  <c r="M32" i="20"/>
  <c r="O32" i="20"/>
  <c r="G33" i="20"/>
  <c r="E31" i="20"/>
  <c r="I30" i="20"/>
  <c r="G30" i="20"/>
  <c r="M30" i="20"/>
  <c r="E30" i="20"/>
  <c r="I28" i="20"/>
  <c r="AA26" i="20"/>
  <c r="G25" i="20"/>
  <c r="D24" i="20"/>
  <c r="AC23" i="20"/>
  <c r="G23" i="20"/>
  <c r="E23" i="20"/>
  <c r="O23" i="20"/>
  <c r="E26" i="20"/>
  <c r="E24" i="20"/>
  <c r="W20" i="20"/>
  <c r="AD11" i="20"/>
  <c r="T11" i="20"/>
  <c r="G24" i="20"/>
  <c r="O35" i="19"/>
  <c r="Q34" i="19"/>
  <c r="Q35" i="19"/>
  <c r="I34" i="19"/>
  <c r="I35" i="19"/>
  <c r="L30" i="19"/>
  <c r="O26" i="19"/>
  <c r="M26" i="19"/>
  <c r="G26" i="19"/>
  <c r="D24" i="19"/>
  <c r="M23" i="19"/>
  <c r="I23" i="19"/>
  <c r="I25" i="19"/>
  <c r="I22" i="19"/>
  <c r="O34" i="19"/>
  <c r="P13" i="19"/>
  <c r="L12" i="19"/>
  <c r="M22" i="19"/>
  <c r="Q26" i="19"/>
  <c r="V26" i="19"/>
  <c r="Q9" i="19"/>
  <c r="M25" i="19"/>
  <c r="I6" i="19"/>
  <c r="G23" i="19"/>
  <c r="G25" i="19"/>
  <c r="O25" i="19"/>
  <c r="E6" i="19"/>
  <c r="S5" i="19"/>
  <c r="E5" i="19"/>
  <c r="G22" i="19"/>
  <c r="V31" i="1"/>
  <c r="S21" i="1"/>
  <c r="E21" i="1"/>
  <c r="K19" i="4"/>
  <c r="H19" i="4"/>
  <c r="K20" i="4"/>
  <c r="U16" i="4"/>
  <c r="U12" i="4"/>
  <c r="U9" i="4"/>
  <c r="B12" i="17"/>
  <c r="F25" i="17"/>
  <c r="E23" i="17"/>
  <c r="L26" i="17"/>
  <c r="N26" i="17"/>
  <c r="E22" i="17"/>
  <c r="G24" i="17"/>
  <c r="O24" i="17"/>
  <c r="J22" i="17"/>
  <c r="M24" i="17"/>
  <c r="N25" i="16"/>
  <c r="N23" i="16"/>
  <c r="L18" i="16"/>
  <c r="P21" i="14"/>
  <c r="C20" i="14"/>
  <c r="R26" i="14"/>
  <c r="R25" i="14"/>
  <c r="E19" i="13"/>
  <c r="D19" i="13"/>
  <c r="D18" i="13"/>
  <c r="E19" i="12"/>
  <c r="D19" i="12"/>
  <c r="D18" i="12"/>
  <c r="X26" i="11"/>
  <c r="X27" i="11"/>
  <c r="X28" i="11"/>
  <c r="X25" i="11"/>
  <c r="X24" i="11"/>
  <c r="X23" i="11"/>
  <c r="X22" i="11"/>
  <c r="G26" i="10"/>
  <c r="U26" i="10"/>
  <c r="U27" i="10"/>
  <c r="U24" i="10"/>
  <c r="U20" i="10"/>
  <c r="G23" i="10"/>
  <c r="U23" i="10"/>
  <c r="K20" i="9"/>
  <c r="K22" i="9"/>
  <c r="L29" i="9"/>
  <c r="O28" i="9"/>
  <c r="T26" i="7"/>
  <c r="T25" i="7"/>
  <c r="T22" i="7"/>
  <c r="H23" i="7"/>
  <c r="T23" i="7"/>
  <c r="T24" i="7"/>
  <c r="U30" i="4"/>
  <c r="X31" i="4"/>
  <c r="P20" i="4"/>
  <c r="U27" i="4"/>
  <c r="X28" i="4"/>
  <c r="AA28" i="4"/>
  <c r="Q19" i="4"/>
  <c r="V12" i="4"/>
  <c r="P30" i="3"/>
  <c r="E10" i="3"/>
  <c r="P31" i="3"/>
  <c r="E17" i="3"/>
  <c r="X17" i="3"/>
  <c r="T7" i="1"/>
  <c r="V35" i="1"/>
  <c r="L14" i="1"/>
  <c r="E19" i="1"/>
  <c r="I35" i="1"/>
  <c r="S32" i="1"/>
  <c r="S33" i="1"/>
  <c r="V34" i="1"/>
  <c r="E33" i="1"/>
  <c r="E32" i="1"/>
  <c r="V29" i="1"/>
  <c r="S27" i="1"/>
  <c r="V27" i="1"/>
  <c r="S26" i="1"/>
  <c r="F27" i="1"/>
  <c r="F26" i="1"/>
  <c r="S20" i="1"/>
  <c r="E20" i="1"/>
  <c r="N2" i="1"/>
  <c r="K2" i="1"/>
  <c r="G22" i="10"/>
  <c r="U22" i="10"/>
  <c r="I36" i="1"/>
  <c r="D26" i="9"/>
  <c r="D30" i="4"/>
  <c r="D16" i="9"/>
  <c r="J23" i="17"/>
  <c r="R15" i="9"/>
  <c r="L26" i="9"/>
  <c r="L27" i="9"/>
  <c r="K28" i="9"/>
  <c r="K7" i="9"/>
  <c r="D27" i="9"/>
  <c r="D28" i="9"/>
  <c r="V28" i="9"/>
  <c r="D29" i="9"/>
  <c r="F28" i="9"/>
  <c r="F27" i="14"/>
  <c r="R27" i="14"/>
  <c r="E15" i="14"/>
  <c r="H27" i="14"/>
  <c r="D26" i="17"/>
  <c r="R26" i="17"/>
  <c r="L25" i="17"/>
  <c r="I24" i="17"/>
  <c r="E24" i="1"/>
  <c r="S25" i="1"/>
  <c r="O24" i="20"/>
  <c r="G28" i="20"/>
  <c r="O12" i="19"/>
  <c r="M24" i="19"/>
  <c r="R17" i="19"/>
  <c r="S34" i="19"/>
  <c r="I24" i="19"/>
  <c r="F25" i="1"/>
  <c r="O19" i="4"/>
  <c r="U29" i="20"/>
  <c r="E29" i="20"/>
  <c r="O29" i="20"/>
  <c r="H10" i="2"/>
  <c r="G25" i="21"/>
  <c r="D16" i="23"/>
  <c r="K28" i="23"/>
  <c r="K22" i="23"/>
  <c r="K7" i="23"/>
  <c r="D26" i="23"/>
  <c r="O28" i="24"/>
  <c r="D16" i="24"/>
  <c r="K28" i="24"/>
  <c r="R15" i="24"/>
  <c r="L26" i="24"/>
  <c r="L27" i="24"/>
  <c r="O28" i="31"/>
  <c r="G26" i="31"/>
  <c r="E24" i="31"/>
  <c r="O24" i="21"/>
  <c r="G30" i="21"/>
  <c r="M30" i="21"/>
  <c r="O30" i="21"/>
  <c r="E32" i="21"/>
  <c r="O32" i="21"/>
  <c r="G26" i="21"/>
  <c r="AA29" i="21"/>
  <c r="O26" i="29"/>
  <c r="F28" i="23"/>
  <c r="D29" i="23"/>
  <c r="G24" i="19"/>
  <c r="O24" i="19"/>
  <c r="V24" i="19"/>
  <c r="O22" i="19"/>
  <c r="V22" i="19"/>
  <c r="G27" i="19"/>
  <c r="V27" i="19"/>
  <c r="G30" i="19"/>
  <c r="V26" i="9"/>
  <c r="O24" i="29"/>
  <c r="U29" i="30"/>
  <c r="AE29" i="30"/>
  <c r="U25" i="30"/>
  <c r="AA25" i="30"/>
  <c r="E27" i="30"/>
  <c r="O27" i="30"/>
  <c r="E29" i="30"/>
  <c r="O29" i="30"/>
  <c r="U24" i="30"/>
  <c r="AC24" i="30"/>
  <c r="E27" i="28"/>
  <c r="O27" i="28"/>
  <c r="E29" i="28"/>
  <c r="O29" i="28"/>
  <c r="R24" i="17"/>
  <c r="G26" i="29"/>
  <c r="G30" i="29"/>
  <c r="M30" i="29"/>
  <c r="O30" i="29"/>
  <c r="E32" i="29"/>
  <c r="O32" i="29"/>
  <c r="AA29" i="29"/>
  <c r="AA29" i="20"/>
  <c r="AE29" i="20"/>
  <c r="G26" i="20"/>
  <c r="G31" i="20"/>
  <c r="M31" i="20"/>
  <c r="O30" i="20"/>
  <c r="E33" i="20"/>
  <c r="O33" i="20"/>
  <c r="E27" i="31"/>
  <c r="O27" i="31"/>
  <c r="E29" i="31"/>
  <c r="O29" i="31"/>
  <c r="G26" i="28"/>
  <c r="G30" i="28"/>
  <c r="M30" i="28"/>
  <c r="O30" i="28"/>
  <c r="E32" i="28"/>
  <c r="O32" i="28"/>
  <c r="AA29" i="30"/>
  <c r="G30" i="30"/>
  <c r="M30" i="30"/>
  <c r="O30" i="30"/>
  <c r="E32" i="30"/>
  <c r="O32" i="30"/>
  <c r="G26" i="30"/>
  <c r="O26" i="30"/>
  <c r="O26" i="28"/>
  <c r="O26" i="20"/>
  <c r="E28" i="20"/>
  <c r="L33" i="19"/>
  <c r="I27" i="19"/>
  <c r="K34" i="19"/>
  <c r="D26" i="24"/>
  <c r="K5" i="24"/>
  <c r="F26" i="24"/>
  <c r="K7" i="24"/>
  <c r="D27" i="23"/>
  <c r="U6" i="3"/>
  <c r="X7" i="3"/>
  <c r="E6" i="2"/>
  <c r="H6" i="2"/>
  <c r="D28" i="23"/>
  <c r="V28" i="23"/>
  <c r="E6" i="3"/>
  <c r="D27" i="4"/>
  <c r="O23" i="19"/>
  <c r="U25" i="20"/>
  <c r="AA25" i="20"/>
  <c r="K5" i="23"/>
  <c r="F26" i="23"/>
  <c r="V26" i="23"/>
  <c r="N13" i="3"/>
  <c r="T13" i="3"/>
  <c r="H15" i="3"/>
  <c r="T15" i="3"/>
  <c r="X15" i="3"/>
  <c r="E8" i="2"/>
  <c r="K21" i="4"/>
  <c r="U24" i="20"/>
  <c r="AC24" i="20"/>
  <c r="V36" i="1"/>
  <c r="V37" i="1"/>
  <c r="U10" i="3"/>
  <c r="X11" i="3"/>
  <c r="E7" i="2"/>
  <c r="H7" i="2"/>
  <c r="G23" i="27"/>
  <c r="U23" i="27"/>
  <c r="K5" i="9"/>
  <c r="F26" i="9"/>
  <c r="R15" i="23"/>
  <c r="L26" i="23"/>
  <c r="L27" i="23"/>
  <c r="E27" i="20"/>
  <c r="O27" i="20"/>
  <c r="S19" i="1"/>
  <c r="V22" i="1"/>
  <c r="V24" i="1"/>
  <c r="O23" i="21"/>
  <c r="E26" i="21"/>
  <c r="O26" i="21"/>
  <c r="C12" i="19"/>
  <c r="AE23" i="20"/>
  <c r="U27" i="20"/>
  <c r="E29" i="29"/>
  <c r="O29" i="29"/>
  <c r="U25" i="29"/>
  <c r="AA25" i="29"/>
  <c r="E27" i="29"/>
  <c r="O27" i="29"/>
  <c r="U29" i="29"/>
  <c r="AE29" i="29"/>
  <c r="U24" i="29"/>
  <c r="AC24" i="29"/>
  <c r="AE25" i="20"/>
  <c r="AA27" i="20"/>
  <c r="U31" i="20"/>
  <c r="AC31" i="20"/>
  <c r="V31" i="9"/>
  <c r="U24" i="4"/>
  <c r="X25" i="4"/>
  <c r="D24" i="4"/>
  <c r="H8" i="2"/>
  <c r="H9" i="2"/>
  <c r="E9" i="2"/>
  <c r="V30" i="19"/>
  <c r="G35" i="19"/>
  <c r="V35" i="19"/>
  <c r="I36" i="19"/>
  <c r="G34" i="19"/>
  <c r="V34" i="19"/>
  <c r="D29" i="24"/>
  <c r="F28" i="24"/>
  <c r="V26" i="24"/>
  <c r="D27" i="24"/>
  <c r="V27" i="24"/>
  <c r="D28" i="24"/>
  <c r="V28" i="24"/>
  <c r="F27" i="24"/>
  <c r="F29" i="24"/>
  <c r="F27" i="9"/>
  <c r="V27" i="9"/>
  <c r="F29" i="9"/>
  <c r="V29" i="9"/>
  <c r="V30" i="9"/>
  <c r="M28" i="20"/>
  <c r="U29" i="21"/>
  <c r="AE29" i="21"/>
  <c r="E27" i="21"/>
  <c r="O27" i="21"/>
  <c r="U25" i="21"/>
  <c r="AA25" i="21"/>
  <c r="U24" i="21"/>
  <c r="AC24" i="21"/>
  <c r="E29" i="21"/>
  <c r="O29" i="21"/>
  <c r="O28" i="20"/>
  <c r="U31" i="30"/>
  <c r="AC31" i="30"/>
  <c r="AE25" i="30"/>
  <c r="AA27" i="30"/>
  <c r="F29" i="23"/>
  <c r="V29" i="23"/>
  <c r="V30" i="23"/>
  <c r="F27" i="23"/>
  <c r="V27" i="23"/>
  <c r="V31" i="23"/>
  <c r="G31" i="19"/>
  <c r="V31" i="19"/>
  <c r="S30" i="19"/>
  <c r="G28" i="19"/>
  <c r="V28" i="19"/>
  <c r="G32" i="19"/>
  <c r="V32" i="19"/>
  <c r="G29" i="19"/>
  <c r="V29" i="19"/>
  <c r="P30" i="19"/>
  <c r="J30" i="19"/>
  <c r="G33" i="19"/>
  <c r="V33" i="19"/>
  <c r="U27" i="30"/>
  <c r="AE23" i="30"/>
  <c r="U30" i="30"/>
  <c r="AC30" i="30"/>
  <c r="AE30" i="30"/>
  <c r="AE27" i="30"/>
  <c r="U28" i="30"/>
  <c r="AE28" i="30"/>
  <c r="U27" i="29"/>
  <c r="AE23" i="29"/>
  <c r="U28" i="20"/>
  <c r="AE28" i="20"/>
  <c r="U30" i="20"/>
  <c r="AC30" i="20"/>
  <c r="AE30" i="20"/>
  <c r="AE27" i="20"/>
  <c r="G36" i="19"/>
  <c r="V36" i="19"/>
  <c r="V29" i="24"/>
  <c r="V30" i="24"/>
  <c r="U27" i="21"/>
  <c r="AE23" i="21"/>
  <c r="AE25" i="21"/>
  <c r="AA27" i="21"/>
  <c r="U31" i="21"/>
  <c r="AC31" i="21"/>
  <c r="AE25" i="29"/>
  <c r="AA27" i="29"/>
  <c r="U31" i="29"/>
  <c r="AC31" i="29"/>
  <c r="V31" i="24"/>
  <c r="U28" i="21"/>
  <c r="AE28" i="21"/>
  <c r="U30" i="21"/>
  <c r="AC30" i="21"/>
  <c r="AE30" i="21"/>
  <c r="AE27" i="21"/>
  <c r="U30" i="29"/>
  <c r="AC30" i="29"/>
  <c r="AE30" i="29"/>
  <c r="AE27" i="29"/>
  <c r="U28" i="29"/>
  <c r="AE28" i="29"/>
</calcChain>
</file>

<file path=xl/comments1.xml><?xml version="1.0" encoding="utf-8"?>
<comments xmlns="http://schemas.openxmlformats.org/spreadsheetml/2006/main">
  <authors>
    <author>Microsoft Corporation</author>
    <author>lg</author>
    <author>삼성</author>
    <author>ss</author>
  </authors>
  <commentList>
    <comment ref="X4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돌뒷길이+직고*0.1</t>
        </r>
      </text>
    </comment>
    <comment ref="U5" authorId="1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비탈기울기</t>
        </r>
      </text>
    </comment>
    <comment ref="W20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돌뒷길이+직고*0.4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3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  <comment ref="G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4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0.12
45cm : 0.15
55cm : 0.18</t>
        </r>
      </text>
    </comment>
    <comment ref="E25" authorId="0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5" authorId="0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5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W25" authorId="0" shapeId="0">
      <text>
        <r>
          <rPr>
            <b/>
            <sz val="9"/>
            <color indexed="81"/>
            <rFont val="굴림"/>
            <family val="3"/>
            <charset val="129"/>
          </rPr>
          <t>품셈수량</t>
        </r>
      </text>
    </comment>
    <comment ref="E26" authorId="0" shapeId="0">
      <text>
        <r>
          <rPr>
            <b/>
            <sz val="9"/>
            <color indexed="81"/>
            <rFont val="굴림"/>
            <family val="3"/>
            <charset val="129"/>
          </rPr>
          <t>정면적</t>
        </r>
      </text>
    </comment>
    <comment ref="G26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U27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7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모래 : 775(콘크리트 1㎥당 모래량)÷1600(단위중량)=0.484≒0.48</t>
        </r>
      </text>
    </comment>
    <comment ref="AA27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AC27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배합용적비 1:3 모르타르 품셈
시멘트 : 510kg
모래 : 1.10㎥  </t>
        </r>
      </text>
    </comment>
    <comment ref="E28" authorId="0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2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28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U28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28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소량콘크리트배합 품셈(골재의 최대치수 40mm, 배합종류 B) 
자갈 : 1101(콘크리트 1㎥당 자갈량)÷1700(단위중량=0.648≒0.65
</t>
        </r>
      </text>
    </comment>
    <comment ref="E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U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AA29" authorId="0" shapeId="0">
      <text>
        <r>
          <rPr>
            <b/>
            <sz val="9"/>
            <color indexed="81"/>
            <rFont val="굴림"/>
            <family val="3"/>
            <charset val="129"/>
          </rPr>
          <t>평균두께</t>
        </r>
      </text>
    </comment>
    <comment ref="E30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</text>
    </comment>
    <comment ref="G30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</text>
    </comment>
    <comment ref="I30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0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0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콘크리트 1㎥당 시멘트량 323kg</t>
        </r>
      </text>
    </comment>
    <comment ref="E31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굴림"/>
            <family val="3"/>
            <charset val="129"/>
          </rPr>
          <t>막자갈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1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W31" authorId="0" shapeId="0">
      <text>
        <r>
          <rPr>
            <b/>
            <sz val="10"/>
            <color indexed="81"/>
            <rFont val="굴림"/>
            <family val="3"/>
            <charset val="129"/>
          </rPr>
          <t>배합용적비 1:3 모르타르 품셈
시멘트 : 510kg
모래 : 1.10㎥</t>
        </r>
      </text>
    </comment>
    <comment ref="E32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굴림"/>
            <family val="3"/>
            <charset val="129"/>
          </rPr>
          <t>되메우기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2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</commentList>
</comments>
</file>

<file path=xl/comments10.xml><?xml version="1.0" encoding="utf-8"?>
<comments xmlns="http://schemas.openxmlformats.org/spreadsheetml/2006/main">
  <authors>
    <author>lg</author>
  </authors>
  <commentList>
    <comment ref="E5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굴림"/>
            <family val="3"/>
            <charset val="129"/>
          </rPr>
          <t>lg: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Microsoft Corporation</author>
    <author>lg</author>
    <author>삼성</author>
    <author>ss</author>
  </authors>
  <commentList>
    <comment ref="X4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돌뒷길이+직고*0.1</t>
        </r>
      </text>
    </comment>
    <comment ref="U5" authorId="1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비탈기울기</t>
        </r>
      </text>
    </comment>
    <comment ref="W20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돌뒷길이+직고*0.4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3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  <comment ref="G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4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0.12
45cm : 0.15
55cm : 0.18</t>
        </r>
      </text>
    </comment>
    <comment ref="E25" authorId="0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5" authorId="0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5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W25" authorId="0" shapeId="0">
      <text>
        <r>
          <rPr>
            <b/>
            <sz val="9"/>
            <color indexed="81"/>
            <rFont val="굴림"/>
            <family val="3"/>
            <charset val="129"/>
          </rPr>
          <t>품셈수량</t>
        </r>
      </text>
    </comment>
    <comment ref="E26" authorId="0" shapeId="0">
      <text>
        <r>
          <rPr>
            <b/>
            <sz val="9"/>
            <color indexed="81"/>
            <rFont val="굴림"/>
            <family val="3"/>
            <charset val="129"/>
          </rPr>
          <t>정면적</t>
        </r>
      </text>
    </comment>
    <comment ref="G26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U27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7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모래 : 775(콘크리트 1㎥당 모래량)÷1600(단위중량)=0.484≒0.48</t>
        </r>
      </text>
    </comment>
    <comment ref="AA27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AC27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배합용적비 1:3 모르타르 품셈
시멘트 : 510kg
모래 : 1.10㎥  </t>
        </r>
      </text>
    </comment>
    <comment ref="E28" authorId="0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2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28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U28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28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소량콘크리트배합 품셈(골재의 최대치수 40mm, 배합종류 B) 
자갈 : 1101(콘크리트 1㎥당 자갈량)÷1700(단위중량=0.648≒0.65
</t>
        </r>
      </text>
    </comment>
    <comment ref="E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U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AA29" authorId="0" shapeId="0">
      <text>
        <r>
          <rPr>
            <b/>
            <sz val="9"/>
            <color indexed="81"/>
            <rFont val="굴림"/>
            <family val="3"/>
            <charset val="129"/>
          </rPr>
          <t>평균두께</t>
        </r>
      </text>
    </comment>
    <comment ref="E30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0" authorId="0" shapeId="0">
      <text>
        <r>
          <rPr>
            <b/>
            <sz val="10"/>
            <color indexed="81"/>
            <rFont val="굴림"/>
            <family val="3"/>
            <charset val="129"/>
          </rPr>
          <t>기초폭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0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0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0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콘크리트 1㎥당 시멘트량 323kg</t>
        </r>
      </text>
    </comment>
    <comment ref="E31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</text>
    </comment>
    <comment ref="G31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</text>
    </comment>
    <comment ref="I31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1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W31" authorId="0" shapeId="0">
      <text>
        <r>
          <rPr>
            <b/>
            <sz val="10"/>
            <color indexed="81"/>
            <rFont val="굴림"/>
            <family val="3"/>
            <charset val="129"/>
          </rPr>
          <t>배합용적비 1:3 모르타르 품셈
시멘트 : 510kg
모래 : 1.10㎥</t>
        </r>
      </text>
    </comment>
    <comment ref="E32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2" authorId="0" shapeId="0">
      <text>
        <r>
          <rPr>
            <b/>
            <sz val="9"/>
            <color indexed="81"/>
            <rFont val="굴림"/>
            <family val="3"/>
            <charset val="129"/>
          </rPr>
          <t>막자갈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2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  <comment ref="E33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3" authorId="0" shapeId="0">
      <text>
        <r>
          <rPr>
            <b/>
            <sz val="9"/>
            <color indexed="81"/>
            <rFont val="굴림"/>
            <family val="3"/>
            <charset val="129"/>
          </rPr>
          <t>되메우기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Microsoft Corporation</author>
    <author>lg</author>
    <author>삼성</author>
    <author>ss</author>
  </authors>
  <commentList>
    <comment ref="X4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돌뒷길이+직고*0.1</t>
        </r>
      </text>
    </comment>
    <comment ref="U5" authorId="1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비탈기울기</t>
        </r>
      </text>
    </comment>
    <comment ref="W20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돌뒷길이+직고*0.4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3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  <comment ref="G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4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0.12
45cm : 0.15
55cm : 0.18</t>
        </r>
      </text>
    </comment>
    <comment ref="E25" authorId="0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5" authorId="0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5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W25" authorId="0" shapeId="0">
      <text>
        <r>
          <rPr>
            <b/>
            <sz val="9"/>
            <color indexed="81"/>
            <rFont val="굴림"/>
            <family val="3"/>
            <charset val="129"/>
          </rPr>
          <t>품셈수량</t>
        </r>
      </text>
    </comment>
    <comment ref="E26" authorId="0" shapeId="0">
      <text>
        <r>
          <rPr>
            <b/>
            <sz val="9"/>
            <color indexed="81"/>
            <rFont val="굴림"/>
            <family val="3"/>
            <charset val="129"/>
          </rPr>
          <t>정면적</t>
        </r>
      </text>
    </comment>
    <comment ref="G26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U27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7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모래 : 775(콘크리트 1㎥당 모래량)÷1600(단위중량)=0.484≒0.48</t>
        </r>
      </text>
    </comment>
    <comment ref="AA27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AC27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배합용적비 1:3 모르타르 품셈
시멘트 : 510kg
모래 : 1.10㎥  </t>
        </r>
      </text>
    </comment>
    <comment ref="E28" authorId="0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2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28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U28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28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소량콘크리트배합 품셈(골재의 최대치수 40mm, 배합종류 B) 
자갈 : 1101(콘크리트 1㎥당 자갈량)÷1700(단위중량=0.648≒0.65
</t>
        </r>
      </text>
    </comment>
    <comment ref="E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U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AA29" authorId="0" shapeId="0">
      <text>
        <r>
          <rPr>
            <b/>
            <sz val="9"/>
            <color indexed="81"/>
            <rFont val="굴림"/>
            <family val="3"/>
            <charset val="129"/>
          </rPr>
          <t>평균두께</t>
        </r>
      </text>
    </comment>
    <comment ref="E30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</text>
    </comment>
    <comment ref="G30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</text>
    </comment>
    <comment ref="I30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0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0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콘크리트 1㎥당 시멘트량 323kg</t>
        </r>
      </text>
    </comment>
    <comment ref="E31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굴림"/>
            <family val="3"/>
            <charset val="129"/>
          </rPr>
          <t>막자갈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1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W31" authorId="0" shapeId="0">
      <text>
        <r>
          <rPr>
            <b/>
            <sz val="10"/>
            <color indexed="81"/>
            <rFont val="굴림"/>
            <family val="3"/>
            <charset val="129"/>
          </rPr>
          <t>배합용적비 1:3 모르타르 품셈
시멘트 : 510kg
모래 : 1.10㎥</t>
        </r>
      </text>
    </comment>
    <comment ref="E32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굴림"/>
            <family val="3"/>
            <charset val="129"/>
          </rPr>
          <t>되메우기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2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</commentList>
</comments>
</file>

<file path=xl/comments3.xml><?xml version="1.0" encoding="utf-8"?>
<comments xmlns="http://schemas.openxmlformats.org/spreadsheetml/2006/main">
  <authors>
    <author>Microsoft Corporation</author>
    <author>lg</author>
    <author>삼성</author>
    <author>ss</author>
  </authors>
  <commentList>
    <comment ref="X4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돌뒷길이+직고*0.1</t>
        </r>
      </text>
    </comment>
    <comment ref="U5" authorId="1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비탈기울기</t>
        </r>
      </text>
    </comment>
    <comment ref="W20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돌뒷길이+직고*0.4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3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  <comment ref="G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4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0.12
45cm : 0.15
55cm : 0.18</t>
        </r>
      </text>
    </comment>
    <comment ref="E25" authorId="0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5" authorId="0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25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W25" authorId="0" shapeId="0">
      <text>
        <r>
          <rPr>
            <b/>
            <sz val="9"/>
            <color indexed="81"/>
            <rFont val="굴림"/>
            <family val="3"/>
            <charset val="129"/>
          </rPr>
          <t>품셈수량</t>
        </r>
      </text>
    </comment>
    <comment ref="E26" authorId="0" shapeId="0">
      <text>
        <r>
          <rPr>
            <b/>
            <sz val="9"/>
            <color indexed="81"/>
            <rFont val="굴림"/>
            <family val="3"/>
            <charset val="129"/>
          </rPr>
          <t>정면적</t>
        </r>
      </text>
    </comment>
    <comment ref="G26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U27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W27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모래 : 775(콘크리트 1㎥당 모래량)÷1600(단위중량)=0.484≒0.48</t>
        </r>
      </text>
    </comment>
    <comment ref="AA27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AC27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배합용적비 1:3 모르타르 품셈
시멘트 : 510kg
모래 : 1.10㎥  </t>
        </r>
      </text>
    </comment>
    <comment ref="E28" authorId="0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2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28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U28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28" authorId="0" shapeId="0">
      <text>
        <r>
          <rPr>
            <b/>
            <sz val="9"/>
            <color indexed="81"/>
            <rFont val="굴림"/>
            <family val="3"/>
            <charset val="129"/>
          </rPr>
          <t xml:space="preserve">소량콘크리트배합 품셈(골재의 최대치수 40mm, 배합종류 B) 
자갈 : 1101(콘크리트 1㎥당 자갈량)÷1700(단위중량=0.648≒0.65
</t>
        </r>
      </text>
    </comment>
    <comment ref="E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U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AA29" authorId="0" shapeId="0">
      <text>
        <r>
          <rPr>
            <b/>
            <sz val="9"/>
            <color indexed="81"/>
            <rFont val="굴림"/>
            <family val="3"/>
            <charset val="129"/>
          </rPr>
          <t>평균두께</t>
        </r>
      </text>
    </comment>
    <comment ref="E30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</text>
    </comment>
    <comment ref="G30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</text>
    </comment>
    <comment ref="I30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0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뒤채움량</t>
        </r>
      </text>
    </comment>
    <comment ref="W30" authorId="0" shapeId="0">
      <text>
        <r>
          <rPr>
            <b/>
            <sz val="9"/>
            <color indexed="81"/>
            <rFont val="굴림"/>
            <family val="3"/>
            <charset val="129"/>
          </rPr>
          <t>소량콘크리트배합 품셈(골재의 최대치수 40mm, 배합종류 B) 
콘크리트 1㎥당 시멘트량 323kg</t>
        </r>
      </text>
    </comment>
    <comment ref="E31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굴림"/>
            <family val="3"/>
            <charset val="129"/>
          </rPr>
          <t>막자갈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1" authorId="0" shapeId="0">
      <text>
        <r>
          <rPr>
            <b/>
            <sz val="9"/>
            <color indexed="81"/>
            <rFont val="굴림"/>
            <family val="3"/>
            <charset val="129"/>
          </rPr>
          <t>모르터량</t>
        </r>
      </text>
    </comment>
    <comment ref="W31" authorId="0" shapeId="0">
      <text>
        <r>
          <rPr>
            <b/>
            <sz val="10"/>
            <color indexed="81"/>
            <rFont val="굴림"/>
            <family val="3"/>
            <charset val="129"/>
          </rPr>
          <t>배합용적비 1:3 모르타르 품셈
시멘트 : 510kg
모래 : 1.10㎥</t>
        </r>
      </text>
    </comment>
    <comment ref="E32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굴림"/>
            <family val="3"/>
            <charset val="129"/>
          </rPr>
          <t>되메우기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32" authorId="0" shapeId="0">
      <text>
        <r>
          <rPr>
            <b/>
            <sz val="9"/>
            <color indexed="81"/>
            <rFont val="굴림"/>
            <family val="3"/>
            <charset val="129"/>
          </rPr>
          <t>기초두께</t>
        </r>
      </text>
    </comment>
  </commentList>
</comments>
</file>

<file path=xl/comments4.xml><?xml version="1.0" encoding="utf-8"?>
<comments xmlns="http://schemas.openxmlformats.org/spreadsheetml/2006/main">
  <authors>
    <author>Microsoft Corporation</author>
    <author>lg</author>
    <author>삼성</author>
    <author>ss</author>
  </authors>
  <commentList>
    <comment ref="X4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돌뒷길이+직고*0.1</t>
        </r>
      </text>
    </comment>
    <comment ref="U5" authorId="1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비탈기울기</t>
        </r>
      </text>
    </comment>
    <comment ref="W20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돌뒷길이+직고*0.4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5" authorId="0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26" authorId="0" shapeId="0">
      <text>
        <r>
          <rPr>
            <b/>
            <sz val="9"/>
            <color indexed="81"/>
            <rFont val="굴림"/>
            <family val="3"/>
            <charset val="129"/>
          </rPr>
          <t>정면적</t>
        </r>
      </text>
    </comment>
    <comment ref="G26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E28" authorId="0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2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28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E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E30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</text>
    </comment>
    <comment ref="G30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</text>
    </comment>
    <comment ref="I30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굴림"/>
            <family val="3"/>
            <charset val="129"/>
          </rPr>
          <t>막자갈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굴림"/>
            <family val="3"/>
            <charset val="129"/>
          </rPr>
          <t>되메우기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Microsoft Corporation</author>
    <author>lg</author>
    <author>삼성</author>
    <author>ss</author>
  </authors>
  <commentList>
    <comment ref="X4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돌뒷길이+직고*0.1</t>
        </r>
      </text>
    </comment>
    <comment ref="U5" authorId="1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비탈기울기</t>
        </r>
      </text>
    </comment>
    <comment ref="W20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돌뒷길이+직고*0.4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5" authorId="0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26" authorId="0" shapeId="0">
      <text>
        <r>
          <rPr>
            <b/>
            <sz val="9"/>
            <color indexed="81"/>
            <rFont val="굴림"/>
            <family val="3"/>
            <charset val="129"/>
          </rPr>
          <t>정면적</t>
        </r>
      </text>
    </comment>
    <comment ref="G26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E28" authorId="0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2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28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E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E30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</text>
    </comment>
    <comment ref="G30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</text>
    </comment>
    <comment ref="I30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굴림"/>
            <family val="3"/>
            <charset val="129"/>
          </rPr>
          <t>막자갈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굴림"/>
            <family val="3"/>
            <charset val="129"/>
          </rPr>
          <t>되메우기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Microsoft Corporation</author>
    <author>lg</author>
    <author>삼성</author>
    <author>ss</author>
  </authors>
  <commentList>
    <comment ref="X4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돌뒷길이+직고*0.1</t>
        </r>
      </text>
    </comment>
    <comment ref="U5" authorId="1" shapeId="0">
      <text>
        <r>
          <rPr>
            <b/>
            <sz val="9"/>
            <color indexed="81"/>
            <rFont val="굴림"/>
            <family val="3"/>
            <charset val="129"/>
          </rPr>
          <t>돌뒷길이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비탈기울기</t>
        </r>
      </text>
    </comment>
    <comment ref="W20" authorId="0" shapeId="0">
      <text>
        <r>
          <rPr>
            <b/>
            <sz val="9"/>
            <color indexed="81"/>
            <rFont val="굴림"/>
            <family val="3"/>
            <charset val="129"/>
          </rPr>
          <t>돌뒷길이+직고*0.4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굴림"/>
            <family val="3"/>
            <charset val="129"/>
          </rPr>
          <t>비탈길이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굴림"/>
            <family val="3"/>
            <charset val="129"/>
          </rPr>
          <t>상단부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5" authorId="0" shapeId="0">
      <text>
        <r>
          <rPr>
            <b/>
            <sz val="10"/>
            <color indexed="81"/>
            <rFont val="굴림"/>
            <family val="3"/>
            <charset val="129"/>
          </rPr>
          <t>하단부 두께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26" authorId="0" shapeId="0">
      <text>
        <r>
          <rPr>
            <b/>
            <sz val="9"/>
            <color indexed="81"/>
            <rFont val="굴림"/>
            <family val="3"/>
            <charset val="129"/>
          </rPr>
          <t>정면적</t>
        </r>
      </text>
    </comment>
    <comment ref="G26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  <r>
          <rPr>
            <b/>
            <sz val="9"/>
            <color indexed="81"/>
            <rFont val="굴림"/>
            <family val="3"/>
            <charset val="129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</text>
    </comment>
    <comment ref="G27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0.575
45cm : 0.88
55cm : 1.1</t>
        </r>
      </text>
    </comment>
    <comment ref="E28" authorId="0" shapeId="0">
      <text>
        <r>
          <rPr>
            <b/>
            <sz val="10"/>
            <color indexed="81"/>
            <rFont val="굴림"/>
            <family val="3"/>
            <charset val="129"/>
          </rPr>
          <t xml:space="preserve">입적
</t>
        </r>
      </text>
    </comment>
    <comment ref="G28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28" authorId="0" shapeId="0">
      <text>
        <r>
          <rPr>
            <b/>
            <sz val="9"/>
            <color indexed="81"/>
            <rFont val="굴림"/>
            <family val="3"/>
            <charset val="129"/>
          </rPr>
          <t>뒷길이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M28" authorId="3" shapeId="0">
      <text>
        <r>
          <rPr>
            <sz val="9"/>
            <color indexed="81"/>
            <rFont val="굴림"/>
            <family val="3"/>
            <charset val="129"/>
          </rPr>
          <t>고임돌+뒤채움콘크리트</t>
        </r>
      </text>
    </comment>
    <comment ref="E29" authorId="0" shapeId="0">
      <text>
        <r>
          <rPr>
            <b/>
            <sz val="9"/>
            <color indexed="81"/>
            <rFont val="굴림"/>
            <family val="3"/>
            <charset val="129"/>
          </rPr>
          <t>비탈면적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29" authorId="2" shapeId="0">
      <text>
        <r>
          <rPr>
            <b/>
            <sz val="10"/>
            <color indexed="81"/>
            <rFont val="굴림"/>
            <family val="3"/>
            <charset val="129"/>
          </rPr>
          <t>35cm : 0.09
45cm : 0.11
55cm : 0.14</t>
        </r>
      </text>
    </comment>
    <comment ref="E30" authorId="0" shapeId="0">
      <text>
        <r>
          <rPr>
            <b/>
            <sz val="9"/>
            <color indexed="81"/>
            <rFont val="굴림"/>
            <family val="3"/>
            <charset val="129"/>
          </rPr>
          <t>수직고(지상부)</t>
        </r>
      </text>
    </comment>
    <comment ref="G30" authorId="0" shapeId="0">
      <text>
        <r>
          <rPr>
            <b/>
            <sz val="10"/>
            <color indexed="81"/>
            <rFont val="굴림"/>
            <family val="3"/>
            <charset val="129"/>
          </rPr>
          <t>평균두께</t>
        </r>
      </text>
    </comment>
    <comment ref="I30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여유폭(후)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굴림"/>
            <family val="3"/>
            <charset val="129"/>
          </rPr>
          <t>콘크리트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굴림"/>
            <family val="3"/>
            <charset val="129"/>
          </rPr>
          <t>막자갈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굴림"/>
            <family val="3"/>
            <charset val="129"/>
          </rPr>
          <t>터파기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굴림"/>
            <family val="3"/>
            <charset val="129"/>
          </rPr>
          <t>되메우기 체적</t>
        </r>
        <r>
          <rPr>
            <sz val="9"/>
            <color indexed="81"/>
            <rFont val="굴림"/>
            <family val="3"/>
            <charset val="129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I20" authorId="0" shapeId="0">
      <text>
        <r>
          <rPr>
            <b/>
            <sz val="9"/>
            <color indexed="81"/>
            <rFont val="돋움"/>
            <family val="3"/>
            <charset val="129"/>
          </rPr>
          <t>기슭막이높이</t>
        </r>
      </text>
    </comment>
  </commentList>
</comments>
</file>

<file path=xl/comments8.xml><?xml version="1.0" encoding="utf-8"?>
<comments xmlns="http://schemas.openxmlformats.org/spreadsheetml/2006/main">
  <authors>
    <author>삼성</author>
  </authors>
  <commentList>
    <comment ref="I29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0.09
45cm : 0.11
</t>
        </r>
      </text>
    </comment>
    <comment ref="I31" authorId="0" shapeId="0">
      <text>
        <r>
          <rPr>
            <sz val="7"/>
            <color indexed="81"/>
            <rFont val="굴림"/>
            <family val="3"/>
            <charset val="129"/>
          </rPr>
          <t xml:space="preserve">35cm : 0.12
45cm : 0.15
</t>
        </r>
      </text>
    </comment>
  </commentList>
</comments>
</file>

<file path=xl/comments9.xml><?xml version="1.0" encoding="utf-8"?>
<comments xmlns="http://schemas.openxmlformats.org/spreadsheetml/2006/main">
  <authors>
    <author>주민용</author>
  </authors>
  <commentList>
    <comment ref="B23" authorId="0" shapeId="0">
      <text>
        <r>
          <rPr>
            <sz val="9"/>
            <color indexed="81"/>
            <rFont val="굴림"/>
            <family val="3"/>
            <charset val="129"/>
          </rPr>
          <t>L=S+(8h²/2S)</t>
        </r>
      </text>
    </comment>
    <comment ref="B25" authorId="0" shapeId="0">
      <text>
        <r>
          <rPr>
            <sz val="9"/>
            <color indexed="81"/>
            <rFont val="굴림"/>
            <family val="3"/>
            <charset val="129"/>
          </rPr>
          <t>A=(2h³/3S)+(2Sh/3)</t>
        </r>
      </text>
    </comment>
  </commentList>
</comments>
</file>

<file path=xl/sharedStrings.xml><?xml version="1.0" encoding="utf-8"?>
<sst xmlns="http://schemas.openxmlformats.org/spreadsheetml/2006/main" count="1805" uniqueCount="578">
  <si>
    <t>B O X   단 위 수 량</t>
    <phoneticPr fontId="9" type="noConversion"/>
  </si>
  <si>
    <t>(</t>
    <phoneticPr fontId="9" type="noConversion"/>
  </si>
  <si>
    <t>@</t>
    <phoneticPr fontId="9" type="noConversion"/>
  </si>
  <si>
    <t>x</t>
    <phoneticPr fontId="9" type="noConversion"/>
  </si>
  <si>
    <t>)</t>
    <phoneticPr fontId="9" type="noConversion"/>
  </si>
  <si>
    <t>X</t>
    <phoneticPr fontId="9" type="noConversion"/>
  </si>
  <si>
    <t>동  바  리</t>
    <phoneticPr fontId="9" type="noConversion"/>
  </si>
  <si>
    <t>( 1 m 당 )</t>
    <phoneticPr fontId="9" type="noConversion"/>
  </si>
  <si>
    <t>공    종</t>
    <phoneticPr fontId="14" type="noConversion"/>
  </si>
  <si>
    <t>산     출     근     거</t>
    <phoneticPr fontId="9" type="noConversion"/>
  </si>
  <si>
    <t>수  량</t>
    <phoneticPr fontId="14" type="noConversion"/>
  </si>
  <si>
    <t xml:space="preserve"> 1.레 미 콘</t>
    <phoneticPr fontId="14" type="noConversion"/>
  </si>
  <si>
    <t>①</t>
    <phoneticPr fontId="9" type="noConversion"/>
  </si>
  <si>
    <t>=</t>
    <phoneticPr fontId="15" type="noConversion"/>
  </si>
  <si>
    <t>25-24-8</t>
    <phoneticPr fontId="14" type="noConversion"/>
  </si>
  <si>
    <t>②</t>
    <phoneticPr fontId="9" type="noConversion"/>
  </si>
  <si>
    <t>③</t>
    <phoneticPr fontId="9" type="noConversion"/>
  </si>
  <si>
    <t xml:space="preserve"> ① - ② + ③ </t>
    <phoneticPr fontId="15" type="noConversion"/>
  </si>
  <si>
    <t>m3</t>
    <phoneticPr fontId="15" type="noConversion"/>
  </si>
  <si>
    <t>25-13.5-08</t>
    <phoneticPr fontId="14" type="noConversion"/>
  </si>
  <si>
    <t xml:space="preserve"> 2.거 푸 집</t>
    <phoneticPr fontId="14" type="noConversion"/>
  </si>
  <si>
    <t>벽 체</t>
    <phoneticPr fontId="9" type="noConversion"/>
  </si>
  <si>
    <t>(유로폼)</t>
    <phoneticPr fontId="9" type="noConversion"/>
  </si>
  <si>
    <t>=</t>
    <phoneticPr fontId="9" type="noConversion"/>
  </si>
  <si>
    <t>m2</t>
    <phoneticPr fontId="15" type="noConversion"/>
  </si>
  <si>
    <t>바 닥</t>
    <phoneticPr fontId="9" type="noConversion"/>
  </si>
  <si>
    <t>(합판6회)</t>
    <phoneticPr fontId="5" type="noConversion"/>
  </si>
  <si>
    <t>( 1.00 × 0.10 ) × 2</t>
    <phoneticPr fontId="9" type="noConversion"/>
  </si>
  <si>
    <t xml:space="preserve"> 3.철    근</t>
    <phoneticPr fontId="14" type="noConversion"/>
  </si>
  <si>
    <t>H13 :</t>
    <phoneticPr fontId="15" type="noConversion"/>
  </si>
  <si>
    <t>(SD 40)</t>
    <phoneticPr fontId="9" type="noConversion"/>
  </si>
  <si>
    <t>ton</t>
    <phoneticPr fontId="15" type="noConversion"/>
  </si>
  <si>
    <t xml:space="preserve"> 4.동 바 리</t>
    <phoneticPr fontId="15" type="noConversion"/>
  </si>
  <si>
    <t>①</t>
    <phoneticPr fontId="14" type="noConversion"/>
  </si>
  <si>
    <t>(강재3개월)</t>
    <phoneticPr fontId="9" type="noConversion"/>
  </si>
  <si>
    <t>②</t>
    <phoneticPr fontId="15" type="noConversion"/>
  </si>
  <si>
    <t>계</t>
    <phoneticPr fontId="15" type="noConversion"/>
  </si>
  <si>
    <t xml:space="preserve"> ① - ②</t>
    <phoneticPr fontId="15" type="noConversion"/>
  </si>
  <si>
    <t>공/m3</t>
    <phoneticPr fontId="15" type="noConversion"/>
  </si>
  <si>
    <t>벽      체:</t>
    <phoneticPr fontId="15" type="noConversion"/>
  </si>
  <si>
    <t>시종점마감:</t>
    <phoneticPr fontId="15" type="noConversion"/>
  </si>
  <si>
    <t>난간 수량집계표</t>
    <phoneticPr fontId="15" type="noConversion"/>
  </si>
  <si>
    <t>구분＼공종</t>
    <phoneticPr fontId="15" type="noConversion"/>
  </si>
  <si>
    <t>규     격</t>
    <phoneticPr fontId="14" type="noConversion"/>
  </si>
  <si>
    <t>단위</t>
  </si>
  <si>
    <t>수     량</t>
    <phoneticPr fontId="9" type="noConversion"/>
  </si>
  <si>
    <t>계</t>
  </si>
  <si>
    <t>비  고</t>
    <phoneticPr fontId="14" type="noConversion"/>
  </si>
  <si>
    <t>난간</t>
    <phoneticPr fontId="9" type="noConversion"/>
  </si>
  <si>
    <t>레 미 콘</t>
  </si>
  <si>
    <t>25-24-8</t>
    <phoneticPr fontId="15" type="noConversion"/>
  </si>
  <si>
    <t>m3</t>
    <phoneticPr fontId="15" type="noConversion"/>
  </si>
  <si>
    <t>거 푸 집</t>
  </si>
  <si>
    <t>유로폼</t>
    <phoneticPr fontId="15" type="noConversion"/>
  </si>
  <si>
    <t>m2</t>
    <phoneticPr fontId="15" type="noConversion"/>
  </si>
  <si>
    <t>철    근</t>
  </si>
  <si>
    <t>D 16</t>
    <phoneticPr fontId="9" type="noConversion"/>
  </si>
  <si>
    <t>ton</t>
    <phoneticPr fontId="15" type="noConversion"/>
  </si>
  <si>
    <t>(SD30)</t>
    <phoneticPr fontId="15" type="noConversion"/>
  </si>
  <si>
    <t>난간 단위수량</t>
    <phoneticPr fontId="9" type="noConversion"/>
  </si>
  <si>
    <t>공    종</t>
    <phoneticPr fontId="14" type="noConversion"/>
  </si>
  <si>
    <t>산     출     근     거</t>
    <phoneticPr fontId="9" type="noConversion"/>
  </si>
  <si>
    <t>수  량</t>
    <phoneticPr fontId="14" type="noConversion"/>
  </si>
  <si>
    <t xml:space="preserve"> 1.레 미 콘</t>
    <phoneticPr fontId="14" type="noConversion"/>
  </si>
  <si>
    <t>①</t>
    <phoneticPr fontId="9" type="noConversion"/>
  </si>
  <si>
    <t>=</t>
    <phoneticPr fontId="15" type="noConversion"/>
  </si>
  <si>
    <t>25-24-8</t>
    <phoneticPr fontId="14" type="noConversion"/>
  </si>
  <si>
    <t>m3</t>
    <phoneticPr fontId="15" type="noConversion"/>
  </si>
  <si>
    <t xml:space="preserve"> 2.거 푸 집</t>
    <phoneticPr fontId="14" type="noConversion"/>
  </si>
  <si>
    <t>(유로폼)</t>
    <phoneticPr fontId="14" type="noConversion"/>
  </si>
  <si>
    <t>m2</t>
    <phoneticPr fontId="15" type="noConversion"/>
  </si>
  <si>
    <t xml:space="preserve"> 3.철    근</t>
    <phoneticPr fontId="14" type="noConversion"/>
  </si>
  <si>
    <t xml:space="preserve">D 16 </t>
    <phoneticPr fontId="15" type="noConversion"/>
  </si>
  <si>
    <t>W1</t>
    <phoneticPr fontId="15" type="noConversion"/>
  </si>
  <si>
    <t>×</t>
    <phoneticPr fontId="9" type="noConversion"/>
  </si>
  <si>
    <t>=</t>
    <phoneticPr fontId="9" type="noConversion"/>
  </si>
  <si>
    <t>계</t>
    <phoneticPr fontId="9" type="noConversion"/>
  </si>
  <si>
    <t>ton</t>
    <phoneticPr fontId="9" type="noConversion"/>
  </si>
  <si>
    <t>4.면    목</t>
    <phoneticPr fontId="9" type="noConversion"/>
  </si>
  <si>
    <t>m</t>
    <phoneticPr fontId="9" type="noConversion"/>
  </si>
  <si>
    <t>① 난 간</t>
    <phoneticPr fontId="9" type="noConversion"/>
  </si>
  <si>
    <t>( 1개소당 )</t>
    <phoneticPr fontId="9" type="noConversion"/>
  </si>
  <si>
    <t>측    점</t>
    <phoneticPr fontId="9" type="noConversion"/>
  </si>
  <si>
    <t>규    격</t>
    <phoneticPr fontId="9" type="noConversion"/>
  </si>
  <si>
    <t>암 거 폭</t>
    <phoneticPr fontId="9" type="noConversion"/>
  </si>
  <si>
    <t>암거벽체두께</t>
    <phoneticPr fontId="9" type="noConversion"/>
  </si>
  <si>
    <t>B</t>
    <phoneticPr fontId="9" type="noConversion"/>
  </si>
  <si>
    <t>비    고</t>
    <phoneticPr fontId="9" type="noConversion"/>
  </si>
  <si>
    <t>공   종</t>
    <phoneticPr fontId="9" type="noConversion"/>
  </si>
  <si>
    <t>산     출    근    거</t>
    <phoneticPr fontId="9" type="noConversion"/>
  </si>
  <si>
    <t>수   량</t>
    <phoneticPr fontId="9" type="noConversion"/>
  </si>
  <si>
    <t>위치 :</t>
    <phoneticPr fontId="9" type="noConversion"/>
  </si>
  <si>
    <t>암  거</t>
    <phoneticPr fontId="9" type="noConversion"/>
  </si>
  <si>
    <t>규격 :</t>
    <phoneticPr fontId="9" type="noConversion"/>
  </si>
  <si>
    <t>[평균터파기고(H):</t>
    <phoneticPr fontId="9" type="noConversion"/>
  </si>
  <si>
    <t>]</t>
    <phoneticPr fontId="9" type="noConversion"/>
  </si>
  <si>
    <t>연장 :L=</t>
    <phoneticPr fontId="9" type="noConversion"/>
  </si>
  <si>
    <t>x</t>
    <phoneticPr fontId="9" type="noConversion"/>
  </si>
  <si>
    <t>1 :</t>
    <phoneticPr fontId="9" type="noConversion"/>
  </si>
  <si>
    <t>1) 터 파 기</t>
    <phoneticPr fontId="9" type="noConversion"/>
  </si>
  <si>
    <t xml:space="preserve"> </t>
    <phoneticPr fontId="9" type="noConversion"/>
  </si>
  <si>
    <t>=</t>
  </si>
  <si>
    <t>m3</t>
    <phoneticPr fontId="9" type="noConversion"/>
  </si>
  <si>
    <t xml:space="preserve">3) 잔   토 </t>
    <phoneticPr fontId="9" type="noConversion"/>
  </si>
  <si>
    <t>3) 되메우기</t>
    <phoneticPr fontId="9" type="noConversion"/>
  </si>
  <si>
    <t xml:space="preserve">  -  정 면 도</t>
  </si>
  <si>
    <t xml:space="preserve"> - 단 면 도</t>
  </si>
  <si>
    <t>L=</t>
  </si>
  <si>
    <t>1:</t>
  </si>
  <si>
    <t>돌쌓기</t>
  </si>
  <si>
    <t>con.c뒤채움</t>
  </si>
  <si>
    <t>고임돌</t>
  </si>
  <si>
    <t xml:space="preserve">         기초콘크리트</t>
  </si>
  <si>
    <t>막자갈</t>
  </si>
  <si>
    <t>수   량   산   출   및   재   료   표 ( m 당 )</t>
  </si>
  <si>
    <t>구    분</t>
  </si>
  <si>
    <t>규  격</t>
  </si>
  <si>
    <t>산    출    기   초</t>
  </si>
  <si>
    <t>수 량</t>
  </si>
  <si>
    <t>구   분</t>
  </si>
  <si>
    <t>규 격</t>
  </si>
  <si>
    <t>산    출    기    초</t>
  </si>
  <si>
    <t>정 면 적</t>
  </si>
  <si>
    <t>×</t>
  </si>
  <si>
    <t>㎡</t>
  </si>
  <si>
    <t>콘크리트</t>
  </si>
  <si>
    <t>기  초</t>
  </si>
  <si>
    <t>㎥</t>
  </si>
  <si>
    <t>비탈면적</t>
  </si>
  <si>
    <t>1 :</t>
  </si>
  <si>
    <t>뒤채움</t>
  </si>
  <si>
    <t>㎥/㎡</t>
  </si>
  <si>
    <t>평균두께</t>
  </si>
  <si>
    <t>(</t>
  </si>
  <si>
    <t>＋</t>
  </si>
  <si>
    <t>)÷</t>
  </si>
  <si>
    <t>m</t>
  </si>
  <si>
    <t>모르터</t>
  </si>
  <si>
    <t>줄눈메꿈</t>
  </si>
  <si>
    <t xml:space="preserve"> 1:3</t>
  </si>
  <si>
    <t>입    적</t>
  </si>
  <si>
    <t>천  단</t>
  </si>
  <si>
    <t>〃</t>
  </si>
  <si>
    <t>야 면 석</t>
  </si>
  <si>
    <t>막 자 갈</t>
  </si>
  <si>
    <t>-(</t>
  </si>
  <si>
    <t>2/3</t>
  </si>
  <si>
    <t>+</t>
  </si>
  <si>
    <t>)</t>
  </si>
  <si>
    <t>고 임 돌</t>
  </si>
  <si>
    <t>물 구 멍</t>
  </si>
  <si>
    <t>개소/2㎡</t>
  </si>
  <si>
    <t>m/개소</t>
  </si>
  <si>
    <t>ㅇ기초</t>
  </si>
  <si>
    <t>시 멘 트</t>
  </si>
  <si>
    <t>kg/포</t>
  </si>
  <si>
    <t>＝</t>
  </si>
  <si>
    <t>대</t>
  </si>
  <si>
    <t>ㅇ비탈</t>
  </si>
  <si>
    <t>되메우기</t>
  </si>
  <si>
    <t>단위</t>
    <phoneticPr fontId="9" type="noConversion"/>
  </si>
  <si>
    <t>레미콘</t>
    <phoneticPr fontId="9" type="noConversion"/>
  </si>
  <si>
    <t xml:space="preserve"> 0.50×0.70－0.50×0.15×0.50</t>
    <phoneticPr fontId="9" type="noConversion"/>
  </si>
  <si>
    <t>비빔</t>
    <phoneticPr fontId="9" type="noConversion"/>
  </si>
  <si>
    <t>ℓ3=45cm</t>
    <phoneticPr fontId="9" type="noConversion"/>
  </si>
  <si>
    <t>톤/㎡</t>
    <phoneticPr fontId="9" type="noConversion"/>
  </si>
  <si>
    <t>톤</t>
    <phoneticPr fontId="9" type="noConversion"/>
  </si>
  <si>
    <t>모    래</t>
    <phoneticPr fontId="9" type="noConversion"/>
  </si>
  <si>
    <t>㎥/㎡ ＋</t>
    <phoneticPr fontId="9" type="noConversion"/>
  </si>
  <si>
    <t xml:space="preserve">㎥/㎡ </t>
    <phoneticPr fontId="9" type="noConversion"/>
  </si>
  <si>
    <t>자    갈</t>
    <phoneticPr fontId="9" type="noConversion"/>
  </si>
  <si>
    <t>Φ50mm</t>
    <phoneticPr fontId="9" type="noConversion"/>
  </si>
  <si>
    <t xml:space="preserve">÷ </t>
    <phoneticPr fontId="9" type="noConversion"/>
  </si>
  <si>
    <t>터 파 기</t>
    <phoneticPr fontId="9" type="noConversion"/>
  </si>
  <si>
    <t>×(</t>
    <phoneticPr fontId="9" type="noConversion"/>
  </si>
  <si>
    <t>)×</t>
    <phoneticPr fontId="9" type="noConversion"/>
  </si>
  <si>
    <t>kg/㎥ ÷</t>
    <phoneticPr fontId="9" type="noConversion"/>
  </si>
  <si>
    <t>모 르 터</t>
    <phoneticPr fontId="9" type="noConversion"/>
  </si>
  <si>
    <t>＝</t>
    <phoneticPr fontId="9" type="noConversion"/>
  </si>
  <si>
    <t>잔    토</t>
    <phoneticPr fontId="9" type="noConversion"/>
  </si>
  <si>
    <t>－</t>
    <phoneticPr fontId="9" type="noConversion"/>
  </si>
  <si>
    <t>면 목</t>
    <phoneticPr fontId="9" type="noConversion"/>
  </si>
  <si>
    <t>구조도 및 수량산출서</t>
    <phoneticPr fontId="9" type="noConversion"/>
  </si>
  <si>
    <t>▣ 콘크리트 개거</t>
    <phoneticPr fontId="9" type="noConversion"/>
  </si>
  <si>
    <t>B=150mm</t>
    <phoneticPr fontId="9" type="noConversion"/>
  </si>
  <si>
    <t>m당</t>
    <phoneticPr fontId="9" type="noConversion"/>
  </si>
  <si>
    <t>공      종</t>
    <phoneticPr fontId="9" type="noConversion"/>
  </si>
  <si>
    <t>산       출       근       거</t>
    <phoneticPr fontId="9" type="noConversion"/>
  </si>
  <si>
    <t>단위</t>
    <phoneticPr fontId="9" type="noConversion"/>
  </si>
  <si>
    <t>수  량</t>
    <phoneticPr fontId="9" type="noConversion"/>
  </si>
  <si>
    <t>노면</t>
    <phoneticPr fontId="9" type="noConversion"/>
  </si>
  <si>
    <t>노면</t>
    <phoneticPr fontId="15" type="noConversion"/>
  </si>
  <si>
    <t>콘크리트포장</t>
    <phoneticPr fontId="15" type="noConversion"/>
  </si>
  <si>
    <t>1.</t>
    <phoneticPr fontId="9" type="noConversion"/>
  </si>
  <si>
    <t>터파기</t>
    <phoneticPr fontId="9" type="noConversion"/>
  </si>
  <si>
    <t>×</t>
    <phoneticPr fontId="9" type="noConversion"/>
  </si>
  <si>
    <t>M3</t>
    <phoneticPr fontId="9" type="noConversion"/>
  </si>
  <si>
    <t>2.</t>
    <phoneticPr fontId="9" type="noConversion"/>
  </si>
  <si>
    <t>되메우기</t>
    <phoneticPr fontId="9" type="noConversion"/>
  </si>
  <si>
    <t>3.</t>
    <phoneticPr fontId="9" type="noConversion"/>
  </si>
  <si>
    <t>잔 토 처 리</t>
    <phoneticPr fontId="9" type="noConversion"/>
  </si>
  <si>
    <t>1식</t>
    <phoneticPr fontId="15" type="noConversion"/>
  </si>
  <si>
    <t>-</t>
    <phoneticPr fontId="15" type="noConversion"/>
  </si>
  <si>
    <t>2식</t>
    <phoneticPr fontId="15" type="noConversion"/>
  </si>
  <si>
    <t>4.</t>
    <phoneticPr fontId="9" type="noConversion"/>
  </si>
  <si>
    <t>콘크리트</t>
    <phoneticPr fontId="9" type="noConversion"/>
  </si>
  <si>
    <t>×</t>
    <phoneticPr fontId="15" type="noConversion"/>
  </si>
  <si>
    <t>5.</t>
    <phoneticPr fontId="9" type="noConversion"/>
  </si>
  <si>
    <t>거푸집</t>
    <phoneticPr fontId="9" type="noConversion"/>
  </si>
  <si>
    <t>×</t>
    <phoneticPr fontId="15" type="noConversion"/>
  </si>
  <si>
    <t>M2</t>
    <phoneticPr fontId="9" type="noConversion"/>
  </si>
  <si>
    <t>6.</t>
    <phoneticPr fontId="15" type="noConversion"/>
  </si>
  <si>
    <t>면목</t>
    <phoneticPr fontId="15" type="noConversion"/>
  </si>
  <si>
    <t>m</t>
    <phoneticPr fontId="15" type="noConversion"/>
  </si>
  <si>
    <t>□배수관 터파기 계산서</t>
    <phoneticPr fontId="14" type="noConversion"/>
  </si>
  <si>
    <t>공종</t>
  </si>
  <si>
    <t>규격</t>
  </si>
  <si>
    <t>산       출      내       역</t>
  </si>
  <si>
    <t>M당</t>
  </si>
  <si>
    <t>관 매설</t>
    <phoneticPr fontId="9" type="noConversion"/>
  </si>
  <si>
    <t xml:space="preserve">   1:0.5</t>
    <phoneticPr fontId="14" type="noConversion"/>
  </si>
  <si>
    <t xml:space="preserve"> 1.터파기</t>
    <phoneticPr fontId="14" type="noConversion"/>
  </si>
  <si>
    <t>{ (</t>
    <phoneticPr fontId="14" type="noConversion"/>
  </si>
  <si>
    <t>÷</t>
    <phoneticPr fontId="14" type="noConversion"/>
  </si>
  <si>
    <t>｝</t>
    <phoneticPr fontId="14" type="noConversion"/>
  </si>
  <si>
    <t>×</t>
    <phoneticPr fontId="9" type="noConversion"/>
  </si>
  <si>
    <t xml:space="preserve"> =</t>
  </si>
  <si>
    <t>2.되메우기</t>
    <phoneticPr fontId="14" type="noConversion"/>
  </si>
  <si>
    <t>［ { (</t>
    <phoneticPr fontId="14" type="noConversion"/>
  </si>
  <si>
    <t>+</t>
    <phoneticPr fontId="14" type="noConversion"/>
  </si>
  <si>
    <t>)</t>
    <phoneticPr fontId="14" type="noConversion"/>
  </si>
  <si>
    <t>÷</t>
    <phoneticPr fontId="9" type="noConversion"/>
  </si>
  <si>
    <t>} - {</t>
    <phoneticPr fontId="14" type="noConversion"/>
  </si>
  <si>
    <t>×</t>
    <phoneticPr fontId="14" type="noConversion"/>
  </si>
  <si>
    <t xml:space="preserve">²} </t>
    <phoneticPr fontId="14" type="noConversion"/>
  </si>
  <si>
    <t>]</t>
    <phoneticPr fontId="9" type="noConversion"/>
  </si>
  <si>
    <t>일반토사</t>
    <phoneticPr fontId="9" type="noConversion"/>
  </si>
  <si>
    <t xml:space="preserve"> 4.잔 토</t>
    <phoneticPr fontId="14" type="noConversion"/>
  </si>
  <si>
    <t>1식</t>
    <phoneticPr fontId="14" type="noConversion"/>
  </si>
  <si>
    <t xml:space="preserve"> -</t>
  </si>
  <si>
    <t>3식</t>
    <phoneticPr fontId="14" type="noConversion"/>
  </si>
  <si>
    <t>수  량  산  출  및  재  료  표 ( 개 소 당 )</t>
    <phoneticPr fontId="9" type="noConversion"/>
  </si>
  <si>
    <t>구    분</t>
    <phoneticPr fontId="9" type="noConversion"/>
  </si>
  <si>
    <t>규  격</t>
    <phoneticPr fontId="9" type="noConversion"/>
  </si>
  <si>
    <t>산     출     기     초</t>
    <phoneticPr fontId="9" type="noConversion"/>
  </si>
  <si>
    <t>수 량</t>
    <phoneticPr fontId="9" type="noConversion"/>
  </si>
  <si>
    <t>단위</t>
    <phoneticPr fontId="9" type="noConversion"/>
  </si>
  <si>
    <t>비  고</t>
    <phoneticPr fontId="9" type="noConversion"/>
  </si>
  <si>
    <t>`</t>
    <phoneticPr fontId="5" type="noConversion"/>
  </si>
  <si>
    <t>면     적</t>
    <phoneticPr fontId="9" type="noConversion"/>
  </si>
  <si>
    <t>(</t>
    <phoneticPr fontId="9" type="noConversion"/>
  </si>
  <si>
    <t>＋</t>
    <phoneticPr fontId="9" type="noConversion"/>
  </si>
  <si>
    <t>) ÷</t>
    <phoneticPr fontId="9" type="noConversion"/>
  </si>
  <si>
    <t>×</t>
    <phoneticPr fontId="9" type="noConversion"/>
  </si>
  <si>
    <t>㎡</t>
    <phoneticPr fontId="9" type="noConversion"/>
  </si>
  <si>
    <t>두     께</t>
    <phoneticPr fontId="9" type="noConversion"/>
  </si>
  <si>
    <t>m</t>
    <phoneticPr fontId="9" type="noConversion"/>
  </si>
  <si>
    <t>입     적</t>
    <phoneticPr fontId="9" type="noConversion"/>
  </si>
  <si>
    <t>㎥</t>
    <phoneticPr fontId="9" type="noConversion"/>
  </si>
  <si>
    <t>30×30×45cm</t>
    <phoneticPr fontId="9" type="noConversion"/>
  </si>
  <si>
    <t>고 임 돌</t>
    <phoneticPr fontId="9" type="noConversion"/>
  </si>
  <si>
    <t>㎥/㎡</t>
    <phoneticPr fontId="9" type="noConversion"/>
  </si>
  <si>
    <t>콘크리트</t>
    <phoneticPr fontId="9" type="noConversion"/>
  </si>
  <si>
    <t>모르타르</t>
    <phoneticPr fontId="9" type="noConversion"/>
  </si>
  <si>
    <t>터파기</t>
    <phoneticPr fontId="9" type="noConversion"/>
  </si>
  <si>
    <t>잔   토</t>
    <phoneticPr fontId="9" type="noConversion"/>
  </si>
  <si>
    <t>□임도준공표지석</t>
    <phoneticPr fontId="9" type="noConversion"/>
  </si>
  <si>
    <t>규     격</t>
    <phoneticPr fontId="9" type="noConversion"/>
  </si>
  <si>
    <t>산        출        기        초</t>
    <phoneticPr fontId="9" type="noConversion"/>
  </si>
  <si>
    <t>수량</t>
    <phoneticPr fontId="9" type="noConversion"/>
  </si>
  <si>
    <t>비고</t>
    <phoneticPr fontId="9" type="noConversion"/>
  </si>
  <si>
    <t>화강암</t>
    <phoneticPr fontId="9" type="noConversion"/>
  </si>
  <si>
    <t>300*200*600</t>
    <phoneticPr fontId="9" type="noConversion"/>
  </si>
  <si>
    <t>0.3 × 0.2 × 0.6</t>
    <phoneticPr fontId="9" type="noConversion"/>
  </si>
  <si>
    <t>m3</t>
    <phoneticPr fontId="9" type="noConversion"/>
  </si>
  <si>
    <t>기초</t>
    <phoneticPr fontId="9" type="noConversion"/>
  </si>
  <si>
    <t>기초콘크리트</t>
    <phoneticPr fontId="9" type="noConversion"/>
  </si>
  <si>
    <t>0.5 × 0.4 × 0.4 - 0.3 × 0.2 × 0.3</t>
    <phoneticPr fontId="9" type="noConversion"/>
  </si>
  <si>
    <t>거푸집</t>
    <phoneticPr fontId="9" type="noConversion"/>
  </si>
  <si>
    <t>6회</t>
    <phoneticPr fontId="9" type="noConversion"/>
  </si>
  <si>
    <t>0.5 × 0.5 × 2 + 0.4 × 0.4 × 2</t>
    <phoneticPr fontId="9" type="noConversion"/>
  </si>
  <si>
    <t>m2</t>
    <phoneticPr fontId="9" type="noConversion"/>
  </si>
  <si>
    <t>글자새김</t>
    <phoneticPr fontId="9" type="noConversion"/>
  </si>
  <si>
    <t>문자 : 9자  , 숫자 : 12자 (9 + 12 × 0.9 )</t>
    <phoneticPr fontId="9" type="noConversion"/>
  </si>
  <si>
    <t>자</t>
    <phoneticPr fontId="9" type="noConversion"/>
  </si>
  <si>
    <t>( 0.5 + 0.2 ) × ( 0.4 + 0.2 ) × 0.3</t>
    <phoneticPr fontId="9" type="noConversion"/>
  </si>
  <si>
    <t>되메우기</t>
    <phoneticPr fontId="9" type="noConversion"/>
  </si>
  <si>
    <t>0.126-0.5×0.4×0.3</t>
    <phoneticPr fontId="9" type="noConversion"/>
  </si>
  <si>
    <t>잔토정리</t>
    <phoneticPr fontId="9" type="noConversion"/>
  </si>
  <si>
    <t>0.13-0.07</t>
    <phoneticPr fontId="9" type="noConversion"/>
  </si>
  <si>
    <t>수량산출 및 재료표 ( 개소당 )</t>
    <phoneticPr fontId="14" type="noConversion"/>
  </si>
  <si>
    <t>0 규준틀 구조도 (종단 토공용)</t>
    <phoneticPr fontId="14" type="noConversion"/>
  </si>
  <si>
    <t>구분</t>
  </si>
  <si>
    <t>산출기초</t>
  </si>
  <si>
    <t>수량</t>
  </si>
  <si>
    <t>비고</t>
  </si>
  <si>
    <t>각재</t>
    <phoneticPr fontId="14" type="noConversion"/>
  </si>
  <si>
    <t xml:space="preserve">50mm × 50mm </t>
    <phoneticPr fontId="14" type="noConversion"/>
  </si>
  <si>
    <t>0.05  × 0.05 × 1.55 ＋ 0.05 × 0.05 × 0.20</t>
    <phoneticPr fontId="14" type="noConversion"/>
  </si>
  <si>
    <t>m3</t>
    <phoneticPr fontId="14" type="noConversion"/>
  </si>
  <si>
    <t>판재</t>
    <phoneticPr fontId="14" type="noConversion"/>
  </si>
  <si>
    <t>t = 12mm</t>
    <phoneticPr fontId="14" type="noConversion"/>
  </si>
  <si>
    <t>( 0.50 ＋ 0.70 ) × 0.5 × 0.20 × 0.012 × 2</t>
    <phoneticPr fontId="14" type="noConversion"/>
  </si>
  <si>
    <t>못</t>
    <phoneticPr fontId="14" type="noConversion"/>
  </si>
  <si>
    <t>kg</t>
    <phoneticPr fontId="14" type="noConversion"/>
  </si>
  <si>
    <t>0 규준틀 구조도 (횡단 토공용)</t>
    <phoneticPr fontId="14" type="noConversion"/>
  </si>
  <si>
    <t>0.05  × 0.05 × 1.1 ＋ 0.05 × 0.05 × 0.9</t>
    <phoneticPr fontId="14" type="noConversion"/>
  </si>
  <si>
    <t>m3</t>
    <phoneticPr fontId="14" type="noConversion"/>
  </si>
  <si>
    <t>판재</t>
    <phoneticPr fontId="14" type="noConversion"/>
  </si>
  <si>
    <t>t = 12mm</t>
    <phoneticPr fontId="14" type="noConversion"/>
  </si>
  <si>
    <t>( 1.50 ＋ 1.70 ) × 0.5 × 0.20 × 0.012</t>
    <phoneticPr fontId="14" type="noConversion"/>
  </si>
  <si>
    <t>못</t>
    <phoneticPr fontId="14" type="noConversion"/>
  </si>
  <si>
    <t>kg</t>
    <phoneticPr fontId="14" type="noConversion"/>
  </si>
  <si>
    <t>ㅇ 7급 줄떼공 구조도 및 계산표 (사면)</t>
    <phoneticPr fontId="9" type="noConversion"/>
  </si>
  <si>
    <t xml:space="preserve"> - 단끊기(경사</t>
  </si>
  <si>
    <t>。  기준)</t>
  </si>
  <si>
    <t xml:space="preserve"> - 정 면 도</t>
  </si>
  <si>
    <t>묘  목</t>
  </si>
  <si>
    <t>지반선</t>
  </si>
  <si>
    <t>비탈다듬기</t>
  </si>
  <si>
    <t>법면떼</t>
  </si>
  <si>
    <t xml:space="preserve">    단간직고</t>
  </si>
  <si>
    <t>(1.5~1.8)</t>
    <phoneticPr fontId="55" type="noConversion"/>
  </si>
  <si>
    <t>단끊기</t>
  </si>
  <si>
    <t>단절고</t>
  </si>
  <si>
    <t>높이</t>
  </si>
  <si>
    <t>계단폭</t>
    <phoneticPr fontId="55" type="noConversion"/>
  </si>
  <si>
    <t>발디딤</t>
  </si>
  <si>
    <t>천단폭</t>
  </si>
  <si>
    <t>수    량    산    출    및    재    료   표 ( m 당 )</t>
  </si>
  <si>
    <t>구        분</t>
  </si>
  <si>
    <t>규    격</t>
  </si>
  <si>
    <t>산        출        기        초</t>
  </si>
  <si>
    <t>수  량</t>
  </si>
  <si>
    <t>비    고</t>
  </si>
  <si>
    <t>떼</t>
  </si>
  <si>
    <t>20 * 20 cm</t>
  </si>
  <si>
    <t>떼붙임면적</t>
  </si>
  <si>
    <t>단  끊  기</t>
  </si>
  <si>
    <t>÷</t>
  </si>
  <si>
    <t>○.씨뿌리기 구조도 및 계산표 (m당)</t>
    <phoneticPr fontId="5" type="noConversion"/>
  </si>
  <si>
    <t>종자</t>
  </si>
  <si>
    <t>kg</t>
  </si>
  <si>
    <t>비료</t>
  </si>
  <si>
    <t>요소</t>
    <phoneticPr fontId="14" type="noConversion"/>
  </si>
  <si>
    <t>1.0/m당 × 4.0g</t>
    <phoneticPr fontId="14" type="noConversion"/>
  </si>
  <si>
    <t>인산질</t>
  </si>
  <si>
    <t>1.0/m당 × 25.3g</t>
    <phoneticPr fontId="14" type="noConversion"/>
  </si>
  <si>
    <t>비토</t>
    <phoneticPr fontId="14" type="noConversion"/>
  </si>
  <si>
    <t>0.10 × 0.10 × 10% × 1200</t>
    <phoneticPr fontId="14" type="noConversion"/>
  </si>
  <si>
    <t>kg</t>
    <phoneticPr fontId="60" type="noConversion"/>
  </si>
  <si>
    <t>천연부엽토</t>
    <phoneticPr fontId="60" type="noConversion"/>
  </si>
  <si>
    <t>객토</t>
    <phoneticPr fontId="60" type="noConversion"/>
  </si>
  <si>
    <t>0.10 × 0.10 × 90%</t>
    <phoneticPr fontId="14" type="noConversion"/>
  </si>
  <si>
    <t>m3</t>
    <phoneticPr fontId="9" type="noConversion"/>
  </si>
  <si>
    <t>현장토사용</t>
    <phoneticPr fontId="60" type="noConversion"/>
  </si>
  <si>
    <t>○.떼수로 구조도 및 계산표 (m당)</t>
    <phoneticPr fontId="9" type="noConversion"/>
  </si>
  <si>
    <t xml:space="preserve">폭 : </t>
    <phoneticPr fontId="9" type="noConversion"/>
  </si>
  <si>
    <t>S</t>
    <phoneticPr fontId="9" type="noConversion"/>
  </si>
  <si>
    <t xml:space="preserve">         -  평 면 도</t>
  </si>
  <si>
    <t xml:space="preserve">    -  단 면 도</t>
  </si>
  <si>
    <t>깊이 :</t>
    <phoneticPr fontId="9" type="noConversion"/>
  </si>
  <si>
    <t>H</t>
    <phoneticPr fontId="9" type="noConversion"/>
  </si>
  <si>
    <t>윤주 :</t>
    <phoneticPr fontId="9" type="noConversion"/>
  </si>
  <si>
    <r>
      <t>S + 8H</t>
    </r>
    <r>
      <rPr>
        <b/>
        <vertAlign val="superscript"/>
        <sz val="12"/>
        <rFont val="굴림"/>
        <family val="3"/>
        <charset val="129"/>
      </rPr>
      <t>2</t>
    </r>
    <r>
      <rPr>
        <b/>
        <sz val="12"/>
        <rFont val="굴림"/>
        <family val="3"/>
        <charset val="129"/>
      </rPr>
      <t>/3S</t>
    </r>
    <phoneticPr fontId="9" type="noConversion"/>
  </si>
  <si>
    <t>면적 :</t>
    <phoneticPr fontId="9" type="noConversion"/>
  </si>
  <si>
    <r>
      <t>2H</t>
    </r>
    <r>
      <rPr>
        <b/>
        <vertAlign val="superscript"/>
        <sz val="12"/>
        <rFont val="굴림"/>
        <family val="3"/>
        <charset val="129"/>
      </rPr>
      <t>3</t>
    </r>
    <r>
      <rPr>
        <b/>
        <sz val="12"/>
        <rFont val="굴림"/>
        <family val="3"/>
        <charset val="129"/>
      </rPr>
      <t>/3S + 2SH/3</t>
    </r>
    <phoneticPr fontId="9" type="noConversion"/>
  </si>
  <si>
    <t>폭</t>
  </si>
  <si>
    <t>깊이</t>
  </si>
  <si>
    <t>(평균)</t>
    <phoneticPr fontId="9" type="noConversion"/>
  </si>
  <si>
    <t>윤주</t>
  </si>
  <si>
    <t>(평균)</t>
    <phoneticPr fontId="9" type="noConversion"/>
  </si>
  <si>
    <t>면      적</t>
    <phoneticPr fontId="9" type="noConversion"/>
  </si>
  <si>
    <r>
      <t>0.83 + 8 × 0.2</t>
    </r>
    <r>
      <rPr>
        <vertAlign val="superscript"/>
        <sz val="12"/>
        <rFont val="굴림"/>
        <family val="3"/>
        <charset val="129"/>
      </rPr>
      <t>2</t>
    </r>
    <r>
      <rPr>
        <sz val="12"/>
        <rFont val="굴림"/>
        <family val="3"/>
        <charset val="129"/>
      </rPr>
      <t xml:space="preserve"> ÷ ( 3 × 0.83 )</t>
    </r>
    <phoneticPr fontId="9" type="noConversion"/>
  </si>
  <si>
    <t>떼</t>
    <phoneticPr fontId="9" type="noConversion"/>
  </si>
  <si>
    <t xml:space="preserve"> </t>
    <phoneticPr fontId="9" type="noConversion"/>
  </si>
  <si>
    <t xml:space="preserve">0.96 × 1.00 </t>
    <phoneticPr fontId="9" type="noConversion"/>
  </si>
  <si>
    <t>㎡</t>
    <phoneticPr fontId="9" type="noConversion"/>
  </si>
  <si>
    <t>바 닥 파 기</t>
  </si>
  <si>
    <r>
      <t>2 × (0.2+0.03)</t>
    </r>
    <r>
      <rPr>
        <vertAlign val="superscript"/>
        <sz val="12"/>
        <rFont val="굴림"/>
        <family val="3"/>
        <charset val="129"/>
      </rPr>
      <t xml:space="preserve">3 </t>
    </r>
    <r>
      <rPr>
        <sz val="12"/>
        <rFont val="굴림"/>
        <family val="3"/>
        <charset val="129"/>
      </rPr>
      <t>÷ ( 3 × 0.83 )  +  2 × 0.83 × (0.2+0.03) ÷ 3</t>
    </r>
    <phoneticPr fontId="9" type="noConversion"/>
  </si>
  <si>
    <t>○.떼흙막이 구조도 및 계산표 (개소당)</t>
    <phoneticPr fontId="9" type="noConversion"/>
  </si>
  <si>
    <t xml:space="preserve"> - 정 면 도</t>
    <phoneticPr fontId="9" type="noConversion"/>
  </si>
  <si>
    <t xml:space="preserve"> - 단 면 도</t>
    <phoneticPr fontId="9" type="noConversion"/>
  </si>
  <si>
    <t>머리떼</t>
    <phoneticPr fontId="9" type="noConversion"/>
  </si>
  <si>
    <t>정면떼</t>
    <phoneticPr fontId="9" type="noConversion"/>
  </si>
  <si>
    <t>기슭바닥떼</t>
    <phoneticPr fontId="9" type="noConversion"/>
  </si>
  <si>
    <t>높이</t>
    <phoneticPr fontId="9" type="noConversion"/>
  </si>
  <si>
    <t>(평균)</t>
    <phoneticPr fontId="9" type="noConversion"/>
  </si>
  <si>
    <t>바닥떼</t>
    <phoneticPr fontId="9" type="noConversion"/>
  </si>
  <si>
    <t>두께</t>
    <phoneticPr fontId="9" type="noConversion"/>
  </si>
  <si>
    <t>수  량  산  출  및  재  료  표 ( 개 소 당 )</t>
  </si>
  <si>
    <t>규   격</t>
  </si>
  <si>
    <t>산        출        기       초</t>
  </si>
  <si>
    <t>비  고</t>
  </si>
  <si>
    <t>20*20cm</t>
  </si>
  <si>
    <t xml:space="preserve"> 머리떼  :</t>
  </si>
  <si>
    <t xml:space="preserve"> 바닥떼  :</t>
  </si>
  <si>
    <t xml:space="preserve"> 정면떼  :</t>
  </si>
  <si>
    <t xml:space="preserve"> (</t>
  </si>
  <si>
    <t>)  ÷</t>
  </si>
  <si>
    <t xml:space="preserve"> 양기슭바닥떼:</t>
  </si>
  <si>
    <t>바닥파기</t>
  </si>
  <si>
    <t>) + (</t>
  </si>
  <si>
    <t xml:space="preserve">)  </t>
  </si>
  <si>
    <t>H16 :</t>
    <phoneticPr fontId="15" type="noConversion"/>
  </si>
  <si>
    <t>H19 :</t>
    <phoneticPr fontId="15" type="noConversion"/>
  </si>
  <si>
    <t>4.0×2.0</t>
    <phoneticPr fontId="9" type="noConversion"/>
  </si>
  <si>
    <t>×</t>
    <phoneticPr fontId="5" type="noConversion"/>
  </si>
  <si>
    <t>면목</t>
    <phoneticPr fontId="5" type="noConversion"/>
  </si>
  <si>
    <t xml:space="preserve"> m</t>
    <phoneticPr fontId="5" type="noConversion"/>
  </si>
  <si>
    <t>0 국가지점번호판</t>
    <phoneticPr fontId="14" type="noConversion"/>
  </si>
  <si>
    <t>2.0 × 2.0</t>
    <phoneticPr fontId="9" type="noConversion"/>
  </si>
  <si>
    <t>23+12</t>
    <phoneticPr fontId="5" type="noConversion"/>
  </si>
  <si>
    <t>(암)</t>
    <phoneticPr fontId="5" type="noConversion"/>
  </si>
  <si>
    <t xml:space="preserve">   정 면 도</t>
    <phoneticPr fontId="9" type="noConversion"/>
  </si>
  <si>
    <t xml:space="preserve">  단 면 도</t>
    <phoneticPr fontId="9" type="noConversion"/>
  </si>
  <si>
    <t>ℓ₃  ＝</t>
  </si>
  <si>
    <t>콘크리트뒤채움</t>
    <phoneticPr fontId="55" type="noConversion"/>
  </si>
  <si>
    <t xml:space="preserve">        고임돌</t>
  </si>
  <si>
    <t xml:space="preserve">        막자갈</t>
  </si>
  <si>
    <t>수  량  산   출   및  재  료  표 ( 개소당)</t>
  </si>
  <si>
    <t>구   분</t>
    <phoneticPr fontId="5" type="noConversion"/>
  </si>
  <si>
    <t>산      출      기      초</t>
  </si>
  <si>
    <t>정 면 적</t>
    <phoneticPr fontId="5" type="noConversion"/>
  </si>
  <si>
    <t>① 정면적 :</t>
  </si>
  <si>
    <t>)  ÷</t>
    <phoneticPr fontId="9" type="noConversion"/>
  </si>
  <si>
    <t>①-②</t>
  </si>
  <si>
    <t>② 방수로 :</t>
  </si>
  <si>
    <t>{(</t>
  </si>
  <si>
    <t>) ＋ (</t>
  </si>
  <si>
    <t>)} ÷</t>
    <phoneticPr fontId="9" type="noConversion"/>
  </si>
  <si>
    <t>입    적</t>
    <phoneticPr fontId="9" type="noConversion"/>
  </si>
  <si>
    <t>야 면 석</t>
    <phoneticPr fontId="9" type="noConversion"/>
  </si>
  <si>
    <r>
      <t>30×30×4</t>
    </r>
    <r>
      <rPr>
        <sz val="10"/>
        <color indexed="10"/>
        <rFont val="굴림체"/>
        <family val="3"/>
        <charset val="129"/>
      </rPr>
      <t>5</t>
    </r>
    <r>
      <rPr>
        <sz val="10"/>
        <rFont val="굴림체"/>
        <family val="3"/>
        <charset val="129"/>
      </rPr>
      <t>cm</t>
    </r>
    <phoneticPr fontId="55" type="noConversion"/>
  </si>
  <si>
    <t>×</t>
    <phoneticPr fontId="9" type="noConversion"/>
  </si>
  <si>
    <t xml:space="preserve">ton/㎡ </t>
    <phoneticPr fontId="5" type="noConversion"/>
  </si>
  <si>
    <t>ton</t>
    <phoneticPr fontId="9" type="noConversion"/>
  </si>
  <si>
    <t>고 임 돌</t>
    <phoneticPr fontId="9" type="noConversion"/>
  </si>
  <si>
    <t>㎥/㎡당</t>
  </si>
  <si>
    <t>막 자 갈</t>
    <phoneticPr fontId="9" type="noConversion"/>
  </si>
  <si>
    <t>－</t>
  </si>
  <si>
    <t>＋</t>
    <phoneticPr fontId="9" type="noConversion"/>
  </si>
  <si>
    <t>)</t>
    <phoneticPr fontId="9" type="noConversion"/>
  </si>
  <si>
    <t>콘크리트</t>
    <phoneticPr fontId="9" type="noConversion"/>
  </si>
  <si>
    <t>모 르 트</t>
    <phoneticPr fontId="9" type="noConversion"/>
  </si>
  <si>
    <t xml:space="preserve">1 : 3 </t>
    <phoneticPr fontId="9" type="noConversion"/>
  </si>
  <si>
    <t>p. v. c관</t>
    <phoneticPr fontId="9" type="noConversion"/>
  </si>
  <si>
    <t>Φ50mm</t>
    <phoneticPr fontId="9" type="noConversion"/>
  </si>
  <si>
    <t>개소/2㎡ ×</t>
    <phoneticPr fontId="9" type="noConversion"/>
  </si>
  <si>
    <t>m/개소</t>
    <phoneticPr fontId="9" type="noConversion"/>
  </si>
  <si>
    <t>m</t>
    <phoneticPr fontId="9" type="noConversion"/>
  </si>
  <si>
    <t>터 파 기</t>
    <phoneticPr fontId="9" type="noConversion"/>
  </si>
  <si>
    <t>)＋(</t>
  </si>
  <si>
    <t>되메우기</t>
    <phoneticPr fontId="9" type="noConversion"/>
  </si>
  <si>
    <t>잔    토</t>
    <phoneticPr fontId="9" type="noConversion"/>
  </si>
  <si>
    <t>-</t>
    <phoneticPr fontId="9" type="noConversion"/>
  </si>
  <si>
    <r>
      <t>○ 돌기슭막이(H=1.0m) 구조도 및 계산표</t>
    </r>
    <r>
      <rPr>
        <b/>
        <u/>
        <sz val="14"/>
        <rFont val="굴림"/>
        <family val="3"/>
        <charset val="129"/>
      </rPr>
      <t xml:space="preserve"> </t>
    </r>
    <phoneticPr fontId="9" type="noConversion"/>
  </si>
  <si>
    <t>ㅇ골막이(야·찰) 구조도 및 계산표(상5.0 하4.0 고1.5)</t>
    <phoneticPr fontId="5" type="noConversion"/>
  </si>
  <si>
    <t xml:space="preserve"> 5.비    계
(강재3개월)</t>
    <phoneticPr fontId="15" type="noConversion"/>
  </si>
  <si>
    <t>계:</t>
    <phoneticPr fontId="5" type="noConversion"/>
  </si>
  <si>
    <t>유로폼</t>
    <phoneticPr fontId="5" type="noConversion"/>
  </si>
  <si>
    <t>(</t>
    <phoneticPr fontId="5" type="noConversion"/>
  </si>
  <si>
    <t>+</t>
    <phoneticPr fontId="5" type="noConversion"/>
  </si>
  <si>
    <t>)÷</t>
    <phoneticPr fontId="5" type="noConversion"/>
  </si>
  <si>
    <r>
      <t>ㅇ 돌붙임(찰붙임) 구조도 및 계산표(m</t>
    </r>
    <r>
      <rPr>
        <vertAlign val="superscript"/>
        <sz val="18"/>
        <rFont val="굴림체"/>
        <family val="3"/>
        <charset val="129"/>
      </rPr>
      <t>2</t>
    </r>
    <r>
      <rPr>
        <sz val="18"/>
        <rFont val="굴림체"/>
        <family val="3"/>
        <charset val="129"/>
      </rPr>
      <t>당)</t>
    </r>
    <phoneticPr fontId="9" type="noConversion"/>
  </si>
  <si>
    <t>깬   돌</t>
    <phoneticPr fontId="5" type="noConversion"/>
  </si>
  <si>
    <t xml:space="preserve">계 : </t>
    <phoneticPr fontId="5" type="noConversion"/>
  </si>
  <si>
    <t>ton/m3</t>
  </si>
  <si>
    <t>톤</t>
  </si>
  <si>
    <t>암(0%)</t>
    <phoneticPr fontId="5" type="noConversion"/>
  </si>
  <si>
    <t>토사(100%)</t>
    <phoneticPr fontId="5" type="noConversion"/>
  </si>
  <si>
    <t>○ 포장덮개 구조도(5.0×3.4)</t>
    <phoneticPr fontId="9" type="noConversion"/>
  </si>
  <si>
    <t>수   량   산   출   및   재   료   표  (개소 당)</t>
    <phoneticPr fontId="9" type="noConversion"/>
  </si>
  <si>
    <t>구분</t>
    <phoneticPr fontId="9" type="noConversion"/>
  </si>
  <si>
    <t>규     격</t>
    <phoneticPr fontId="9" type="noConversion"/>
  </si>
  <si>
    <t>산</t>
    <phoneticPr fontId="9" type="noConversion"/>
  </si>
  <si>
    <t>출</t>
    <phoneticPr fontId="9" type="noConversion"/>
  </si>
  <si>
    <t>기</t>
    <phoneticPr fontId="9" type="noConversion"/>
  </si>
  <si>
    <t>초</t>
    <phoneticPr fontId="9" type="noConversion"/>
  </si>
  <si>
    <t>수  량</t>
    <phoneticPr fontId="9" type="noConversion"/>
  </si>
  <si>
    <t>단위</t>
    <phoneticPr fontId="9" type="noConversion"/>
  </si>
  <si>
    <t>비 고</t>
    <phoneticPr fontId="9" type="noConversion"/>
  </si>
  <si>
    <t>콘크리트</t>
    <phoneticPr fontId="9" type="noConversion"/>
  </si>
  <si>
    <t>25-21-80</t>
    <phoneticPr fontId="15" type="noConversion"/>
  </si>
  <si>
    <t>(</t>
    <phoneticPr fontId="9" type="noConversion"/>
  </si>
  <si>
    <t>×</t>
    <phoneticPr fontId="9" type="noConversion"/>
  </si>
  <si>
    <t>m3</t>
    <phoneticPr fontId="9" type="noConversion"/>
  </si>
  <si>
    <t>콘크리양생</t>
    <phoneticPr fontId="9" type="noConversion"/>
  </si>
  <si>
    <t>m2</t>
    <phoneticPr fontId="9" type="noConversion"/>
  </si>
  <si>
    <t>거푸집</t>
    <phoneticPr fontId="9" type="noConversion"/>
  </si>
  <si>
    <t>유로폼</t>
    <phoneticPr fontId="15" type="noConversion"/>
  </si>
  <si>
    <t>+</t>
    <phoneticPr fontId="9" type="noConversion"/>
  </si>
  <si>
    <t>)×</t>
    <phoneticPr fontId="9" type="noConversion"/>
  </si>
  <si>
    <t>+(</t>
    <phoneticPr fontId="9" type="noConversion"/>
  </si>
  <si>
    <t>이형철근</t>
    <phoneticPr fontId="9" type="noConversion"/>
  </si>
  <si>
    <t>도면참조</t>
    <phoneticPr fontId="9" type="noConversion"/>
  </si>
  <si>
    <t>동바리</t>
    <phoneticPr fontId="9" type="noConversion"/>
  </si>
  <si>
    <t>강관</t>
    <phoneticPr fontId="9" type="noConversion"/>
  </si>
  <si>
    <t>공/m3</t>
    <phoneticPr fontId="9" type="noConversion"/>
  </si>
  <si>
    <t>HD16mm</t>
    <phoneticPr fontId="9" type="noConversion"/>
  </si>
  <si>
    <t>)+</t>
    <phoneticPr fontId="9" type="noConversion"/>
  </si>
  <si>
    <r>
      <t>ㅇ 돌붙임(메붙임) 구조도 및 계산표(m</t>
    </r>
    <r>
      <rPr>
        <vertAlign val="superscript"/>
        <sz val="18"/>
        <rFont val="굴림체"/>
        <family val="3"/>
        <charset val="129"/>
      </rPr>
      <t>2</t>
    </r>
    <r>
      <rPr>
        <sz val="18"/>
        <rFont val="굴림체"/>
        <family val="3"/>
        <charset val="129"/>
      </rPr>
      <t>당)</t>
    </r>
    <phoneticPr fontId="9" type="noConversion"/>
  </si>
  <si>
    <r>
      <t>○ 돌기슭막이(찰쌓기,H=1.5m,기초무) 구조도 및 계산표</t>
    </r>
    <r>
      <rPr>
        <b/>
        <u/>
        <sz val="14"/>
        <rFont val="굴림"/>
        <family val="3"/>
        <charset val="129"/>
      </rPr>
      <t xml:space="preserve"> </t>
    </r>
    <phoneticPr fontId="9" type="noConversion"/>
  </si>
  <si>
    <r>
      <t>○ 돌기슭막이(찰쌓기,H=2.0m,기초무) 구조도 및 계산표</t>
    </r>
    <r>
      <rPr>
        <b/>
        <u/>
        <sz val="14"/>
        <rFont val="굴림"/>
        <family val="3"/>
        <charset val="129"/>
      </rPr>
      <t xml:space="preserve"> </t>
    </r>
    <phoneticPr fontId="9" type="noConversion"/>
  </si>
  <si>
    <r>
      <t>○ 돌기슭막이(찰쌓기,H=2.5m,기초무) 구조도 및 계산표</t>
    </r>
    <r>
      <rPr>
        <b/>
        <u/>
        <sz val="14"/>
        <rFont val="굴림"/>
        <family val="3"/>
        <charset val="129"/>
      </rPr>
      <t xml:space="preserve"> </t>
    </r>
    <phoneticPr fontId="9" type="noConversion"/>
  </si>
  <si>
    <r>
      <t>○ 돌기슭막이(메쌓기,H=2.5m,기초무) 구조도 및 계산표</t>
    </r>
    <r>
      <rPr>
        <b/>
        <u/>
        <sz val="14"/>
        <rFont val="굴림"/>
        <family val="3"/>
        <charset val="129"/>
      </rPr>
      <t xml:space="preserve"> </t>
    </r>
    <phoneticPr fontId="9" type="noConversion"/>
  </si>
  <si>
    <r>
      <t>○ 돌기슭막이(메쌓기,H=2.0m,기초무) 구조도 및 계산표</t>
    </r>
    <r>
      <rPr>
        <b/>
        <u/>
        <sz val="14"/>
        <rFont val="굴림"/>
        <family val="3"/>
        <charset val="129"/>
      </rPr>
      <t xml:space="preserve"> </t>
    </r>
    <phoneticPr fontId="9" type="noConversion"/>
  </si>
  <si>
    <t>ㅇ 돌기슭막이(H=1.5m,찰쌓기,기초유) 구조도 및 계산표</t>
    <phoneticPr fontId="9" type="noConversion"/>
  </si>
  <si>
    <t>채움콘크리트</t>
    <phoneticPr fontId="5" type="noConversion"/>
  </si>
  <si>
    <t>계획고</t>
    <phoneticPr fontId="15" type="noConversion"/>
  </si>
  <si>
    <t>단위</t>
    <phoneticPr fontId="5" type="noConversion"/>
  </si>
  <si>
    <t>레미콘</t>
    <phoneticPr fontId="9" type="noConversion"/>
  </si>
  <si>
    <t>-</t>
    <phoneticPr fontId="5" type="noConversion"/>
  </si>
  <si>
    <t>×</t>
    <phoneticPr fontId="5" type="noConversion"/>
  </si>
  <si>
    <t>×</t>
    <phoneticPr fontId="5" type="noConversion"/>
  </si>
  <si>
    <t>=</t>
    <phoneticPr fontId="5" type="noConversion"/>
  </si>
  <si>
    <t>×</t>
    <phoneticPr fontId="9" type="noConversion"/>
  </si>
  <si>
    <t>비빔</t>
    <phoneticPr fontId="9" type="noConversion"/>
  </si>
  <si>
    <t>돌</t>
    <phoneticPr fontId="15" type="noConversion"/>
  </si>
  <si>
    <t>ℓ3=45cm</t>
    <phoneticPr fontId="9" type="noConversion"/>
  </si>
  <si>
    <t>×</t>
    <phoneticPr fontId="15" type="noConversion"/>
  </si>
  <si>
    <t>ton/㎥</t>
    <phoneticPr fontId="15" type="noConversion"/>
  </si>
  <si>
    <t>ton</t>
    <phoneticPr fontId="9" type="noConversion"/>
  </si>
  <si>
    <t>모    래</t>
    <phoneticPr fontId="9" type="noConversion"/>
  </si>
  <si>
    <t>㎥/㎡ ＋</t>
    <phoneticPr fontId="9" type="noConversion"/>
  </si>
  <si>
    <t xml:space="preserve">㎥/㎡ </t>
    <phoneticPr fontId="9" type="noConversion"/>
  </si>
  <si>
    <t>+</t>
    <phoneticPr fontId="15" type="noConversion"/>
  </si>
  <si>
    <t>자    갈</t>
    <phoneticPr fontId="9" type="noConversion"/>
  </si>
  <si>
    <t>Φ50mm</t>
    <phoneticPr fontId="9" type="noConversion"/>
  </si>
  <si>
    <t xml:space="preserve">÷ </t>
    <phoneticPr fontId="9" type="noConversion"/>
  </si>
  <si>
    <t>터 파 기</t>
    <phoneticPr fontId="9" type="noConversion"/>
  </si>
  <si>
    <t>×(</t>
    <phoneticPr fontId="9" type="noConversion"/>
  </si>
  <si>
    <t>)×</t>
    <phoneticPr fontId="9" type="noConversion"/>
  </si>
  <si>
    <t>=</t>
    <phoneticPr fontId="9" type="noConversion"/>
  </si>
  <si>
    <t>kg/㎥ ÷</t>
    <phoneticPr fontId="9" type="noConversion"/>
  </si>
  <si>
    <t>=</t>
    <phoneticPr fontId="9" type="noConversion"/>
  </si>
  <si>
    <t>모 르 터</t>
    <phoneticPr fontId="9" type="noConversion"/>
  </si>
  <si>
    <t>×</t>
    <phoneticPr fontId="5" type="noConversion"/>
  </si>
  <si>
    <t>+</t>
    <phoneticPr fontId="9" type="noConversion"/>
  </si>
  <si>
    <t>(</t>
    <phoneticPr fontId="5" type="noConversion"/>
  </si>
  <si>
    <t>+</t>
    <phoneticPr fontId="5" type="noConversion"/>
  </si>
  <si>
    <t>)×</t>
    <phoneticPr fontId="5" type="noConversion"/>
  </si>
  <si>
    <t>잔    토</t>
    <phoneticPr fontId="9" type="noConversion"/>
  </si>
  <si>
    <t>ㅇ 돌기슭막이(H=2.0m,찰쌓기,기초유) 구조도 및 계산표</t>
    <phoneticPr fontId="9" type="noConversion"/>
  </si>
  <si>
    <t>채움콘크리트</t>
    <phoneticPr fontId="5" type="noConversion"/>
  </si>
  <si>
    <t>계획고</t>
    <phoneticPr fontId="15" type="noConversion"/>
  </si>
  <si>
    <t>레미콘</t>
    <phoneticPr fontId="9" type="noConversion"/>
  </si>
  <si>
    <t>-</t>
    <phoneticPr fontId="5" type="noConversion"/>
  </si>
  <si>
    <t>×</t>
    <phoneticPr fontId="5" type="noConversion"/>
  </si>
  <si>
    <t>×</t>
    <phoneticPr fontId="5" type="noConversion"/>
  </si>
  <si>
    <t>=</t>
    <phoneticPr fontId="5" type="noConversion"/>
  </si>
  <si>
    <t>비빔</t>
    <phoneticPr fontId="9" type="noConversion"/>
  </si>
  <si>
    <t>=</t>
    <phoneticPr fontId="5" type="noConversion"/>
  </si>
  <si>
    <t>돌</t>
    <phoneticPr fontId="15" type="noConversion"/>
  </si>
  <si>
    <t>×</t>
    <phoneticPr fontId="15" type="noConversion"/>
  </si>
  <si>
    <t>×</t>
    <phoneticPr fontId="15" type="noConversion"/>
  </si>
  <si>
    <t>ton/㎥</t>
    <phoneticPr fontId="15" type="noConversion"/>
  </si>
  <si>
    <t>ton</t>
    <phoneticPr fontId="9" type="noConversion"/>
  </si>
  <si>
    <t>모    래</t>
    <phoneticPr fontId="9" type="noConversion"/>
  </si>
  <si>
    <t>㎥/㎡ ＋</t>
    <phoneticPr fontId="9" type="noConversion"/>
  </si>
  <si>
    <t xml:space="preserve">㎥/㎡ </t>
    <phoneticPr fontId="9" type="noConversion"/>
  </si>
  <si>
    <t>+</t>
    <phoneticPr fontId="15" type="noConversion"/>
  </si>
  <si>
    <t>자    갈</t>
    <phoneticPr fontId="9" type="noConversion"/>
  </si>
  <si>
    <t>Φ50mm</t>
    <phoneticPr fontId="9" type="noConversion"/>
  </si>
  <si>
    <t xml:space="preserve">÷ </t>
    <phoneticPr fontId="9" type="noConversion"/>
  </si>
  <si>
    <t>터 파 기</t>
    <phoneticPr fontId="9" type="noConversion"/>
  </si>
  <si>
    <t>×(</t>
    <phoneticPr fontId="9" type="noConversion"/>
  </si>
  <si>
    <t>)×</t>
    <phoneticPr fontId="9" type="noConversion"/>
  </si>
  <si>
    <t>=</t>
    <phoneticPr fontId="9" type="noConversion"/>
  </si>
  <si>
    <t>kg/㎥ ÷</t>
    <phoneticPr fontId="9" type="noConversion"/>
  </si>
  <si>
    <t>=</t>
    <phoneticPr fontId="9" type="noConversion"/>
  </si>
  <si>
    <t>모 르 터</t>
    <phoneticPr fontId="9" type="noConversion"/>
  </si>
  <si>
    <t>+</t>
    <phoneticPr fontId="9" type="noConversion"/>
  </si>
  <si>
    <t>(</t>
    <phoneticPr fontId="5" type="noConversion"/>
  </si>
  <si>
    <t>+</t>
    <phoneticPr fontId="5" type="noConversion"/>
  </si>
  <si>
    <t>)×</t>
    <phoneticPr fontId="5" type="noConversion"/>
  </si>
  <si>
    <t>잔    토</t>
    <phoneticPr fontId="9" type="noConversion"/>
  </si>
  <si>
    <r>
      <t>○ 돌기슭막이(메쌓기,H=1.5m,기초무) 구조도 및 계산표</t>
    </r>
    <r>
      <rPr>
        <b/>
        <u/>
        <sz val="14"/>
        <rFont val="굴림"/>
        <family val="3"/>
        <charset val="129"/>
      </rPr>
      <t xml:space="preserve"> 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</si>
</sst>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00_ "/>
    <numFmt numFmtId="177" formatCode="#,##0.000"/>
    <numFmt numFmtId="178" formatCode="_-* #,##0.000_-;\-* #,##0.000_-;_-* &quot;-&quot;_-;_-@_-"/>
    <numFmt numFmtId="179" formatCode="0_ "/>
    <numFmt numFmtId="180" formatCode="0.0_ "/>
    <numFmt numFmtId="181" formatCode="0.00_ "/>
    <numFmt numFmtId="182" formatCode="0.00_);[Red]\(0.00\)"/>
    <numFmt numFmtId="183" formatCode="0.0_);[Red]\(0.0\)"/>
    <numFmt numFmtId="184" formatCode="#,##0.0"/>
    <numFmt numFmtId="185" formatCode="_-* #,##0.00_-;\-* #,##0.00_-;_-* &quot;-&quot;_-;_-@_-"/>
    <numFmt numFmtId="186" formatCode="0.0"/>
    <numFmt numFmtId="187" formatCode="0.000"/>
    <numFmt numFmtId="188" formatCode="0.00;[Red]0.00"/>
    <numFmt numFmtId="189" formatCode="\1&quot;식&quot;\ \-\ \2&quot;식&quot;\ \=\ 0.000"/>
    <numFmt numFmtId="190" formatCode="\=\ 0.000"/>
    <numFmt numFmtId="191" formatCode="_-* #,##0_-;\-* #,##0_-;_-* &quot;-&quot;?_-;_-@_-"/>
    <numFmt numFmtId="192" formatCode="&quot;φ&quot;###"/>
    <numFmt numFmtId="193" formatCode="_ * #,##0.00_ ;_ * \-#,##0.00_ ;_ * &quot;-&quot;_ ;_ @_ "/>
    <numFmt numFmtId="194" formatCode="_-* #,##0_-;\-* #,##0_-;_-* &quot;-&quot;??_-;_-@_-"/>
    <numFmt numFmtId="195" formatCode="_-* #,##0.0_-;\-* #,##0.0_-;_-* &quot;-&quot;??_-;_-@_-"/>
    <numFmt numFmtId="196" formatCode="0.00000"/>
    <numFmt numFmtId="197" formatCode="0.00_);\(0.00\)"/>
    <numFmt numFmtId="198" formatCode="mm&quot;월&quot;\ dd&quot;일&quot;"/>
    <numFmt numFmtId="199" formatCode="0.0000"/>
    <numFmt numFmtId="200" formatCode="0.00_);[Red]&quot;₩&quot;&quot;₩&quot;\!\!\(0.00&quot;₩&quot;&quot;₩&quot;\!\!\)"/>
    <numFmt numFmtId="201" formatCode="0_);[Red]&quot;₩&quot;&quot;₩&quot;\!\!\(0&quot;₩&quot;&quot;₩&quot;\!\!\)"/>
    <numFmt numFmtId="202" formatCode="mm&quot;월&quot;&quot;₩&quot;&quot;₩&quot;\!\!\ dd&quot;일&quot;"/>
    <numFmt numFmtId="203" formatCode="_ * #,##0_ ;_ * \-#,##0_ ;_ * &quot;-&quot;_ ;_ @_ "/>
    <numFmt numFmtId="204" formatCode="_ * #,##0.00_ ;_ * \-#,##0.00_ ;_ * &quot;-&quot;??_ ;_ @_ "/>
    <numFmt numFmtId="205" formatCode="_(&quot;$&quot;* #,##0_);_(&quot;$&quot;* \(#,##0\);_(&quot;$&quot;* &quot;-&quot;_);_(@_)"/>
    <numFmt numFmtId="206" formatCode="_(&quot;$&quot;* #,##0.00_);_(&quot;$&quot;* \(#,##0.00\);_(&quot;$&quot;* &quot;-&quot;??_);_(@_)"/>
    <numFmt numFmtId="207" formatCode="#,##0;[Red]&quot;-&quot;#,##0"/>
    <numFmt numFmtId="208" formatCode="#,##0.00;[Red]&quot;-&quot;#,##0.00"/>
    <numFmt numFmtId="209" formatCode="&quot;H=&quot;0.00&quot;m&quot;"/>
    <numFmt numFmtId="210" formatCode="_(* #,##0_);_(* \(#,##0\);_(* &quot;-&quot;_);_(@_)"/>
  </numFmts>
  <fonts count="76" x14ac:knownFonts="1">
    <font>
      <sz val="10"/>
      <name val="굴림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10"/>
      <name val="돋움체"/>
      <family val="3"/>
      <charset val="129"/>
    </font>
    <font>
      <sz val="12"/>
      <name val="바탕체"/>
      <family val="1"/>
      <charset val="129"/>
    </font>
    <font>
      <b/>
      <sz val="16"/>
      <name val="굴림체"/>
      <family val="3"/>
      <charset val="129"/>
    </font>
    <font>
      <sz val="8"/>
      <name val="돋움"/>
      <family val="3"/>
      <charset val="129"/>
    </font>
    <font>
      <sz val="10"/>
      <name val="돋움체"/>
      <family val="3"/>
      <charset val="129"/>
    </font>
    <font>
      <b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sz val="8"/>
      <name val="바탕"/>
      <family val="1"/>
      <charset val="129"/>
    </font>
    <font>
      <sz val="8"/>
      <name val="바탕체"/>
      <family val="1"/>
      <charset val="129"/>
    </font>
    <font>
      <sz val="16"/>
      <name val="돋움체"/>
      <family val="3"/>
      <charset val="129"/>
    </font>
    <font>
      <sz val="10"/>
      <name val="돋움"/>
      <family val="3"/>
      <charset val="129"/>
    </font>
    <font>
      <sz val="8"/>
      <color indexed="10"/>
      <name val="굴림체"/>
      <family val="3"/>
      <charset val="129"/>
    </font>
    <font>
      <b/>
      <sz val="10"/>
      <color indexed="10"/>
      <name val="돋움체"/>
      <family val="3"/>
      <charset val="129"/>
    </font>
    <font>
      <b/>
      <sz val="10"/>
      <color indexed="10"/>
      <name val="돋움"/>
      <family val="3"/>
      <charset val="129"/>
    </font>
    <font>
      <sz val="8"/>
      <color indexed="10"/>
      <name val="돋움체"/>
      <family val="3"/>
      <charset val="129"/>
    </font>
    <font>
      <sz val="8"/>
      <name val="돋움체"/>
      <family val="3"/>
      <charset val="129"/>
    </font>
    <font>
      <b/>
      <sz val="14"/>
      <name val="굴림"/>
      <family val="3"/>
      <charset val="129"/>
    </font>
    <font>
      <b/>
      <u/>
      <sz val="14"/>
      <name val="굴림"/>
      <family val="3"/>
      <charset val="129"/>
    </font>
    <font>
      <b/>
      <u/>
      <sz val="18"/>
      <name val="굴림"/>
      <family val="3"/>
      <charset val="129"/>
    </font>
    <font>
      <u/>
      <sz val="18"/>
      <name val="굴림"/>
      <family val="3"/>
      <charset val="129"/>
    </font>
    <font>
      <u/>
      <sz val="18"/>
      <color indexed="10"/>
      <name val="굴림"/>
      <family val="3"/>
      <charset val="129"/>
    </font>
    <font>
      <b/>
      <sz val="10"/>
      <name val="굴림"/>
      <family val="3"/>
      <charset val="129"/>
    </font>
    <font>
      <sz val="8"/>
      <color indexed="10"/>
      <name val="굴림"/>
      <family val="3"/>
      <charset val="129"/>
    </font>
    <font>
      <sz val="9"/>
      <name val="굴림"/>
      <family val="3"/>
      <charset val="129"/>
    </font>
    <font>
      <sz val="9"/>
      <color indexed="12"/>
      <name val="굴림"/>
      <family val="3"/>
      <charset val="129"/>
    </font>
    <font>
      <sz val="9"/>
      <color indexed="10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0"/>
      <color indexed="81"/>
      <name val="굴림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4"/>
      <name val="굴림체"/>
      <family val="3"/>
      <charset val="129"/>
    </font>
    <font>
      <b/>
      <sz val="10"/>
      <color indexed="10"/>
      <name val="굴림체"/>
      <family val="3"/>
      <charset val="129"/>
    </font>
    <font>
      <sz val="10"/>
      <color indexed="56"/>
      <name val="굴림체"/>
      <family val="3"/>
      <charset val="129"/>
    </font>
    <font>
      <sz val="10"/>
      <color indexed="10"/>
      <name val="굴림체"/>
      <family val="3"/>
      <charset val="129"/>
    </font>
    <font>
      <sz val="10"/>
      <name val="바탕"/>
      <family val="1"/>
      <charset val="129"/>
    </font>
    <font>
      <sz val="18"/>
      <name val="굴림체"/>
      <family val="3"/>
      <charset val="129"/>
    </font>
    <font>
      <vertAlign val="superscript"/>
      <sz val="18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6"/>
      <name val="굴림체"/>
      <family val="3"/>
      <charset val="129"/>
    </font>
    <font>
      <b/>
      <sz val="6"/>
      <name val="굴림체"/>
      <family val="3"/>
      <charset val="129"/>
    </font>
    <font>
      <sz val="20"/>
      <name val="굴림체"/>
      <family val="3"/>
      <charset val="129"/>
    </font>
    <font>
      <sz val="9"/>
      <name val="바탕"/>
      <family val="1"/>
      <charset val="129"/>
    </font>
    <font>
      <sz val="10"/>
      <name val="바탕체"/>
      <family val="1"/>
      <charset val="129"/>
    </font>
    <font>
      <b/>
      <sz val="16"/>
      <name val="굴림"/>
      <family val="3"/>
      <charset val="129"/>
    </font>
    <font>
      <sz val="16"/>
      <name val="굴림"/>
      <family val="3"/>
      <charset val="129"/>
    </font>
    <font>
      <sz val="20"/>
      <name val="굴림"/>
      <family val="3"/>
      <charset val="129"/>
    </font>
    <font>
      <b/>
      <sz val="12"/>
      <name val="굴림"/>
      <family val="3"/>
      <charset val="129"/>
    </font>
    <font>
      <sz val="8"/>
      <name val="맑은 고딕"/>
      <family val="3"/>
      <charset val="129"/>
    </font>
    <font>
      <b/>
      <sz val="8"/>
      <name val="굴림"/>
      <family val="3"/>
      <charset val="129"/>
    </font>
    <font>
      <b/>
      <sz val="9"/>
      <name val="굴림"/>
      <family val="3"/>
      <charset val="129"/>
    </font>
    <font>
      <b/>
      <vertAlign val="superscript"/>
      <sz val="12"/>
      <name val="굴림"/>
      <family val="3"/>
      <charset val="129"/>
    </font>
    <font>
      <vertAlign val="superscript"/>
      <sz val="12"/>
      <name val="굴림"/>
      <family val="3"/>
      <charset val="129"/>
    </font>
    <font>
      <b/>
      <u/>
      <sz val="16"/>
      <name val="굴림체"/>
      <family val="3"/>
      <charset val="129"/>
    </font>
    <font>
      <b/>
      <u/>
      <sz val="12"/>
      <name val="굴림체"/>
      <family val="3"/>
      <charset val="129"/>
    </font>
    <font>
      <u/>
      <sz val="10"/>
      <name val="굴림체"/>
      <family val="3"/>
      <charset val="129"/>
    </font>
    <font>
      <sz val="7"/>
      <color indexed="81"/>
      <name val="굴림"/>
      <family val="3"/>
      <charset val="129"/>
    </font>
    <font>
      <b/>
      <sz val="18"/>
      <name val="굴림체"/>
      <family val="3"/>
      <charset val="129"/>
    </font>
    <font>
      <b/>
      <sz val="20"/>
      <name val="굴림체"/>
      <family val="3"/>
      <charset val="129"/>
    </font>
    <font>
      <b/>
      <sz val="9"/>
      <color indexed="81"/>
      <name val="돋움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맑은 고딕"/>
      <family val="3"/>
      <charset val="129"/>
      <scheme val="minor"/>
    </font>
    <font>
      <sz val="10"/>
      <color rgb="FFFF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52">
    <xf numFmtId="0" fontId="0" fillId="0" borderId="0">
      <alignment vertical="center"/>
    </xf>
    <xf numFmtId="203" fontId="72" fillId="0" borderId="0" applyFont="0" applyFill="0" applyBorder="0" applyAlignment="0" applyProtection="0"/>
    <xf numFmtId="204" fontId="72" fillId="0" borderId="0" applyFont="0" applyFill="0" applyBorder="0" applyAlignment="0" applyProtection="0"/>
    <xf numFmtId="188" fontId="7" fillId="0" borderId="0">
      <protection locked="0"/>
    </xf>
    <xf numFmtId="205" fontId="72" fillId="0" borderId="0" applyFont="0" applyFill="0" applyBorder="0" applyAlignment="0" applyProtection="0"/>
    <xf numFmtId="206" fontId="72" fillId="0" borderId="0" applyFont="0" applyFill="0" applyBorder="0" applyAlignment="0" applyProtection="0"/>
    <xf numFmtId="0" fontId="73" fillId="0" borderId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0" fontId="50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/>
    <xf numFmtId="0" fontId="2" fillId="0" borderId="0">
      <alignment vertical="center"/>
    </xf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5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 applyFont="0" applyFill="0" applyBorder="0" applyAlignment="0" applyProtection="0">
      <alignment vertical="center"/>
    </xf>
  </cellStyleXfs>
  <cellXfs count="1420">
    <xf numFmtId="0" fontId="0" fillId="0" borderId="0" xfId="0">
      <alignment vertical="center"/>
    </xf>
    <xf numFmtId="0" fontId="6" fillId="0" borderId="0" xfId="46" applyFont="1" applyFill="1" applyBorder="1" applyAlignment="1" applyProtection="1">
      <alignment vertical="center"/>
      <protection locked="0"/>
    </xf>
    <xf numFmtId="0" fontId="10" fillId="0" borderId="0" xfId="32" applyFont="1">
      <alignment vertical="center"/>
    </xf>
    <xf numFmtId="0" fontId="10" fillId="0" borderId="0" xfId="46" applyFont="1" applyFill="1" applyBorder="1" applyAlignment="1" applyProtection="1">
      <alignment vertical="center"/>
      <protection locked="0"/>
    </xf>
    <xf numFmtId="4" fontId="11" fillId="0" borderId="0" xfId="41" applyNumberFormat="1" applyFont="1" applyBorder="1" applyAlignment="1">
      <alignment horizontal="center" vertical="center"/>
    </xf>
    <xf numFmtId="4" fontId="11" fillId="0" borderId="0" xfId="41" applyNumberFormat="1" applyFont="1" applyAlignment="1">
      <alignment horizontal="right" vertical="center"/>
    </xf>
    <xf numFmtId="3" fontId="11" fillId="0" borderId="0" xfId="41" applyNumberFormat="1" applyFont="1" applyBorder="1" applyAlignment="1">
      <alignment horizontal="center" vertical="center"/>
    </xf>
    <xf numFmtId="4" fontId="11" fillId="0" borderId="0" xfId="41" applyNumberFormat="1" applyFont="1" applyAlignment="1">
      <alignment horizontal="center" vertical="center"/>
    </xf>
    <xf numFmtId="4" fontId="11" fillId="0" borderId="0" xfId="41" applyNumberFormat="1" applyFont="1" applyBorder="1" applyAlignment="1">
      <alignment horizontal="left" vertical="center"/>
    </xf>
    <xf numFmtId="0" fontId="11" fillId="0" borderId="0" xfId="41" applyFont="1" applyBorder="1" applyAlignment="1">
      <alignment horizontal="center" vertical="center"/>
    </xf>
    <xf numFmtId="4" fontId="12" fillId="0" borderId="1" xfId="41" applyNumberFormat="1" applyFont="1" applyBorder="1" applyAlignment="1">
      <alignment horizontal="center" vertical="center"/>
    </xf>
    <xf numFmtId="4" fontId="12" fillId="0" borderId="2" xfId="41" applyNumberFormat="1" applyFont="1" applyBorder="1" applyAlignment="1">
      <alignment horizontal="center" vertical="center"/>
    </xf>
    <xf numFmtId="0" fontId="12" fillId="0" borderId="2" xfId="41" applyFont="1" applyBorder="1" applyAlignment="1">
      <alignment horizontal="center" vertical="center"/>
    </xf>
    <xf numFmtId="4" fontId="12" fillId="0" borderId="3" xfId="41" applyNumberFormat="1" applyFont="1" applyBorder="1" applyAlignment="1">
      <alignment horizontal="center" vertical="center"/>
    </xf>
    <xf numFmtId="4" fontId="12" fillId="0" borderId="4" xfId="41" applyNumberFormat="1" applyFont="1" applyBorder="1" applyAlignment="1">
      <alignment horizontal="center" vertical="center"/>
    </xf>
    <xf numFmtId="4" fontId="12" fillId="0" borderId="0" xfId="41" applyNumberFormat="1" applyFont="1" applyBorder="1" applyAlignment="1">
      <alignment horizontal="center" vertical="center"/>
    </xf>
    <xf numFmtId="4" fontId="12" fillId="0" borderId="0" xfId="41" quotePrefix="1" applyNumberFormat="1" applyFont="1" applyBorder="1" applyAlignment="1">
      <alignment horizontal="center" vertical="center"/>
    </xf>
    <xf numFmtId="4" fontId="13" fillId="0" borderId="0" xfId="41" applyNumberFormat="1" applyFont="1" applyAlignment="1">
      <alignment vertical="center"/>
    </xf>
    <xf numFmtId="0" fontId="12" fillId="0" borderId="0" xfId="41" applyFont="1" applyBorder="1" applyAlignment="1">
      <alignment horizontal="center" vertical="center"/>
    </xf>
    <xf numFmtId="4" fontId="12" fillId="0" borderId="5" xfId="41" applyNumberFormat="1" applyFont="1" applyBorder="1" applyAlignment="1">
      <alignment horizontal="center" vertical="center"/>
    </xf>
    <xf numFmtId="4" fontId="12" fillId="0" borderId="4" xfId="41" applyNumberFormat="1" applyFont="1" applyBorder="1" applyAlignment="1">
      <alignment horizontal="right" vertical="center"/>
    </xf>
    <xf numFmtId="4" fontId="12" fillId="0" borderId="0" xfId="46" applyNumberFormat="1" applyFont="1" applyBorder="1" applyAlignment="1" applyProtection="1">
      <alignment horizontal="center" vertical="center" textRotation="90"/>
    </xf>
    <xf numFmtId="4" fontId="12" fillId="0" borderId="0" xfId="41" applyNumberFormat="1" applyFont="1" applyBorder="1" applyAlignment="1">
      <alignment horizontal="center" vertical="center" textRotation="90"/>
    </xf>
    <xf numFmtId="4" fontId="12" fillId="0" borderId="0" xfId="41" applyNumberFormat="1" applyFont="1" applyBorder="1" applyAlignment="1">
      <alignment vertical="center"/>
    </xf>
    <xf numFmtId="4" fontId="12" fillId="0" borderId="0" xfId="46" applyNumberFormat="1" applyFont="1" applyBorder="1" applyAlignment="1" applyProtection="1">
      <alignment horizontal="center" vertical="center"/>
    </xf>
    <xf numFmtId="4" fontId="12" fillId="0" borderId="4" xfId="41" quotePrefix="1" applyNumberFormat="1" applyFont="1" applyBorder="1" applyAlignment="1" applyProtection="1">
      <alignment horizontal="center" vertical="center"/>
    </xf>
    <xf numFmtId="4" fontId="12" fillId="0" borderId="0" xfId="41" quotePrefix="1" applyNumberFormat="1" applyFont="1" applyBorder="1" applyAlignment="1" applyProtection="1">
      <alignment horizontal="center" vertical="center"/>
    </xf>
    <xf numFmtId="0" fontId="12" fillId="0" borderId="0" xfId="41" quotePrefix="1" applyFont="1" applyBorder="1" applyAlignment="1" applyProtection="1">
      <alignment horizontal="center" vertical="center"/>
    </xf>
    <xf numFmtId="4" fontId="12" fillId="0" borderId="5" xfId="41" quotePrefix="1" applyNumberFormat="1" applyFont="1" applyBorder="1" applyAlignment="1" applyProtection="1">
      <alignment horizontal="center" vertical="center"/>
    </xf>
    <xf numFmtId="4" fontId="12" fillId="0" borderId="4" xfId="41" quotePrefix="1" applyNumberFormat="1" applyFont="1" applyBorder="1" applyAlignment="1">
      <alignment horizontal="center" vertical="center"/>
    </xf>
    <xf numFmtId="4" fontId="13" fillId="0" borderId="6" xfId="41" quotePrefix="1" applyNumberFormat="1" applyFont="1" applyBorder="1" applyAlignment="1">
      <alignment horizontal="center" vertical="center"/>
    </xf>
    <xf numFmtId="4" fontId="13" fillId="0" borderId="7" xfId="41" applyNumberFormat="1" applyFont="1" applyBorder="1" applyAlignment="1">
      <alignment horizontal="center" vertical="center"/>
    </xf>
    <xf numFmtId="4" fontId="13" fillId="0" borderId="7" xfId="41" quotePrefix="1" applyNumberFormat="1" applyFont="1" applyBorder="1" applyAlignment="1">
      <alignment horizontal="center" vertical="center"/>
    </xf>
    <xf numFmtId="4" fontId="13" fillId="0" borderId="1" xfId="41" applyNumberFormat="1" applyFont="1" applyBorder="1" applyAlignment="1" applyProtection="1">
      <alignment horizontal="center" vertical="center"/>
    </xf>
    <xf numFmtId="4" fontId="13" fillId="0" borderId="2" xfId="41" applyNumberFormat="1" applyFont="1" applyBorder="1" applyAlignment="1" applyProtection="1">
      <alignment horizontal="center" vertical="center"/>
    </xf>
    <xf numFmtId="4" fontId="13" fillId="0" borderId="4" xfId="41" applyNumberFormat="1" applyFont="1" applyBorder="1" applyAlignment="1">
      <alignment horizontal="left" vertical="center" wrapText="1"/>
    </xf>
    <xf numFmtId="4" fontId="13" fillId="0" borderId="1" xfId="41" applyNumberFormat="1" applyFont="1" applyBorder="1" applyAlignment="1">
      <alignment horizontal="center" vertical="center"/>
    </xf>
    <xf numFmtId="4" fontId="13" fillId="0" borderId="2" xfId="46" applyNumberFormat="1" applyFont="1" applyBorder="1" applyAlignment="1" applyProtection="1">
      <alignment vertical="center"/>
    </xf>
    <xf numFmtId="0" fontId="10" fillId="0" borderId="7" xfId="32" applyFont="1" applyBorder="1" applyAlignment="1">
      <alignment vertical="center"/>
    </xf>
    <xf numFmtId="4" fontId="13" fillId="0" borderId="2" xfId="41" quotePrefix="1" applyNumberFormat="1" applyFont="1" applyBorder="1" applyAlignment="1">
      <alignment horizontal="left" vertical="center"/>
    </xf>
    <xf numFmtId="4" fontId="13" fillId="0" borderId="2" xfId="41" applyNumberFormat="1" applyFont="1" applyBorder="1" applyAlignment="1">
      <alignment vertical="center"/>
    </xf>
    <xf numFmtId="0" fontId="13" fillId="0" borderId="2" xfId="46" applyFont="1" applyBorder="1" applyAlignment="1" applyProtection="1">
      <alignment horizontal="right" vertical="center"/>
    </xf>
    <xf numFmtId="0" fontId="13" fillId="0" borderId="4" xfId="41" applyFont="1" applyBorder="1" applyAlignment="1">
      <alignment vertical="center"/>
    </xf>
    <xf numFmtId="4" fontId="13" fillId="0" borderId="5" xfId="41" applyNumberFormat="1" applyFont="1" applyBorder="1" applyAlignment="1">
      <alignment vertical="center"/>
    </xf>
    <xf numFmtId="4" fontId="13" fillId="0" borderId="4" xfId="41" applyNumberFormat="1" applyFont="1" applyBorder="1" applyAlignment="1">
      <alignment horizontal="center" vertical="center"/>
    </xf>
    <xf numFmtId="4" fontId="13" fillId="0" borderId="0" xfId="46" applyNumberFormat="1" applyFont="1" applyBorder="1" applyAlignment="1" applyProtection="1">
      <alignment vertical="center"/>
    </xf>
    <xf numFmtId="4" fontId="13" fillId="0" borderId="0" xfId="41" quotePrefix="1" applyNumberFormat="1" applyFont="1" applyBorder="1" applyAlignment="1">
      <alignment horizontal="left" vertical="center"/>
    </xf>
    <xf numFmtId="4" fontId="13" fillId="0" borderId="0" xfId="41" applyNumberFormat="1" applyFont="1" applyBorder="1" applyAlignment="1">
      <alignment vertical="center"/>
    </xf>
    <xf numFmtId="4" fontId="13" fillId="0" borderId="0" xfId="41" applyNumberFormat="1" applyFont="1" applyBorder="1" applyAlignment="1">
      <alignment vertical="center" shrinkToFit="1"/>
    </xf>
    <xf numFmtId="0" fontId="13" fillId="0" borderId="0" xfId="46" applyFont="1" applyBorder="1" applyAlignment="1" applyProtection="1">
      <alignment horizontal="right" vertical="center"/>
    </xf>
    <xf numFmtId="0" fontId="13" fillId="0" borderId="0" xfId="46" applyFont="1" applyBorder="1" applyAlignment="1" applyProtection="1">
      <alignment vertical="center"/>
    </xf>
    <xf numFmtId="0" fontId="16" fillId="0" borderId="0" xfId="46" applyFont="1" applyFill="1" applyBorder="1" applyAlignment="1" applyProtection="1">
      <alignment horizontal="left" vertical="center"/>
      <protection locked="0"/>
    </xf>
    <xf numFmtId="4" fontId="13" fillId="0" borderId="8" xfId="41" quotePrefix="1" applyNumberFormat="1" applyFont="1" applyBorder="1" applyAlignment="1">
      <alignment horizontal="left" vertical="center"/>
    </xf>
    <xf numFmtId="4" fontId="13" fillId="0" borderId="4" xfId="41" applyNumberFormat="1" applyFont="1" applyBorder="1" applyAlignment="1">
      <alignment vertical="center"/>
    </xf>
    <xf numFmtId="4" fontId="13" fillId="0" borderId="0" xfId="41" applyNumberFormat="1" applyFont="1" applyBorder="1" applyAlignment="1">
      <alignment horizontal="center" vertical="center"/>
    </xf>
    <xf numFmtId="176" fontId="11" fillId="0" borderId="4" xfId="46" applyNumberFormat="1" applyFont="1" applyBorder="1" applyAlignment="1" applyProtection="1">
      <alignment vertical="center"/>
    </xf>
    <xf numFmtId="0" fontId="13" fillId="0" borderId="5" xfId="46" applyFont="1" applyBorder="1" applyAlignment="1" applyProtection="1">
      <alignment vertical="center"/>
    </xf>
    <xf numFmtId="0" fontId="13" fillId="0" borderId="1" xfId="46" applyFont="1" applyBorder="1" applyAlignment="1" applyProtection="1">
      <alignment vertical="center"/>
    </xf>
    <xf numFmtId="4" fontId="13" fillId="0" borderId="2" xfId="41" applyNumberFormat="1" applyFont="1" applyBorder="1" applyAlignment="1">
      <alignment horizontal="left" vertical="center"/>
    </xf>
    <xf numFmtId="4" fontId="13" fillId="0" borderId="2" xfId="41" applyNumberFormat="1" applyFont="1" applyBorder="1" applyAlignment="1">
      <alignment vertical="center" shrinkToFit="1"/>
    </xf>
    <xf numFmtId="4" fontId="13" fillId="0" borderId="2" xfId="41" applyNumberFormat="1" applyFont="1" applyBorder="1" applyAlignment="1">
      <alignment horizontal="center" vertical="center"/>
    </xf>
    <xf numFmtId="4" fontId="13" fillId="0" borderId="3" xfId="41" applyNumberFormat="1" applyFont="1" applyBorder="1" applyAlignment="1">
      <alignment vertical="center"/>
    </xf>
    <xf numFmtId="176" fontId="13" fillId="0" borderId="1" xfId="41" applyNumberFormat="1" applyFont="1" applyBorder="1" applyAlignment="1">
      <alignment vertical="center"/>
    </xf>
    <xf numFmtId="4" fontId="13" fillId="0" borderId="6" xfId="41" applyNumberFormat="1" applyFont="1" applyBorder="1" applyAlignment="1">
      <alignment horizontal="center" vertical="center"/>
    </xf>
    <xf numFmtId="0" fontId="13" fillId="0" borderId="6" xfId="46" applyFont="1" applyBorder="1" applyAlignment="1" applyProtection="1">
      <alignment vertical="center"/>
    </xf>
    <xf numFmtId="0" fontId="13" fillId="0" borderId="7" xfId="46" applyFont="1" applyBorder="1" applyAlignment="1" applyProtection="1">
      <alignment vertical="center"/>
    </xf>
    <xf numFmtId="4" fontId="13" fillId="0" borderId="7" xfId="41" applyNumberFormat="1" applyFont="1" applyBorder="1" applyAlignment="1">
      <alignment vertical="center"/>
    </xf>
    <xf numFmtId="4" fontId="13" fillId="0" borderId="7" xfId="41" applyNumberFormat="1" applyFont="1" applyBorder="1" applyAlignment="1">
      <alignment horizontal="right" vertical="center"/>
    </xf>
    <xf numFmtId="4" fontId="13" fillId="0" borderId="9" xfId="41" applyNumberFormat="1" applyFont="1" applyBorder="1" applyAlignment="1">
      <alignment vertical="center"/>
    </xf>
    <xf numFmtId="176" fontId="11" fillId="0" borderId="6" xfId="46" applyNumberFormat="1" applyFont="1" applyBorder="1" applyAlignment="1" applyProtection="1">
      <alignment vertical="center"/>
    </xf>
    <xf numFmtId="0" fontId="13" fillId="0" borderId="9" xfId="46" applyFont="1" applyBorder="1" applyAlignment="1" applyProtection="1">
      <alignment vertical="center"/>
    </xf>
    <xf numFmtId="0" fontId="10" fillId="0" borderId="0" xfId="46" applyFont="1" applyFill="1" applyAlignment="1" applyProtection="1">
      <alignment vertical="center"/>
      <protection locked="0"/>
    </xf>
    <xf numFmtId="4" fontId="13" fillId="0" borderId="4" xfId="41" applyNumberFormat="1" applyFont="1" applyBorder="1" applyAlignment="1">
      <alignment horizontal="left" vertical="center"/>
    </xf>
    <xf numFmtId="176" fontId="11" fillId="0" borderId="4" xfId="41" applyNumberFormat="1" applyFont="1" applyBorder="1" applyAlignment="1">
      <alignment vertical="center"/>
    </xf>
    <xf numFmtId="4" fontId="13" fillId="0" borderId="8" xfId="41" quotePrefix="1" applyNumberFormat="1" applyFont="1" applyBorder="1" applyAlignment="1">
      <alignment horizontal="center" vertical="center"/>
    </xf>
    <xf numFmtId="4" fontId="13" fillId="0" borderId="4" xfId="41" quotePrefix="1" applyNumberFormat="1" applyFont="1" applyBorder="1" applyAlignment="1">
      <alignment horizontal="center" vertical="center"/>
    </xf>
    <xf numFmtId="176" fontId="11" fillId="0" borderId="1" xfId="46" applyNumberFormat="1" applyFont="1" applyBorder="1" applyAlignment="1" applyProtection="1">
      <alignment vertical="center"/>
    </xf>
    <xf numFmtId="0" fontId="13" fillId="0" borderId="3" xfId="46" applyFont="1" applyBorder="1" applyAlignment="1" applyProtection="1">
      <alignment vertical="center"/>
    </xf>
    <xf numFmtId="176" fontId="10" fillId="0" borderId="0" xfId="32" applyNumberFormat="1" applyFont="1">
      <alignment vertical="center"/>
    </xf>
    <xf numFmtId="4" fontId="13" fillId="0" borderId="1" xfId="41" applyNumberFormat="1" applyFont="1" applyBorder="1" applyAlignment="1">
      <alignment horizontal="left" vertical="center"/>
    </xf>
    <xf numFmtId="0" fontId="13" fillId="0" borderId="2" xfId="39" applyFont="1" applyBorder="1" applyAlignment="1" applyProtection="1">
      <alignment vertical="center"/>
    </xf>
    <xf numFmtId="176" fontId="13" fillId="0" borderId="2" xfId="39" applyNumberFormat="1" applyFont="1" applyBorder="1" applyAlignment="1" applyProtection="1">
      <alignment vertical="center"/>
    </xf>
    <xf numFmtId="4" fontId="13" fillId="0" borderId="3" xfId="41" applyNumberFormat="1" applyFont="1" applyBorder="1" applyAlignment="1">
      <alignment horizontal="left" vertical="center"/>
    </xf>
    <xf numFmtId="0" fontId="13" fillId="0" borderId="7" xfId="39" applyFont="1" applyBorder="1" applyAlignment="1" applyProtection="1">
      <alignment vertical="center"/>
    </xf>
    <xf numFmtId="176" fontId="13" fillId="0" borderId="0" xfId="39" applyNumberFormat="1" applyFont="1" applyBorder="1" applyAlignment="1" applyProtection="1">
      <alignment vertical="center"/>
    </xf>
    <xf numFmtId="0" fontId="13" fillId="0" borderId="0" xfId="39" applyFont="1" applyBorder="1" applyAlignment="1" applyProtection="1">
      <alignment vertical="center"/>
    </xf>
    <xf numFmtId="176" fontId="11" fillId="0" borderId="6" xfId="46" applyNumberFormat="1" applyFont="1" applyBorder="1" applyAlignment="1" applyProtection="1">
      <alignment horizontal="right" vertical="center"/>
    </xf>
    <xf numFmtId="0" fontId="13" fillId="0" borderId="10" xfId="46" applyFont="1" applyBorder="1" applyAlignment="1" applyProtection="1">
      <alignment horizontal="left" vertical="center"/>
    </xf>
    <xf numFmtId="0" fontId="13" fillId="0" borderId="2" xfId="46" applyFont="1" applyBorder="1" applyAlignment="1" applyProtection="1">
      <alignment vertical="center"/>
    </xf>
    <xf numFmtId="0" fontId="13" fillId="0" borderId="2" xfId="37" applyFont="1" applyBorder="1" applyAlignment="1">
      <alignment vertical="center"/>
    </xf>
    <xf numFmtId="176" fontId="13" fillId="0" borderId="1" xfId="46" applyNumberFormat="1" applyFont="1" applyBorder="1" applyAlignment="1" applyProtection="1">
      <alignment vertical="center"/>
    </xf>
    <xf numFmtId="0" fontId="13" fillId="0" borderId="8" xfId="46" applyFont="1" applyBorder="1" applyAlignment="1" applyProtection="1">
      <alignment horizontal="center" vertical="center"/>
    </xf>
    <xf numFmtId="0" fontId="13" fillId="0" borderId="0" xfId="37" applyFont="1" applyBorder="1" applyAlignment="1">
      <alignment vertical="center"/>
    </xf>
    <xf numFmtId="176" fontId="13" fillId="0" borderId="4" xfId="46" applyNumberFormat="1" applyFont="1" applyBorder="1" applyAlignment="1" applyProtection="1">
      <alignment vertical="center"/>
    </xf>
    <xf numFmtId="0" fontId="13" fillId="0" borderId="11" xfId="46" applyFont="1" applyBorder="1" applyAlignment="1" applyProtection="1">
      <alignment horizontal="center" vertical="center"/>
    </xf>
    <xf numFmtId="0" fontId="13" fillId="0" borderId="7" xfId="46" applyFont="1" applyBorder="1" applyAlignment="1" applyProtection="1">
      <alignment horizontal="center" vertical="center"/>
    </xf>
    <xf numFmtId="0" fontId="13" fillId="0" borderId="7" xfId="46" applyFont="1" applyBorder="1" applyAlignment="1" applyProtection="1">
      <alignment horizontal="right" vertical="center"/>
    </xf>
    <xf numFmtId="0" fontId="10" fillId="0" borderId="2" xfId="46" applyFont="1" applyBorder="1" applyAlignment="1" applyProtection="1">
      <alignment vertical="center"/>
    </xf>
    <xf numFmtId="0" fontId="10" fillId="0" borderId="2" xfId="46" applyFont="1" applyBorder="1" applyAlignment="1" applyProtection="1">
      <alignment horizontal="left" vertical="center"/>
    </xf>
    <xf numFmtId="0" fontId="17" fillId="0" borderId="2" xfId="37" applyFont="1" applyBorder="1" applyAlignment="1">
      <alignment vertical="center"/>
    </xf>
    <xf numFmtId="4" fontId="10" fillId="0" borderId="2" xfId="41" applyNumberFormat="1" applyFont="1" applyBorder="1" applyAlignment="1">
      <alignment vertical="center"/>
    </xf>
    <xf numFmtId="4" fontId="10" fillId="0" borderId="2" xfId="41" applyNumberFormat="1" applyFont="1" applyBorder="1" applyAlignment="1">
      <alignment horizontal="center" vertical="center"/>
    </xf>
    <xf numFmtId="176" fontId="6" fillId="0" borderId="1" xfId="46" applyNumberFormat="1" applyFont="1" applyBorder="1" applyAlignment="1" applyProtection="1">
      <alignment vertical="center"/>
    </xf>
    <xf numFmtId="0" fontId="10" fillId="0" borderId="3" xfId="46" applyFont="1" applyBorder="1" applyAlignment="1" applyProtection="1">
      <alignment vertical="center"/>
    </xf>
    <xf numFmtId="4" fontId="10" fillId="0" borderId="7" xfId="41" applyNumberFormat="1" applyFont="1" applyBorder="1" applyAlignment="1">
      <alignment vertical="center"/>
    </xf>
    <xf numFmtId="4" fontId="10" fillId="0" borderId="7" xfId="41" applyNumberFormat="1" applyFont="1" applyBorder="1" applyAlignment="1">
      <alignment horizontal="center" vertical="center"/>
    </xf>
    <xf numFmtId="0" fontId="10" fillId="0" borderId="9" xfId="46" applyFont="1" applyBorder="1" applyAlignment="1" applyProtection="1">
      <alignment vertical="center"/>
    </xf>
    <xf numFmtId="4" fontId="10" fillId="0" borderId="0" xfId="41" applyNumberFormat="1" applyFont="1" applyAlignment="1">
      <alignment vertical="center"/>
    </xf>
    <xf numFmtId="4" fontId="10" fillId="0" borderId="0" xfId="41" applyNumberFormat="1" applyFont="1" applyAlignment="1">
      <alignment horizontal="center" vertical="center"/>
    </xf>
    <xf numFmtId="0" fontId="10" fillId="0" borderId="0" xfId="41" applyFont="1" applyAlignment="1">
      <alignment vertical="center"/>
    </xf>
    <xf numFmtId="0" fontId="6" fillId="0" borderId="0" xfId="46" applyFont="1" applyFill="1" applyAlignment="1" applyProtection="1">
      <alignment vertical="center"/>
      <protection locked="0"/>
    </xf>
    <xf numFmtId="0" fontId="2" fillId="0" borderId="0" xfId="29" applyAlignment="1">
      <alignment vertical="center"/>
    </xf>
    <xf numFmtId="0" fontId="13" fillId="0" borderId="0" xfId="46" applyFont="1" applyFill="1" applyBorder="1" applyAlignment="1" applyProtection="1">
      <alignment vertical="center" shrinkToFit="1"/>
      <protection locked="0"/>
    </xf>
    <xf numFmtId="0" fontId="13" fillId="0" borderId="0" xfId="46" applyFont="1" applyFill="1" applyAlignment="1" applyProtection="1">
      <alignment vertical="center" shrinkToFit="1"/>
      <protection locked="0"/>
    </xf>
    <xf numFmtId="0" fontId="13" fillId="0" borderId="12" xfId="46" applyFont="1" applyFill="1" applyBorder="1" applyAlignment="1" applyProtection="1">
      <alignment horizontal="center" vertical="center" shrinkToFit="1"/>
      <protection locked="0"/>
    </xf>
    <xf numFmtId="0" fontId="13" fillId="0" borderId="10" xfId="46" applyFont="1" applyFill="1" applyBorder="1" applyAlignment="1" applyProtection="1">
      <alignment horizontal="center" vertical="center" shrinkToFit="1"/>
      <protection locked="0"/>
    </xf>
    <xf numFmtId="0" fontId="13" fillId="0" borderId="12" xfId="40" applyFont="1" applyFill="1" applyBorder="1" applyAlignment="1" applyProtection="1">
      <alignment horizontal="center" vertical="center"/>
      <protection locked="0"/>
    </xf>
    <xf numFmtId="4" fontId="13" fillId="0" borderId="12" xfId="12" applyNumberFormat="1" applyFont="1" applyFill="1" applyBorder="1" applyAlignment="1" applyProtection="1">
      <alignment vertical="center" shrinkToFit="1"/>
      <protection locked="0"/>
    </xf>
    <xf numFmtId="4" fontId="11" fillId="0" borderId="12" xfId="12" applyNumberFormat="1" applyFont="1" applyFill="1" applyBorder="1" applyAlignment="1" applyProtection="1">
      <alignment vertical="center" shrinkToFit="1"/>
      <protection locked="0"/>
    </xf>
    <xf numFmtId="41" fontId="13" fillId="0" borderId="12" xfId="12" applyFont="1" applyFill="1" applyBorder="1" applyAlignment="1" applyProtection="1">
      <alignment vertical="center" shrinkToFit="1"/>
      <protection locked="0"/>
    </xf>
    <xf numFmtId="177" fontId="13" fillId="0" borderId="12" xfId="12" applyNumberFormat="1" applyFont="1" applyFill="1" applyBorder="1" applyAlignment="1" applyProtection="1">
      <alignment vertical="center" shrinkToFit="1"/>
      <protection locked="0"/>
    </xf>
    <xf numFmtId="177" fontId="11" fillId="0" borderId="12" xfId="12" applyNumberFormat="1" applyFont="1" applyFill="1" applyBorder="1" applyAlignment="1" applyProtection="1">
      <alignment vertical="center" shrinkToFit="1"/>
      <protection locked="0"/>
    </xf>
    <xf numFmtId="178" fontId="13" fillId="0" borderId="12" xfId="12" applyNumberFormat="1" applyFont="1" applyFill="1" applyBorder="1" applyAlignment="1" applyProtection="1">
      <alignment vertical="center" shrinkToFit="1"/>
      <protection locked="0"/>
    </xf>
    <xf numFmtId="0" fontId="13" fillId="0" borderId="8" xfId="46" applyFont="1" applyFill="1" applyBorder="1" applyAlignment="1" applyProtection="1">
      <alignment horizontal="center" vertical="center" shrinkToFit="1"/>
      <protection locked="0"/>
    </xf>
    <xf numFmtId="0" fontId="10" fillId="0" borderId="0" xfId="46" applyFont="1" applyFill="1" applyAlignment="1" applyProtection="1">
      <alignment vertical="center" shrinkToFit="1"/>
      <protection locked="0"/>
    </xf>
    <xf numFmtId="0" fontId="2" fillId="0" borderId="0" xfId="29" applyAlignment="1">
      <alignment vertical="center" shrinkToFit="1"/>
    </xf>
    <xf numFmtId="0" fontId="2" fillId="0" borderId="0" xfId="29" applyFont="1" applyAlignment="1">
      <alignment vertical="center"/>
    </xf>
    <xf numFmtId="0" fontId="6" fillId="0" borderId="0" xfId="46" applyFont="1" applyFill="1" applyAlignment="1" applyProtection="1">
      <alignment vertical="center" shrinkToFit="1"/>
      <protection locked="0"/>
    </xf>
    <xf numFmtId="0" fontId="16" fillId="0" borderId="0" xfId="46" applyFont="1" applyFill="1" applyAlignment="1" applyProtection="1">
      <alignment vertical="center" shrinkToFit="1"/>
      <protection locked="0"/>
    </xf>
    <xf numFmtId="4" fontId="13" fillId="0" borderId="3" xfId="41" quotePrefix="1" applyNumberFormat="1" applyFont="1" applyBorder="1" applyAlignment="1" applyProtection="1">
      <alignment horizontal="center" vertical="center"/>
    </xf>
    <xf numFmtId="4" fontId="13" fillId="0" borderId="8" xfId="41" quotePrefix="1" applyNumberFormat="1" applyFont="1" applyBorder="1" applyAlignment="1" applyProtection="1">
      <alignment horizontal="center" vertical="center"/>
    </xf>
    <xf numFmtId="4" fontId="13" fillId="0" borderId="1" xfId="41" quotePrefix="1" applyNumberFormat="1" applyFont="1" applyBorder="1" applyAlignment="1" applyProtection="1">
      <alignment horizontal="center" vertical="center"/>
    </xf>
    <xf numFmtId="4" fontId="13" fillId="0" borderId="8" xfId="41" applyNumberFormat="1" applyFont="1" applyBorder="1" applyAlignment="1">
      <alignment horizontal="left" vertical="center" wrapText="1"/>
    </xf>
    <xf numFmtId="4" fontId="13" fillId="0" borderId="8" xfId="41" applyNumberFormat="1" applyFont="1" applyBorder="1" applyAlignment="1">
      <alignment horizontal="center" vertical="center"/>
    </xf>
    <xf numFmtId="4" fontId="13" fillId="0" borderId="11" xfId="41" applyNumberFormat="1" applyFont="1" applyBorder="1" applyAlignment="1">
      <alignment horizontal="center" vertical="center"/>
    </xf>
    <xf numFmtId="4" fontId="21" fillId="0" borderId="0" xfId="32" quotePrefix="1" applyNumberFormat="1" applyFont="1" applyFill="1" applyBorder="1" applyAlignment="1">
      <alignment horizontal="center" vertical="center"/>
    </xf>
    <xf numFmtId="0" fontId="13" fillId="0" borderId="6" xfId="46" applyFont="1" applyBorder="1" applyAlignment="1" applyProtection="1">
      <alignment horizontal="center" vertical="center"/>
    </xf>
    <xf numFmtId="0" fontId="13" fillId="0" borderId="1" xfId="46" applyFont="1" applyBorder="1" applyAlignment="1" applyProtection="1">
      <alignment horizontal="center" vertical="center"/>
    </xf>
    <xf numFmtId="4" fontId="13" fillId="0" borderId="2" xfId="41" applyNumberFormat="1" applyFont="1" applyBorder="1" applyAlignment="1">
      <alignment horizontal="right" vertical="center"/>
    </xf>
    <xf numFmtId="4" fontId="13" fillId="0" borderId="8" xfId="41" applyNumberFormat="1" applyFont="1" applyBorder="1" applyAlignment="1">
      <alignment horizontal="left" vertical="center"/>
    </xf>
    <xf numFmtId="176" fontId="13" fillId="0" borderId="4" xfId="41" applyNumberFormat="1" applyFont="1" applyBorder="1" applyAlignment="1">
      <alignment vertical="center"/>
    </xf>
    <xf numFmtId="4" fontId="13" fillId="0" borderId="10" xfId="41" applyNumberFormat="1" applyFont="1" applyBorder="1" applyAlignment="1">
      <alignment horizontal="left" vertical="center"/>
    </xf>
    <xf numFmtId="176" fontId="13" fillId="0" borderId="2" xfId="39" applyNumberFormat="1" applyFont="1" applyBorder="1" applyAlignment="1" applyProtection="1">
      <alignment horizontal="center" vertical="center"/>
    </xf>
    <xf numFmtId="179" fontId="13" fillId="0" borderId="2" xfId="39" applyNumberFormat="1" applyFont="1" applyBorder="1" applyAlignment="1" applyProtection="1">
      <alignment horizontal="center" vertical="center"/>
    </xf>
    <xf numFmtId="0" fontId="13" fillId="0" borderId="3" xfId="39" applyFont="1" applyBorder="1" applyAlignment="1" applyProtection="1">
      <alignment vertical="center"/>
    </xf>
    <xf numFmtId="0" fontId="13" fillId="0" borderId="0" xfId="29" applyFont="1" applyAlignment="1">
      <alignment vertical="center"/>
    </xf>
    <xf numFmtId="176" fontId="13" fillId="0" borderId="0" xfId="39" applyNumberFormat="1" applyFont="1" applyBorder="1" applyAlignment="1" applyProtection="1">
      <alignment horizontal="center" vertical="center"/>
    </xf>
    <xf numFmtId="179" fontId="13" fillId="0" borderId="0" xfId="39" applyNumberFormat="1" applyFont="1" applyBorder="1" applyAlignment="1" applyProtection="1">
      <alignment horizontal="center" vertical="center"/>
    </xf>
    <xf numFmtId="0" fontId="13" fillId="0" borderId="5" xfId="39" applyFont="1" applyBorder="1" applyAlignment="1" applyProtection="1">
      <alignment vertical="center"/>
    </xf>
    <xf numFmtId="4" fontId="13" fillId="0" borderId="5" xfId="41" applyNumberFormat="1" applyFont="1" applyBorder="1" applyAlignment="1">
      <alignment horizontal="left" vertical="center"/>
    </xf>
    <xf numFmtId="0" fontId="13" fillId="0" borderId="13" xfId="29" applyFont="1" applyBorder="1" applyAlignment="1">
      <alignment vertical="center"/>
    </xf>
    <xf numFmtId="176" fontId="13" fillId="0" borderId="13" xfId="39" applyNumberFormat="1" applyFont="1" applyBorder="1" applyAlignment="1" applyProtection="1">
      <alignment vertical="center"/>
    </xf>
    <xf numFmtId="4" fontId="13" fillId="0" borderId="10" xfId="41" applyNumberFormat="1" applyFont="1" applyBorder="1" applyAlignment="1">
      <alignment horizontal="center" vertical="center"/>
    </xf>
    <xf numFmtId="176" fontId="11" fillId="0" borderId="1" xfId="41" applyNumberFormat="1" applyFont="1" applyBorder="1" applyAlignment="1">
      <alignment vertical="center"/>
    </xf>
    <xf numFmtId="4" fontId="13" fillId="0" borderId="11" xfId="41" applyNumberFormat="1" applyFont="1" applyBorder="1" applyAlignment="1">
      <alignment horizontal="left" vertical="center"/>
    </xf>
    <xf numFmtId="4" fontId="22" fillId="0" borderId="0" xfId="32" quotePrefix="1" applyNumberFormat="1" applyFont="1" applyFill="1" applyBorder="1" applyAlignment="1">
      <alignment horizontal="center" vertical="center"/>
    </xf>
    <xf numFmtId="4" fontId="22" fillId="0" borderId="0" xfId="32" applyNumberFormat="1" applyFont="1" applyFill="1" applyBorder="1" applyAlignment="1">
      <alignment horizontal="center" vertical="center"/>
    </xf>
    <xf numFmtId="4" fontId="10" fillId="0" borderId="0" xfId="33" applyNumberFormat="1" applyFont="1" applyAlignment="1">
      <alignment horizontal="center" vertical="center"/>
    </xf>
    <xf numFmtId="176" fontId="13" fillId="0" borderId="7" xfId="39" applyNumberFormat="1" applyFont="1" applyBorder="1" applyAlignment="1" applyProtection="1">
      <alignment horizontal="center" vertical="center"/>
    </xf>
    <xf numFmtId="176" fontId="13" fillId="0" borderId="7" xfId="39" applyNumberFormat="1" applyFont="1" applyBorder="1" applyAlignment="1" applyProtection="1">
      <alignment vertical="center"/>
    </xf>
    <xf numFmtId="0" fontId="13" fillId="0" borderId="9" xfId="39" applyFont="1" applyBorder="1" applyAlignment="1" applyProtection="1">
      <alignment vertical="center"/>
    </xf>
    <xf numFmtId="181" fontId="11" fillId="0" borderId="6" xfId="41" applyNumberFormat="1" applyFont="1" applyBorder="1" applyAlignment="1">
      <alignment vertical="center"/>
    </xf>
    <xf numFmtId="4" fontId="13" fillId="0" borderId="9" xfId="41" applyNumberFormat="1" applyFont="1" applyBorder="1" applyAlignment="1">
      <alignment horizontal="center" vertical="center"/>
    </xf>
    <xf numFmtId="4" fontId="18" fillId="0" borderId="0" xfId="41" applyNumberFormat="1" applyFont="1" applyBorder="1" applyAlignment="1">
      <alignment horizontal="center" vertical="center"/>
    </xf>
    <xf numFmtId="4" fontId="12" fillId="0" borderId="0" xfId="46" applyNumberFormat="1" applyFont="1" applyBorder="1" applyAlignment="1" applyProtection="1">
      <alignment horizontal="center" vertical="center" shrinkToFit="1"/>
    </xf>
    <xf numFmtId="4" fontId="12" fillId="0" borderId="0" xfId="41" applyNumberFormat="1" applyFont="1" applyBorder="1" applyAlignment="1">
      <alignment horizontal="center" vertical="center" shrinkToFit="1"/>
    </xf>
    <xf numFmtId="4" fontId="18" fillId="0" borderId="0" xfId="46" applyNumberFormat="1" applyFont="1" applyBorder="1" applyAlignment="1" applyProtection="1">
      <alignment horizontal="center" vertical="top" textRotation="90"/>
    </xf>
    <xf numFmtId="4" fontId="18" fillId="0" borderId="0" xfId="46" applyNumberFormat="1" applyFont="1" applyBorder="1" applyAlignment="1" applyProtection="1">
      <alignment horizontal="center" vertical="center" textRotation="90"/>
    </xf>
    <xf numFmtId="4" fontId="18" fillId="0" borderId="0" xfId="46" applyNumberFormat="1" applyFont="1" applyBorder="1" applyAlignment="1" applyProtection="1">
      <alignment horizontal="center" textRotation="90"/>
    </xf>
    <xf numFmtId="4" fontId="12" fillId="0" borderId="12" xfId="41" applyNumberFormat="1" applyFont="1" applyBorder="1" applyAlignment="1" applyProtection="1">
      <alignment horizontal="center" vertical="center"/>
    </xf>
    <xf numFmtId="4" fontId="13" fillId="0" borderId="12" xfId="41" applyNumberFormat="1" applyFont="1" applyBorder="1" applyAlignment="1" applyProtection="1">
      <alignment horizontal="center" vertical="center"/>
    </xf>
    <xf numFmtId="0" fontId="10" fillId="0" borderId="11" xfId="32" applyFont="1" applyBorder="1" applyAlignment="1">
      <alignment horizontal="center" vertical="center"/>
    </xf>
    <xf numFmtId="0" fontId="10" fillId="0" borderId="7" xfId="32" applyFont="1" applyBorder="1" applyAlignment="1">
      <alignment horizontal="center" vertical="center"/>
    </xf>
    <xf numFmtId="0" fontId="10" fillId="0" borderId="9" xfId="32" applyFont="1" applyBorder="1" applyAlignment="1">
      <alignment horizontal="center" vertical="center"/>
    </xf>
    <xf numFmtId="0" fontId="10" fillId="0" borderId="2" xfId="32" applyFont="1" applyBorder="1" applyAlignment="1">
      <alignment vertical="center"/>
    </xf>
    <xf numFmtId="0" fontId="10" fillId="0" borderId="3" xfId="32" applyFont="1" applyBorder="1" applyAlignment="1">
      <alignment vertical="center"/>
    </xf>
    <xf numFmtId="0" fontId="10" fillId="0" borderId="8" xfId="32" applyFont="1" applyBorder="1" applyAlignment="1">
      <alignment horizontal="center" vertical="center"/>
    </xf>
    <xf numFmtId="0" fontId="10" fillId="0" borderId="0" xfId="32" applyFont="1" applyBorder="1" applyAlignment="1">
      <alignment vertical="center"/>
    </xf>
    <xf numFmtId="49" fontId="6" fillId="0" borderId="0" xfId="32" applyNumberFormat="1" applyFont="1" applyBorder="1" applyAlignment="1">
      <alignment vertical="center"/>
    </xf>
    <xf numFmtId="0" fontId="10" fillId="0" borderId="0" xfId="32" applyFont="1" applyAlignment="1">
      <alignment vertical="center"/>
    </xf>
    <xf numFmtId="0" fontId="10" fillId="0" borderId="0" xfId="32" applyFont="1" applyBorder="1" applyAlignment="1">
      <alignment horizontal="center" vertical="center"/>
    </xf>
    <xf numFmtId="0" fontId="19" fillId="0" borderId="0" xfId="32" applyFont="1" applyBorder="1" applyAlignment="1">
      <alignment vertical="center"/>
    </xf>
    <xf numFmtId="182" fontId="10" fillId="0" borderId="4" xfId="32" applyNumberFormat="1" applyFont="1" applyBorder="1" applyAlignment="1">
      <alignment horizontal="center" vertical="center"/>
    </xf>
    <xf numFmtId="182" fontId="10" fillId="0" borderId="5" xfId="32" applyNumberFormat="1" applyFont="1" applyBorder="1" applyAlignment="1">
      <alignment horizontal="center" vertical="center"/>
    </xf>
    <xf numFmtId="0" fontId="19" fillId="0" borderId="8" xfId="32" applyFont="1" applyBorder="1" applyAlignment="1">
      <alignment horizontal="center" vertical="center"/>
    </xf>
    <xf numFmtId="49" fontId="20" fillId="0" borderId="4" xfId="32" applyNumberFormat="1" applyFont="1" applyBorder="1" applyAlignment="1">
      <alignment horizontal="right" vertical="center"/>
    </xf>
    <xf numFmtId="49" fontId="6" fillId="0" borderId="0" xfId="33" applyNumberFormat="1" applyFont="1" applyAlignment="1">
      <alignment horizontal="center" vertical="center"/>
    </xf>
    <xf numFmtId="49" fontId="19" fillId="0" borderId="0" xfId="32" applyNumberFormat="1" applyFont="1" applyBorder="1" applyAlignment="1">
      <alignment vertical="center"/>
    </xf>
    <xf numFmtId="49" fontId="10" fillId="0" borderId="0" xfId="33" applyNumberFormat="1" applyFont="1" applyBorder="1" applyAlignment="1">
      <alignment horizontal="center" vertical="center"/>
    </xf>
    <xf numFmtId="0" fontId="10" fillId="0" borderId="4" xfId="33" applyFont="1" applyBorder="1" applyAlignment="1">
      <alignment horizontal="center" vertical="center"/>
    </xf>
    <xf numFmtId="0" fontId="10" fillId="0" borderId="5" xfId="33" applyFont="1" applyBorder="1" applyAlignment="1">
      <alignment horizontal="center" vertical="center"/>
    </xf>
    <xf numFmtId="0" fontId="6" fillId="0" borderId="8" xfId="32" applyFont="1" applyBorder="1" applyAlignment="1">
      <alignment vertical="center"/>
    </xf>
    <xf numFmtId="49" fontId="10" fillId="0" borderId="0" xfId="32" applyNumberFormat="1" applyFont="1" applyBorder="1" applyAlignment="1">
      <alignment vertical="center"/>
    </xf>
    <xf numFmtId="49" fontId="10" fillId="0" borderId="0" xfId="32" applyNumberFormat="1" applyFont="1" applyFill="1" applyBorder="1" applyAlignment="1">
      <alignment horizontal="center" vertical="center"/>
    </xf>
    <xf numFmtId="49" fontId="6" fillId="0" borderId="0" xfId="32" applyNumberFormat="1" applyFont="1" applyFill="1" applyBorder="1" applyAlignment="1">
      <alignment horizontal="right" vertical="center"/>
    </xf>
    <xf numFmtId="49" fontId="6" fillId="0" borderId="0" xfId="32" applyNumberFormat="1" applyFont="1" applyFill="1" applyBorder="1" applyAlignment="1">
      <alignment vertical="center"/>
    </xf>
    <xf numFmtId="49" fontId="19" fillId="0" borderId="0" xfId="32" applyNumberFormat="1" applyFont="1" applyBorder="1" applyAlignment="1">
      <alignment horizontal="left" vertical="center"/>
    </xf>
    <xf numFmtId="0" fontId="10" fillId="0" borderId="8" xfId="32" applyFont="1" applyBorder="1" applyAlignment="1">
      <alignment vertical="center"/>
    </xf>
    <xf numFmtId="49" fontId="10" fillId="0" borderId="0" xfId="32" applyNumberFormat="1" applyFont="1" applyFill="1" applyBorder="1" applyAlignment="1">
      <alignment vertical="center"/>
    </xf>
    <xf numFmtId="0" fontId="10" fillId="0" borderId="0" xfId="32" applyFont="1" applyFill="1" applyBorder="1" applyAlignment="1">
      <alignment vertical="center"/>
    </xf>
    <xf numFmtId="183" fontId="10" fillId="0" borderId="0" xfId="32" applyNumberFormat="1" applyFont="1" applyFill="1" applyBorder="1" applyAlignment="1">
      <alignment horizontal="center" vertical="center"/>
    </xf>
    <xf numFmtId="0" fontId="10" fillId="0" borderId="0" xfId="33" applyFont="1" applyBorder="1" applyAlignment="1">
      <alignment horizontal="center" vertical="center"/>
    </xf>
    <xf numFmtId="4" fontId="10" fillId="0" borderId="0" xfId="32" applyNumberFormat="1" applyFont="1" applyBorder="1" applyAlignment="1">
      <alignment vertical="center"/>
    </xf>
    <xf numFmtId="4" fontId="10" fillId="0" borderId="0" xfId="32" applyNumberFormat="1" applyFont="1" applyFill="1" applyBorder="1" applyAlignment="1">
      <alignment vertical="center"/>
    </xf>
    <xf numFmtId="4" fontId="10" fillId="0" borderId="0" xfId="32" applyNumberFormat="1" applyFont="1" applyFill="1" applyBorder="1" applyAlignment="1">
      <alignment horizontal="center" vertical="center"/>
    </xf>
    <xf numFmtId="4" fontId="10" fillId="0" borderId="0" xfId="32" applyNumberFormat="1" applyFont="1" applyBorder="1" applyAlignment="1">
      <alignment horizontal="right" vertical="center"/>
    </xf>
    <xf numFmtId="4" fontId="21" fillId="0" borderId="0" xfId="32" applyNumberFormat="1" applyFont="1" applyBorder="1" applyAlignment="1">
      <alignment horizontal="center" vertical="center"/>
    </xf>
    <xf numFmtId="49" fontId="22" fillId="0" borderId="0" xfId="32" quotePrefix="1" applyNumberFormat="1" applyFont="1" applyBorder="1" applyAlignment="1">
      <alignment vertical="center"/>
    </xf>
    <xf numFmtId="183" fontId="10" fillId="0" borderId="0" xfId="32" applyNumberFormat="1" applyFont="1" applyBorder="1" applyAlignment="1">
      <alignment vertical="center"/>
    </xf>
    <xf numFmtId="0" fontId="10" fillId="0" borderId="10" xfId="32" applyFont="1" applyBorder="1" applyAlignment="1">
      <alignment horizontal="left" vertical="center"/>
    </xf>
    <xf numFmtId="183" fontId="10" fillId="0" borderId="2" xfId="32" applyNumberFormat="1" applyFont="1" applyBorder="1" applyAlignment="1">
      <alignment horizontal="center" vertical="center"/>
    </xf>
    <xf numFmtId="2" fontId="10" fillId="0" borderId="1" xfId="32" applyNumberFormat="1" applyFont="1" applyBorder="1" applyAlignment="1">
      <alignment horizontal="right" vertical="center"/>
    </xf>
    <xf numFmtId="0" fontId="10" fillId="0" borderId="8" xfId="32" applyFont="1" applyBorder="1" applyAlignment="1">
      <alignment horizontal="left" vertical="center"/>
    </xf>
    <xf numFmtId="0" fontId="10" fillId="0" borderId="0" xfId="32" quotePrefix="1" applyFont="1" applyBorder="1" applyAlignment="1">
      <alignment vertical="center"/>
    </xf>
    <xf numFmtId="183" fontId="10" fillId="0" borderId="0" xfId="32" applyNumberFormat="1" applyFont="1" applyBorder="1" applyAlignment="1">
      <alignment horizontal="center" vertical="center"/>
    </xf>
    <xf numFmtId="0" fontId="10" fillId="0" borderId="0" xfId="32" quotePrefix="1" applyFont="1" applyBorder="1" applyAlignment="1">
      <alignment horizontal="center" vertical="center"/>
    </xf>
    <xf numFmtId="2" fontId="10" fillId="0" borderId="4" xfId="32" applyNumberFormat="1" applyFont="1" applyBorder="1" applyAlignment="1">
      <alignment horizontal="right" vertical="center"/>
    </xf>
    <xf numFmtId="0" fontId="10" fillId="0" borderId="5" xfId="32" applyFont="1" applyBorder="1" applyAlignment="1">
      <alignment vertical="center"/>
    </xf>
    <xf numFmtId="0" fontId="10" fillId="0" borderId="11" xfId="32" applyFont="1" applyBorder="1" applyAlignment="1">
      <alignment horizontal="left" vertical="center"/>
    </xf>
    <xf numFmtId="183" fontId="10" fillId="0" borderId="7" xfId="32" applyNumberFormat="1" applyFont="1" applyBorder="1" applyAlignment="1">
      <alignment horizontal="center" vertical="center"/>
    </xf>
    <xf numFmtId="2" fontId="10" fillId="0" borderId="6" xfId="32" applyNumberFormat="1" applyFont="1" applyBorder="1" applyAlignment="1">
      <alignment horizontal="right" vertical="center"/>
    </xf>
    <xf numFmtId="2" fontId="10" fillId="0" borderId="5" xfId="32" applyNumberFormat="1" applyFont="1" applyBorder="1" applyAlignment="1">
      <alignment vertical="center"/>
    </xf>
    <xf numFmtId="0" fontId="10" fillId="0" borderId="2" xfId="32" applyFont="1" applyFill="1" applyBorder="1" applyAlignment="1">
      <alignment vertical="center"/>
    </xf>
    <xf numFmtId="183" fontId="10" fillId="0" borderId="2" xfId="32" applyNumberFormat="1" applyFont="1" applyFill="1" applyBorder="1" applyAlignment="1">
      <alignment horizontal="center" vertical="center"/>
    </xf>
    <xf numFmtId="0" fontId="10" fillId="0" borderId="0" xfId="32" quotePrefix="1" applyFont="1" applyBorder="1" applyAlignment="1">
      <alignment vertical="center" wrapText="1"/>
    </xf>
    <xf numFmtId="0" fontId="10" fillId="0" borderId="7" xfId="32" quotePrefix="1" applyFont="1" applyBorder="1" applyAlignment="1">
      <alignment vertical="center" wrapText="1"/>
    </xf>
    <xf numFmtId="0" fontId="10" fillId="0" borderId="7" xfId="32" quotePrefix="1" applyFont="1" applyBorder="1" applyAlignment="1">
      <alignment horizontal="center" vertical="center"/>
    </xf>
    <xf numFmtId="2" fontId="10" fillId="0" borderId="9" xfId="32" applyNumberFormat="1" applyFont="1" applyBorder="1" applyAlignment="1">
      <alignment vertical="center"/>
    </xf>
    <xf numFmtId="182" fontId="10" fillId="0" borderId="0" xfId="32" applyNumberFormat="1" applyFont="1">
      <alignment vertical="center"/>
    </xf>
    <xf numFmtId="2" fontId="6" fillId="0" borderId="4" xfId="32" applyNumberFormat="1" applyFont="1" applyBorder="1" applyAlignment="1">
      <alignment vertical="center"/>
    </xf>
    <xf numFmtId="0" fontId="6" fillId="0" borderId="5" xfId="32" applyFont="1" applyBorder="1" applyAlignment="1">
      <alignment vertical="center"/>
    </xf>
    <xf numFmtId="0" fontId="10" fillId="0" borderId="7" xfId="32" applyFont="1" applyFill="1" applyBorder="1" applyAlignment="1">
      <alignment vertical="center"/>
    </xf>
    <xf numFmtId="183" fontId="10" fillId="0" borderId="7" xfId="32" applyNumberFormat="1" applyFont="1" applyFill="1" applyBorder="1" applyAlignment="1">
      <alignment horizontal="center" vertical="center"/>
    </xf>
    <xf numFmtId="183" fontId="10" fillId="0" borderId="0" xfId="32" applyNumberFormat="1" applyFont="1" applyAlignment="1">
      <alignment vertical="center"/>
    </xf>
    <xf numFmtId="0" fontId="4" fillId="0" borderId="1" xfId="35" applyFont="1" applyBorder="1" applyAlignment="1">
      <alignment horizontal="center"/>
    </xf>
    <xf numFmtId="0" fontId="4" fillId="0" borderId="2" xfId="35" applyFont="1" applyBorder="1" applyAlignment="1">
      <alignment horizontal="center"/>
    </xf>
    <xf numFmtId="0" fontId="4" fillId="0" borderId="3" xfId="35" applyFont="1" applyBorder="1" applyAlignment="1">
      <alignment horizontal="center"/>
    </xf>
    <xf numFmtId="0" fontId="4" fillId="0" borderId="0" xfId="35" applyFont="1" applyAlignment="1">
      <alignment horizontal="center"/>
    </xf>
    <xf numFmtId="0" fontId="4" fillId="0" borderId="4" xfId="35" applyFont="1" applyBorder="1" applyAlignment="1">
      <alignment horizontal="center"/>
    </xf>
    <xf numFmtId="0" fontId="23" fillId="0" borderId="0" xfId="35" applyFont="1" applyBorder="1" applyAlignment="1">
      <alignment vertical="center"/>
    </xf>
    <xf numFmtId="0" fontId="25" fillId="0" borderId="0" xfId="35" applyFont="1" applyBorder="1" applyAlignment="1"/>
    <xf numFmtId="0" fontId="26" fillId="0" borderId="0" xfId="35" applyFont="1" applyBorder="1" applyAlignment="1"/>
    <xf numFmtId="0" fontId="27" fillId="0" borderId="0" xfId="35" applyFont="1" applyBorder="1" applyAlignment="1"/>
    <xf numFmtId="0" fontId="4" fillId="0" borderId="5" xfId="35" applyFont="1" applyBorder="1" applyAlignment="1">
      <alignment horizontal="center"/>
    </xf>
    <xf numFmtId="0" fontId="4" fillId="0" borderId="0" xfId="35" applyFont="1" applyBorder="1" applyAlignment="1">
      <alignment horizontal="center"/>
    </xf>
    <xf numFmtId="2" fontId="5" fillId="0" borderId="0" xfId="35" applyNumberFormat="1" applyFont="1" applyAlignment="1">
      <alignment horizontal="right"/>
    </xf>
    <xf numFmtId="0" fontId="28" fillId="0" borderId="0" xfId="35" applyFont="1" applyBorder="1" applyAlignment="1">
      <alignment horizontal="center"/>
    </xf>
    <xf numFmtId="0" fontId="5" fillId="0" borderId="4" xfId="35" applyFont="1" applyBorder="1" applyAlignment="1">
      <alignment horizontal="center"/>
    </xf>
    <xf numFmtId="0" fontId="5" fillId="0" borderId="0" xfId="35" applyFont="1" applyBorder="1" applyAlignment="1">
      <alignment horizontal="center"/>
    </xf>
    <xf numFmtId="0" fontId="29" fillId="0" borderId="0" xfId="35" applyFont="1" applyBorder="1" applyAlignment="1">
      <alignment horizontal="center"/>
    </xf>
    <xf numFmtId="0" fontId="5" fillId="0" borderId="0" xfId="35" applyFont="1" applyAlignment="1">
      <alignment horizontal="center"/>
    </xf>
    <xf numFmtId="0" fontId="5" fillId="0" borderId="5" xfId="35" applyFont="1" applyBorder="1" applyAlignment="1">
      <alignment horizontal="center"/>
    </xf>
    <xf numFmtId="0" fontId="5" fillId="0" borderId="0" xfId="35" applyFont="1" applyFill="1" applyBorder="1" applyAlignment="1">
      <alignment horizontal="center"/>
    </xf>
    <xf numFmtId="0" fontId="5" fillId="0" borderId="0" xfId="35" quotePrefix="1" applyFont="1" applyBorder="1" applyAlignment="1">
      <alignment horizontal="center"/>
    </xf>
    <xf numFmtId="0" fontId="29" fillId="0" borderId="0" xfId="35" applyFont="1" applyBorder="1" applyAlignment="1">
      <alignment horizontal="left"/>
    </xf>
    <xf numFmtId="20" fontId="5" fillId="0" borderId="0" xfId="35" quotePrefix="1" applyNumberFormat="1" applyFont="1" applyBorder="1" applyAlignment="1">
      <alignment horizontal="center" vertical="center" textRotation="69"/>
    </xf>
    <xf numFmtId="0" fontId="5" fillId="0" borderId="0" xfId="35" applyFont="1" applyBorder="1" applyAlignment="1">
      <alignment horizontal="center" vertical="center" textRotation="69"/>
    </xf>
    <xf numFmtId="2" fontId="30" fillId="0" borderId="0" xfId="35" applyNumberFormat="1" applyFont="1" applyBorder="1" applyAlignment="1">
      <alignment horizontal="center" vertical="center"/>
    </xf>
    <xf numFmtId="2" fontId="29" fillId="0" borderId="0" xfId="35" applyNumberFormat="1" applyFont="1" applyBorder="1" applyAlignment="1">
      <alignment horizontal="center"/>
    </xf>
    <xf numFmtId="2" fontId="5" fillId="0" borderId="0" xfId="35" applyNumberFormat="1" applyFont="1" applyBorder="1" applyAlignment="1">
      <alignment horizontal="right"/>
    </xf>
    <xf numFmtId="181" fontId="29" fillId="0" borderId="0" xfId="35" applyNumberFormat="1" applyFont="1" applyBorder="1" applyAlignment="1">
      <alignment horizontal="center"/>
    </xf>
    <xf numFmtId="0" fontId="29" fillId="0" borderId="0" xfId="35" applyFont="1" applyBorder="1" applyAlignment="1">
      <alignment horizontal="right"/>
    </xf>
    <xf numFmtId="2" fontId="29" fillId="0" borderId="0" xfId="12" applyNumberFormat="1" applyFont="1" applyBorder="1" applyAlignment="1">
      <alignment horizontal="center"/>
    </xf>
    <xf numFmtId="185" fontId="5" fillId="0" borderId="0" xfId="12" applyNumberFormat="1" applyFont="1" applyBorder="1" applyAlignment="1">
      <alignment horizontal="left"/>
    </xf>
    <xf numFmtId="2" fontId="5" fillId="0" borderId="0" xfId="35" applyNumberFormat="1" applyFont="1" applyBorder="1" applyAlignment="1">
      <alignment horizontal="center"/>
    </xf>
    <xf numFmtId="2" fontId="5" fillId="0" borderId="0" xfId="35" applyNumberFormat="1" applyFont="1" applyBorder="1" applyAlignment="1">
      <alignment horizontal="left"/>
    </xf>
    <xf numFmtId="2" fontId="29" fillId="0" borderId="0" xfId="35" applyNumberFormat="1" applyFont="1" applyAlignment="1">
      <alignment horizontal="right" vertical="top"/>
    </xf>
    <xf numFmtId="2" fontId="29" fillId="0" borderId="0" xfId="35" applyNumberFormat="1" applyFont="1" applyBorder="1" applyAlignment="1">
      <alignment horizontal="left"/>
    </xf>
    <xf numFmtId="0" fontId="30" fillId="0" borderId="14" xfId="35" applyFont="1" applyBorder="1" applyAlignment="1">
      <alignment horizontal="center" vertical="center"/>
    </xf>
    <xf numFmtId="0" fontId="30" fillId="0" borderId="4" xfId="35" applyFont="1" applyBorder="1" applyAlignment="1">
      <alignment horizontal="center" vertical="center"/>
    </xf>
    <xf numFmtId="0" fontId="30" fillId="0" borderId="15" xfId="35" applyFont="1" applyBorder="1" applyAlignment="1">
      <alignment horizontal="center" vertical="center"/>
    </xf>
    <xf numFmtId="0" fontId="30" fillId="0" borderId="16" xfId="35" applyFont="1" applyBorder="1" applyAlignment="1">
      <alignment horizontal="center" vertical="center"/>
    </xf>
    <xf numFmtId="0" fontId="30" fillId="0" borderId="17" xfId="35" applyFont="1" applyBorder="1" applyAlignment="1">
      <alignment horizontal="center" vertical="center"/>
    </xf>
    <xf numFmtId="0" fontId="30" fillId="0" borderId="18" xfId="35" applyFont="1" applyBorder="1" applyAlignment="1">
      <alignment horizontal="center" vertical="center"/>
    </xf>
    <xf numFmtId="0" fontId="30" fillId="0" borderId="5" xfId="35" applyFont="1" applyBorder="1" applyAlignment="1">
      <alignment horizontal="center" vertical="center"/>
    </xf>
    <xf numFmtId="0" fontId="30" fillId="0" borderId="0" xfId="35" applyFont="1" applyAlignment="1">
      <alignment horizontal="center" vertical="center"/>
    </xf>
    <xf numFmtId="0" fontId="30" fillId="0" borderId="0" xfId="35" applyFont="1" applyBorder="1" applyAlignment="1">
      <alignment horizontal="center" vertical="center"/>
    </xf>
    <xf numFmtId="2" fontId="30" fillId="0" borderId="16" xfId="35" applyNumberFormat="1" applyFont="1" applyBorder="1" applyAlignment="1">
      <alignment horizontal="center" vertical="center"/>
    </xf>
    <xf numFmtId="2" fontId="30" fillId="0" borderId="18" xfId="35" applyNumberFormat="1" applyFont="1" applyBorder="1" applyAlignment="1">
      <alignment horizontal="center" vertical="center"/>
    </xf>
    <xf numFmtId="2" fontId="30" fillId="0" borderId="15" xfId="35" applyNumberFormat="1" applyFont="1" applyBorder="1" applyAlignment="1">
      <alignment horizontal="center" vertical="center"/>
    </xf>
    <xf numFmtId="21" fontId="31" fillId="0" borderId="19" xfId="35" applyNumberFormat="1" applyFont="1" applyBorder="1" applyAlignment="1">
      <alignment horizontal="center" vertical="center" wrapText="1"/>
    </xf>
    <xf numFmtId="0" fontId="30" fillId="0" borderId="16" xfId="35" applyNumberFormat="1" applyFont="1" applyBorder="1" applyAlignment="1">
      <alignment horizontal="center" vertical="center"/>
    </xf>
    <xf numFmtId="182" fontId="30" fillId="0" borderId="0" xfId="12" applyNumberFormat="1" applyFont="1" applyBorder="1" applyAlignment="1">
      <alignment horizontal="right" vertical="center"/>
    </xf>
    <xf numFmtId="20" fontId="30" fillId="0" borderId="16" xfId="35" quotePrefix="1" applyNumberFormat="1" applyFont="1" applyBorder="1" applyAlignment="1">
      <alignment horizontal="center" vertical="center"/>
    </xf>
    <xf numFmtId="186" fontId="30" fillId="0" borderId="17" xfId="35" applyNumberFormat="1" applyFont="1" applyBorder="1" applyAlignment="1">
      <alignment horizontal="center" vertical="center"/>
    </xf>
    <xf numFmtId="0" fontId="30" fillId="0" borderId="18" xfId="35" quotePrefix="1" applyFont="1" applyBorder="1" applyAlignment="1">
      <alignment horizontal="left" vertical="center"/>
    </xf>
    <xf numFmtId="0" fontId="32" fillId="0" borderId="18" xfId="35" applyFont="1" applyBorder="1" applyAlignment="1">
      <alignment horizontal="right" vertical="center"/>
    </xf>
    <xf numFmtId="0" fontId="30" fillId="0" borderId="18" xfId="35" applyFont="1" applyBorder="1" applyAlignment="1">
      <alignment horizontal="left" vertical="center"/>
    </xf>
    <xf numFmtId="0" fontId="30" fillId="0" borderId="20" xfId="35" applyFont="1" applyBorder="1" applyAlignment="1">
      <alignment horizontal="center" vertical="center"/>
    </xf>
    <xf numFmtId="41" fontId="30" fillId="0" borderId="18" xfId="12" applyFont="1" applyBorder="1" applyAlignment="1">
      <alignment horizontal="center" vertical="center"/>
    </xf>
    <xf numFmtId="0" fontId="30" fillId="0" borderId="15" xfId="35" applyFont="1" applyBorder="1" applyAlignment="1">
      <alignment horizontal="center" vertical="center" shrinkToFit="1"/>
    </xf>
    <xf numFmtId="187" fontId="30" fillId="0" borderId="18" xfId="35" applyNumberFormat="1" applyFont="1" applyBorder="1" applyAlignment="1">
      <alignment horizontal="right" vertical="center"/>
    </xf>
    <xf numFmtId="0" fontId="30" fillId="0" borderId="16" xfId="35" quotePrefix="1" applyFont="1" applyBorder="1" applyAlignment="1">
      <alignment horizontal="right" vertical="center"/>
    </xf>
    <xf numFmtId="0" fontId="30" fillId="0" borderId="18" xfId="35" applyFont="1" applyBorder="1" applyAlignment="1">
      <alignment horizontal="right" vertical="center"/>
    </xf>
    <xf numFmtId="0" fontId="30" fillId="0" borderId="17" xfId="35" applyFont="1" applyBorder="1" applyAlignment="1">
      <alignment vertical="center"/>
    </xf>
    <xf numFmtId="0" fontId="30" fillId="0" borderId="18" xfId="35" applyFont="1" applyBorder="1" applyAlignment="1">
      <alignment vertical="center"/>
    </xf>
    <xf numFmtId="187" fontId="30" fillId="0" borderId="18" xfId="35" applyNumberFormat="1" applyFont="1" applyBorder="1" applyAlignment="1">
      <alignment horizontal="center" vertical="center"/>
    </xf>
    <xf numFmtId="0" fontId="30" fillId="0" borderId="21" xfId="35" applyFont="1" applyBorder="1" applyAlignment="1">
      <alignment horizontal="center" vertical="center"/>
    </xf>
    <xf numFmtId="0" fontId="30" fillId="0" borderId="18" xfId="35" quotePrefix="1" applyFont="1" applyBorder="1" applyAlignment="1">
      <alignment horizontal="center" vertical="center"/>
    </xf>
    <xf numFmtId="188" fontId="30" fillId="0" borderId="18" xfId="35" applyNumberFormat="1" applyFont="1" applyBorder="1" applyAlignment="1">
      <alignment horizontal="center" vertical="center"/>
    </xf>
    <xf numFmtId="0" fontId="30" fillId="0" borderId="17" xfId="35" quotePrefix="1" applyFont="1" applyBorder="1" applyAlignment="1">
      <alignment horizontal="left" vertical="center"/>
    </xf>
    <xf numFmtId="2" fontId="30" fillId="0" borderId="18" xfId="35" applyNumberFormat="1" applyFont="1" applyBorder="1" applyAlignment="1">
      <alignment horizontal="right" vertical="center"/>
    </xf>
    <xf numFmtId="0" fontId="30" fillId="0" borderId="22" xfId="35" applyFont="1" applyBorder="1" applyAlignment="1">
      <alignment vertical="center"/>
    </xf>
    <xf numFmtId="0" fontId="30" fillId="0" borderId="23" xfId="35" applyFont="1" applyBorder="1" applyAlignment="1">
      <alignment horizontal="center" vertical="center"/>
    </xf>
    <xf numFmtId="0" fontId="30" fillId="0" borderId="24" xfId="35" applyFont="1" applyBorder="1" applyAlignment="1">
      <alignment horizontal="center" vertical="center"/>
    </xf>
    <xf numFmtId="2" fontId="30" fillId="0" borderId="25" xfId="35" applyNumberFormat="1" applyFont="1" applyBorder="1" applyAlignment="1">
      <alignment horizontal="center" vertical="center"/>
    </xf>
    <xf numFmtId="2" fontId="30" fillId="0" borderId="13" xfId="35" applyNumberFormat="1" applyFont="1" applyBorder="1" applyAlignment="1">
      <alignment horizontal="center" vertical="center"/>
    </xf>
    <xf numFmtId="0" fontId="30" fillId="0" borderId="0" xfId="35" applyFont="1" applyBorder="1" applyAlignment="1">
      <alignment horizontal="left" vertical="center"/>
    </xf>
    <xf numFmtId="2" fontId="30" fillId="0" borderId="0" xfId="35" applyNumberFormat="1" applyFont="1" applyBorder="1" applyAlignment="1">
      <alignment horizontal="center" vertical="center" shrinkToFit="1"/>
    </xf>
    <xf numFmtId="0" fontId="30" fillId="0" borderId="0" xfId="35" applyFont="1" applyBorder="1" applyAlignment="1">
      <alignment horizontal="center" vertical="center" shrinkToFit="1"/>
    </xf>
    <xf numFmtId="181" fontId="30" fillId="0" borderId="0" xfId="35" applyNumberFormat="1" applyFont="1" applyBorder="1" applyAlignment="1">
      <alignment horizontal="center" vertical="center"/>
    </xf>
    <xf numFmtId="0" fontId="30" fillId="0" borderId="22" xfId="35" applyFont="1" applyBorder="1" applyAlignment="1">
      <alignment horizontal="center" vertical="center"/>
    </xf>
    <xf numFmtId="0" fontId="30" fillId="0" borderId="25" xfId="35" applyFont="1" applyBorder="1" applyAlignment="1">
      <alignment horizontal="center" vertical="center"/>
    </xf>
    <xf numFmtId="0" fontId="30" fillId="0" borderId="0" xfId="35" applyFont="1" applyBorder="1" applyAlignment="1">
      <alignment horizontal="right" vertical="center"/>
    </xf>
    <xf numFmtId="0" fontId="30" fillId="0" borderId="13" xfId="35" applyFont="1" applyBorder="1" applyAlignment="1">
      <alignment horizontal="center" vertical="center"/>
    </xf>
    <xf numFmtId="0" fontId="30" fillId="0" borderId="26" xfId="35" applyFont="1" applyBorder="1" applyAlignment="1">
      <alignment horizontal="center" vertical="center"/>
    </xf>
    <xf numFmtId="0" fontId="30" fillId="0" borderId="27" xfId="35" applyFont="1" applyBorder="1" applyAlignment="1">
      <alignment horizontal="center" vertical="center"/>
    </xf>
    <xf numFmtId="2" fontId="30" fillId="0" borderId="26" xfId="35" applyNumberFormat="1" applyFont="1" applyBorder="1" applyAlignment="1">
      <alignment horizontal="center" vertical="center"/>
    </xf>
    <xf numFmtId="2" fontId="30" fillId="0" borderId="14" xfId="35" applyNumberFormat="1" applyFont="1" applyBorder="1" applyAlignment="1">
      <alignment horizontal="center" vertical="center"/>
    </xf>
    <xf numFmtId="0" fontId="30" fillId="0" borderId="14" xfId="35" applyFont="1" applyBorder="1" applyAlignment="1">
      <alignment horizontal="left" vertical="center"/>
    </xf>
    <xf numFmtId="2" fontId="30" fillId="0" borderId="14" xfId="35" applyNumberFormat="1" applyFont="1" applyBorder="1" applyAlignment="1">
      <alignment horizontal="center" vertical="center" shrinkToFit="1"/>
    </xf>
    <xf numFmtId="0" fontId="30" fillId="0" borderId="14" xfId="35" applyFont="1" applyBorder="1" applyAlignment="1">
      <alignment horizontal="center" vertical="center" shrinkToFit="1"/>
    </xf>
    <xf numFmtId="187" fontId="30" fillId="0" borderId="14" xfId="35" applyNumberFormat="1" applyFont="1" applyBorder="1" applyAlignment="1">
      <alignment horizontal="center" vertical="center" shrinkToFit="1"/>
    </xf>
    <xf numFmtId="0" fontId="30" fillId="0" borderId="14" xfId="35" applyFont="1" applyBorder="1" applyAlignment="1">
      <alignment horizontal="right" vertical="center"/>
    </xf>
    <xf numFmtId="1" fontId="30" fillId="0" borderId="18" xfId="35" applyNumberFormat="1" applyFont="1" applyBorder="1" applyAlignment="1">
      <alignment horizontal="center" vertical="center"/>
    </xf>
    <xf numFmtId="0" fontId="30" fillId="0" borderId="18" xfId="35" quotePrefix="1" applyNumberFormat="1" applyFont="1" applyBorder="1" applyAlignment="1">
      <alignment horizontal="center" vertical="center"/>
    </xf>
    <xf numFmtId="0" fontId="30" fillId="0" borderId="18" xfId="35" applyFont="1" applyBorder="1" applyAlignment="1">
      <alignment horizontal="center" vertical="center" shrinkToFit="1"/>
    </xf>
    <xf numFmtId="0" fontId="4" fillId="0" borderId="6" xfId="35" applyFont="1" applyBorder="1" applyAlignment="1">
      <alignment horizontal="center"/>
    </xf>
    <xf numFmtId="0" fontId="4" fillId="0" borderId="7" xfId="35" applyFont="1" applyBorder="1" applyAlignment="1">
      <alignment horizontal="center"/>
    </xf>
    <xf numFmtId="0" fontId="4" fillId="0" borderId="9" xfId="35" applyFont="1" applyBorder="1" applyAlignment="1">
      <alignment horizontal="center"/>
    </xf>
    <xf numFmtId="0" fontId="36" fillId="0" borderId="0" xfId="43" applyFont="1"/>
    <xf numFmtId="0" fontId="36" fillId="0" borderId="0" xfId="43" quotePrefix="1" applyFont="1" applyAlignment="1">
      <alignment horizontal="center" vertical="center"/>
    </xf>
    <xf numFmtId="49" fontId="37" fillId="0" borderId="28" xfId="43" applyNumberFormat="1" applyFont="1" applyBorder="1" applyAlignment="1">
      <alignment horizontal="right" vertical="center"/>
    </xf>
    <xf numFmtId="0" fontId="37" fillId="0" borderId="10" xfId="43" applyFont="1" applyBorder="1" applyAlignment="1">
      <alignment horizontal="center" vertical="center"/>
    </xf>
    <xf numFmtId="49" fontId="37" fillId="0" borderId="1" xfId="43" applyNumberFormat="1" applyFont="1" applyBorder="1" applyAlignment="1">
      <alignment horizontal="right" vertical="center"/>
    </xf>
    <xf numFmtId="0" fontId="37" fillId="0" borderId="2" xfId="43" applyFont="1" applyBorder="1" applyAlignment="1">
      <alignment horizontal="center" vertical="center"/>
    </xf>
    <xf numFmtId="0" fontId="37" fillId="0" borderId="3" xfId="43" applyFont="1" applyBorder="1" applyAlignment="1">
      <alignment horizontal="center" vertical="center"/>
    </xf>
    <xf numFmtId="49" fontId="37" fillId="0" borderId="4" xfId="43" applyNumberFormat="1" applyFont="1" applyBorder="1" applyAlignment="1">
      <alignment horizontal="right" vertical="center"/>
    </xf>
    <xf numFmtId="0" fontId="37" fillId="0" borderId="0" xfId="43" applyFont="1" applyBorder="1" applyAlignment="1">
      <alignment horizontal="center" vertical="center"/>
    </xf>
    <xf numFmtId="0" fontId="13" fillId="0" borderId="0" xfId="43" applyFont="1" applyBorder="1" applyAlignment="1">
      <alignment horizontal="center" vertical="center"/>
    </xf>
    <xf numFmtId="0" fontId="37" fillId="0" borderId="5" xfId="43" applyFont="1" applyBorder="1" applyAlignment="1">
      <alignment horizontal="center" vertical="center"/>
    </xf>
    <xf numFmtId="0" fontId="13" fillId="0" borderId="0" xfId="43" applyFont="1" applyFill="1" applyBorder="1" applyAlignment="1">
      <alignment horizontal="center" vertical="center"/>
    </xf>
    <xf numFmtId="0" fontId="37" fillId="0" borderId="0" xfId="43" applyFont="1" applyFill="1" applyBorder="1" applyAlignment="1">
      <alignment horizontal="center" vertical="center"/>
    </xf>
    <xf numFmtId="0" fontId="37" fillId="0" borderId="29" xfId="43" applyFont="1" applyFill="1" applyBorder="1" applyAlignment="1">
      <alignment horizontal="center" vertical="center"/>
    </xf>
    <xf numFmtId="0" fontId="37" fillId="0" borderId="30" xfId="43" applyFont="1" applyFill="1" applyBorder="1" applyAlignment="1">
      <alignment horizontal="center" vertical="center"/>
    </xf>
    <xf numFmtId="0" fontId="13" fillId="2" borderId="31" xfId="43" applyFont="1" applyFill="1" applyBorder="1" applyAlignment="1">
      <alignment horizontal="center" vertical="center"/>
    </xf>
    <xf numFmtId="0" fontId="13" fillId="2" borderId="32" xfId="43" applyFont="1" applyFill="1" applyBorder="1" applyAlignment="1">
      <alignment horizontal="center" vertical="center"/>
    </xf>
    <xf numFmtId="0" fontId="37" fillId="2" borderId="32" xfId="43" applyFont="1" applyFill="1" applyBorder="1" applyAlignment="1">
      <alignment horizontal="center" vertical="center"/>
    </xf>
    <xf numFmtId="0" fontId="37" fillId="2" borderId="33" xfId="43" applyFont="1" applyFill="1" applyBorder="1" applyAlignment="1">
      <alignment horizontal="center" vertical="center"/>
    </xf>
    <xf numFmtId="0" fontId="36" fillId="0" borderId="0" xfId="43" applyFont="1" applyFill="1" applyBorder="1"/>
    <xf numFmtId="0" fontId="13" fillId="2" borderId="34" xfId="43" applyFont="1" applyFill="1" applyBorder="1" applyAlignment="1">
      <alignment horizontal="center" vertical="center"/>
    </xf>
    <xf numFmtId="0" fontId="13" fillId="2" borderId="35" xfId="43" applyFont="1" applyFill="1" applyBorder="1" applyAlignment="1">
      <alignment horizontal="center" vertical="center"/>
    </xf>
    <xf numFmtId="0" fontId="37" fillId="2" borderId="35" xfId="43" applyFont="1" applyFill="1" applyBorder="1" applyAlignment="1">
      <alignment horizontal="center" vertical="center"/>
    </xf>
    <xf numFmtId="0" fontId="37" fillId="2" borderId="36" xfId="43" applyFont="1" applyFill="1" applyBorder="1" applyAlignment="1">
      <alignment horizontal="center" vertical="center"/>
    </xf>
    <xf numFmtId="0" fontId="13" fillId="0" borderId="0" xfId="43" applyFont="1" applyFill="1" applyBorder="1" applyAlignment="1">
      <alignment horizontal="left" vertical="center"/>
    </xf>
    <xf numFmtId="49" fontId="11" fillId="0" borderId="6" xfId="43" applyNumberFormat="1" applyFont="1" applyBorder="1" applyAlignment="1">
      <alignment horizontal="right" vertical="center"/>
    </xf>
    <xf numFmtId="0" fontId="11" fillId="0" borderId="7" xfId="43" applyFont="1" applyBorder="1" applyAlignment="1">
      <alignment vertical="center"/>
    </xf>
    <xf numFmtId="0" fontId="11" fillId="0" borderId="7" xfId="43" applyFont="1" applyBorder="1" applyAlignment="1">
      <alignment horizontal="center" vertical="center"/>
    </xf>
    <xf numFmtId="0" fontId="11" fillId="0" borderId="9" xfId="43" applyFont="1" applyBorder="1" applyAlignment="1">
      <alignment vertical="center"/>
    </xf>
    <xf numFmtId="49" fontId="11" fillId="0" borderId="37" xfId="43" applyNumberFormat="1" applyFont="1" applyBorder="1" applyAlignment="1">
      <alignment horizontal="right" vertical="center"/>
    </xf>
    <xf numFmtId="0" fontId="11" fillId="0" borderId="2" xfId="43" applyFont="1" applyBorder="1" applyAlignment="1">
      <alignment vertical="center"/>
    </xf>
    <xf numFmtId="0" fontId="11" fillId="0" borderId="3" xfId="43" applyFont="1" applyBorder="1" applyAlignment="1">
      <alignment horizontal="left" vertical="center"/>
    </xf>
    <xf numFmtId="0" fontId="13" fillId="0" borderId="2" xfId="43" applyFont="1" applyBorder="1" applyAlignment="1">
      <alignment vertical="center"/>
    </xf>
    <xf numFmtId="0" fontId="13" fillId="0" borderId="2" xfId="43" applyFont="1" applyBorder="1" applyAlignment="1">
      <alignment horizontal="center" vertical="center"/>
    </xf>
    <xf numFmtId="0" fontId="13" fillId="0" borderId="3" xfId="43" applyFont="1" applyBorder="1" applyAlignment="1">
      <alignment vertical="center"/>
    </xf>
    <xf numFmtId="0" fontId="13" fillId="0" borderId="8" xfId="43" applyFont="1" applyBorder="1" applyAlignment="1">
      <alignment horizontal="center" vertical="center"/>
    </xf>
    <xf numFmtId="181" fontId="11" fillId="0" borderId="3" xfId="43" applyNumberFormat="1" applyFont="1" applyBorder="1" applyAlignment="1">
      <alignment vertical="center"/>
    </xf>
    <xf numFmtId="49" fontId="11" fillId="0" borderId="38" xfId="43" applyNumberFormat="1" applyFont="1" applyBorder="1" applyAlignment="1">
      <alignment horizontal="right" vertical="center"/>
    </xf>
    <xf numFmtId="0" fontId="11" fillId="0" borderId="0" xfId="43" applyFont="1" applyBorder="1" applyAlignment="1">
      <alignment vertical="center"/>
    </xf>
    <xf numFmtId="0" fontId="11" fillId="0" borderId="5" xfId="43" applyFont="1" applyBorder="1" applyAlignment="1">
      <alignment horizontal="left" vertical="center"/>
    </xf>
    <xf numFmtId="0" fontId="13" fillId="0" borderId="0" xfId="43" applyFont="1" applyBorder="1" applyAlignment="1">
      <alignment vertical="center"/>
    </xf>
    <xf numFmtId="0" fontId="13" fillId="0" borderId="5" xfId="43" applyFont="1" applyBorder="1" applyAlignment="1">
      <alignment vertical="center"/>
    </xf>
    <xf numFmtId="181" fontId="11" fillId="0" borderId="5" xfId="43" applyNumberFormat="1" applyFont="1" applyBorder="1" applyAlignment="1">
      <alignment vertical="center"/>
    </xf>
    <xf numFmtId="189" fontId="13" fillId="0" borderId="5" xfId="43" applyNumberFormat="1" applyFont="1" applyBorder="1" applyAlignment="1">
      <alignment horizontal="left" vertical="center"/>
    </xf>
    <xf numFmtId="0" fontId="13" fillId="0" borderId="0" xfId="43" applyFont="1" applyBorder="1" applyAlignment="1">
      <alignment horizontal="right" vertical="center"/>
    </xf>
    <xf numFmtId="190" fontId="13" fillId="0" borderId="4" xfId="43" applyNumberFormat="1" applyFont="1" applyBorder="1" applyAlignment="1">
      <alignment horizontal="right" vertical="center"/>
    </xf>
    <xf numFmtId="190" fontId="13" fillId="0" borderId="5" xfId="43" applyNumberFormat="1" applyFont="1" applyBorder="1" applyAlignment="1">
      <alignment horizontal="left" vertical="center"/>
    </xf>
    <xf numFmtId="49" fontId="11" fillId="0" borderId="4" xfId="43" applyNumberFormat="1" applyFont="1" applyBorder="1" applyAlignment="1">
      <alignment horizontal="right" vertical="center"/>
    </xf>
    <xf numFmtId="0" fontId="11" fillId="0" borderId="0" xfId="43" applyFont="1" applyBorder="1" applyAlignment="1">
      <alignment horizontal="left" vertical="center"/>
    </xf>
    <xf numFmtId="0" fontId="11" fillId="0" borderId="5" xfId="43" applyFont="1" applyBorder="1" applyAlignment="1">
      <alignment horizontal="center" vertical="center"/>
    </xf>
    <xf numFmtId="0" fontId="11" fillId="0" borderId="7" xfId="43" applyFont="1" applyBorder="1" applyAlignment="1">
      <alignment horizontal="left" vertical="center"/>
    </xf>
    <xf numFmtId="0" fontId="11" fillId="0" borderId="9" xfId="43" applyFont="1" applyBorder="1" applyAlignment="1">
      <alignment horizontal="left" vertical="center"/>
    </xf>
    <xf numFmtId="0" fontId="13" fillId="0" borderId="7" xfId="43" applyFont="1" applyBorder="1" applyAlignment="1">
      <alignment vertical="center"/>
    </xf>
    <xf numFmtId="0" fontId="13" fillId="0" borderId="9" xfId="43" applyFont="1" applyBorder="1" applyAlignment="1">
      <alignment vertical="center"/>
    </xf>
    <xf numFmtId="0" fontId="13" fillId="0" borderId="11" xfId="43" applyFont="1" applyBorder="1" applyAlignment="1">
      <alignment horizontal="center" vertical="center"/>
    </xf>
    <xf numFmtId="0" fontId="38" fillId="0" borderId="0" xfId="42" applyFont="1" applyAlignment="1">
      <alignment horizontal="left" vertical="center"/>
    </xf>
    <xf numFmtId="0" fontId="36" fillId="0" borderId="0" xfId="42" applyFont="1" applyAlignment="1">
      <alignment horizontal="center" vertical="center"/>
    </xf>
    <xf numFmtId="0" fontId="36" fillId="0" borderId="0" xfId="42" applyFont="1" applyAlignment="1">
      <alignment vertical="center"/>
    </xf>
    <xf numFmtId="0" fontId="39" fillId="0" borderId="0" xfId="42" applyFont="1" applyAlignment="1">
      <alignment vertical="center"/>
    </xf>
    <xf numFmtId="0" fontId="13" fillId="0" borderId="39" xfId="42" applyFont="1" applyBorder="1" applyAlignment="1">
      <alignment horizontal="center" vertical="center"/>
    </xf>
    <xf numFmtId="0" fontId="13" fillId="0" borderId="40" xfId="42" applyFont="1" applyBorder="1" applyAlignment="1">
      <alignment horizontal="center" vertical="center"/>
    </xf>
    <xf numFmtId="0" fontId="13" fillId="0" borderId="41" xfId="42" applyFont="1" applyBorder="1" applyAlignment="1">
      <alignment vertical="center"/>
    </xf>
    <xf numFmtId="0" fontId="13" fillId="0" borderId="42" xfId="42" applyFont="1" applyBorder="1" applyAlignment="1">
      <alignment vertical="center"/>
    </xf>
    <xf numFmtId="0" fontId="13" fillId="0" borderId="42" xfId="42" applyFont="1" applyBorder="1" applyAlignment="1">
      <alignment horizontal="center" vertical="center"/>
    </xf>
    <xf numFmtId="0" fontId="13" fillId="0" borderId="32" xfId="42" applyFont="1" applyBorder="1" applyAlignment="1">
      <alignment vertical="center"/>
    </xf>
    <xf numFmtId="0" fontId="13" fillId="0" borderId="43" xfId="42" applyFont="1" applyBorder="1" applyAlignment="1">
      <alignment vertical="center"/>
    </xf>
    <xf numFmtId="0" fontId="13" fillId="0" borderId="0" xfId="42" applyFont="1" applyAlignment="1">
      <alignment vertical="center"/>
    </xf>
    <xf numFmtId="0" fontId="40" fillId="0" borderId="0" xfId="42" applyFont="1" applyAlignment="1">
      <alignment vertical="center"/>
    </xf>
    <xf numFmtId="0" fontId="13" fillId="0" borderId="44" xfId="42" applyFont="1" applyBorder="1" applyAlignment="1">
      <alignment horizontal="center" vertical="center"/>
    </xf>
    <xf numFmtId="0" fontId="13" fillId="0" borderId="10" xfId="42" applyFont="1" applyBorder="1" applyAlignment="1">
      <alignment horizontal="center" vertical="center"/>
    </xf>
    <xf numFmtId="0" fontId="13" fillId="0" borderId="1" xfId="42" applyFont="1" applyBorder="1" applyAlignment="1">
      <alignment vertical="center"/>
    </xf>
    <xf numFmtId="0" fontId="13" fillId="0" borderId="2" xfId="42" applyFont="1" applyBorder="1" applyAlignment="1">
      <alignment vertical="center"/>
    </xf>
    <xf numFmtId="0" fontId="13" fillId="0" borderId="2" xfId="42" applyFont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3" fillId="0" borderId="45" xfId="42" applyFont="1" applyBorder="1" applyAlignment="1">
      <alignment vertical="center"/>
    </xf>
    <xf numFmtId="0" fontId="13" fillId="0" borderId="46" xfId="42" applyFont="1" applyBorder="1" applyAlignment="1">
      <alignment horizontal="center" vertical="center"/>
    </xf>
    <xf numFmtId="0" fontId="13" fillId="0" borderId="8" xfId="42" applyFont="1" applyBorder="1" applyAlignment="1">
      <alignment horizontal="center" vertical="center"/>
    </xf>
    <xf numFmtId="0" fontId="13" fillId="0" borderId="4" xfId="42" applyFont="1" applyBorder="1" applyAlignment="1">
      <alignment vertical="center"/>
    </xf>
    <xf numFmtId="0" fontId="13" fillId="0" borderId="0" xfId="42" applyFont="1" applyBorder="1" applyAlignment="1">
      <alignment horizontal="center" vertical="center"/>
    </xf>
    <xf numFmtId="191" fontId="13" fillId="0" borderId="0" xfId="42" applyNumberFormat="1" applyFont="1" applyBorder="1" applyAlignment="1">
      <alignment vertical="center"/>
    </xf>
    <xf numFmtId="0" fontId="13" fillId="0" borderId="47" xfId="42" applyFont="1" applyBorder="1" applyAlignment="1">
      <alignment horizontal="center" vertical="center"/>
    </xf>
    <xf numFmtId="192" fontId="41" fillId="0" borderId="8" xfId="42" applyNumberFormat="1" applyFont="1" applyBorder="1" applyAlignment="1">
      <alignment horizontal="center" vertical="center"/>
    </xf>
    <xf numFmtId="191" fontId="13" fillId="0" borderId="0" xfId="42" applyNumberFormat="1" applyFont="1" applyBorder="1" applyAlignment="1">
      <alignment horizontal="left" vertical="center"/>
    </xf>
    <xf numFmtId="0" fontId="42" fillId="0" borderId="47" xfId="42" applyFont="1" applyBorder="1" applyAlignment="1">
      <alignment horizontal="center" vertical="center"/>
    </xf>
    <xf numFmtId="41" fontId="13" fillId="0" borderId="0" xfId="12" applyFont="1" applyBorder="1" applyAlignment="1">
      <alignment horizontal="center" vertical="center"/>
    </xf>
    <xf numFmtId="47" fontId="13" fillId="0" borderId="0" xfId="42" applyNumberFormat="1" applyFont="1" applyBorder="1" applyAlignment="1">
      <alignment horizontal="center" vertical="center"/>
    </xf>
    <xf numFmtId="0" fontId="13" fillId="0" borderId="0" xfId="42" applyFont="1" applyBorder="1" applyAlignment="1">
      <alignment horizontal="center" vertical="center" textRotation="90"/>
    </xf>
    <xf numFmtId="0" fontId="13" fillId="0" borderId="0" xfId="42" applyFont="1" applyFill="1" applyBorder="1" applyAlignment="1">
      <alignment horizontal="center" vertical="center"/>
    </xf>
    <xf numFmtId="47" fontId="13" fillId="0" borderId="0" xfId="42" applyNumberFormat="1" applyFont="1" applyBorder="1" applyAlignment="1">
      <alignment horizontal="left" vertical="center"/>
    </xf>
    <xf numFmtId="41" fontId="43" fillId="0" borderId="0" xfId="12" applyFont="1" applyBorder="1" applyAlignment="1">
      <alignment horizontal="right" vertical="center"/>
    </xf>
    <xf numFmtId="41" fontId="13" fillId="0" borderId="0" xfId="12" applyFont="1" applyBorder="1" applyAlignment="1">
      <alignment horizontal="right" vertical="center"/>
    </xf>
    <xf numFmtId="41" fontId="43" fillId="0" borderId="0" xfId="12" applyFont="1" applyBorder="1" applyAlignment="1">
      <alignment horizontal="center" vertical="center"/>
    </xf>
    <xf numFmtId="0" fontId="43" fillId="0" borderId="0" xfId="42" applyFont="1" applyBorder="1" applyAlignment="1">
      <alignment horizontal="center" vertical="center"/>
    </xf>
    <xf numFmtId="191" fontId="13" fillId="0" borderId="0" xfId="42" applyNumberFormat="1" applyFont="1" applyBorder="1" applyAlignment="1">
      <alignment horizontal="center" vertical="center"/>
    </xf>
    <xf numFmtId="0" fontId="13" fillId="0" borderId="48" xfId="42" applyFont="1" applyBorder="1" applyAlignment="1">
      <alignment horizontal="center" vertical="center"/>
    </xf>
    <xf numFmtId="0" fontId="13" fillId="0" borderId="11" xfId="42" applyFont="1" applyBorder="1" applyAlignment="1">
      <alignment horizontal="center" vertical="center"/>
    </xf>
    <xf numFmtId="0" fontId="13" fillId="0" borderId="6" xfId="42" applyFont="1" applyBorder="1" applyAlignment="1">
      <alignment vertical="center"/>
    </xf>
    <xf numFmtId="182" fontId="13" fillId="0" borderId="7" xfId="42" applyNumberFormat="1" applyFont="1" applyBorder="1" applyAlignment="1">
      <alignment horizontal="center" vertical="center"/>
    </xf>
    <xf numFmtId="0" fontId="13" fillId="0" borderId="7" xfId="42" applyFont="1" applyBorder="1" applyAlignment="1">
      <alignment horizontal="center" vertical="center"/>
    </xf>
    <xf numFmtId="0" fontId="13" fillId="0" borderId="49" xfId="42" applyFont="1" applyBorder="1" applyAlignment="1">
      <alignment horizontal="center" vertical="center"/>
    </xf>
    <xf numFmtId="0" fontId="13" fillId="0" borderId="50" xfId="42" applyFont="1" applyBorder="1" applyAlignment="1">
      <alignment horizontal="center" vertical="center"/>
    </xf>
    <xf numFmtId="0" fontId="13" fillId="0" borderId="51" xfId="42" applyFont="1" applyBorder="1" applyAlignment="1">
      <alignment horizontal="center" vertical="center"/>
    </xf>
    <xf numFmtId="2" fontId="13" fillId="0" borderId="52" xfId="42" applyNumberFormat="1" applyFont="1" applyBorder="1" applyAlignment="1">
      <alignment horizontal="center" vertical="center"/>
    </xf>
    <xf numFmtId="0" fontId="13" fillId="0" borderId="52" xfId="42" quotePrefix="1" applyFont="1" applyBorder="1" applyAlignment="1">
      <alignment horizontal="center" vertical="center"/>
    </xf>
    <xf numFmtId="0" fontId="13" fillId="0" borderId="52" xfId="42" applyFont="1" applyBorder="1" applyAlignment="1">
      <alignment horizontal="center" vertical="center"/>
    </xf>
    <xf numFmtId="186" fontId="13" fillId="0" borderId="52" xfId="42" applyNumberFormat="1" applyFont="1" applyBorder="1" applyAlignment="1">
      <alignment horizontal="center" vertical="center"/>
    </xf>
    <xf numFmtId="1" fontId="13" fillId="0" borderId="52" xfId="42" applyNumberFormat="1" applyFont="1" applyBorder="1" applyAlignment="1">
      <alignment horizontal="center" vertical="center"/>
    </xf>
    <xf numFmtId="193" fontId="13" fillId="0" borderId="52" xfId="42" applyNumberFormat="1" applyFont="1" applyBorder="1" applyAlignment="1">
      <alignment horizontal="center" vertical="center"/>
    </xf>
    <xf numFmtId="2" fontId="13" fillId="0" borderId="2" xfId="42" applyNumberFormat="1" applyFont="1" applyBorder="1" applyAlignment="1">
      <alignment horizontal="center" vertical="center"/>
    </xf>
    <xf numFmtId="186" fontId="13" fillId="0" borderId="2" xfId="42" applyNumberFormat="1" applyFont="1" applyBorder="1" applyAlignment="1">
      <alignment horizontal="center" vertical="center"/>
    </xf>
    <xf numFmtId="182" fontId="13" fillId="0" borderId="52" xfId="42" applyNumberFormat="1" applyFont="1" applyBorder="1" applyAlignment="1">
      <alignment horizontal="center" vertical="center"/>
    </xf>
    <xf numFmtId="0" fontId="13" fillId="0" borderId="53" xfId="42" applyFont="1" applyBorder="1" applyAlignment="1">
      <alignment vertical="center"/>
    </xf>
    <xf numFmtId="0" fontId="13" fillId="0" borderId="28" xfId="42" applyFont="1" applyBorder="1" applyAlignment="1">
      <alignment horizontal="center" vertical="center"/>
    </xf>
    <xf numFmtId="2" fontId="13" fillId="0" borderId="54" xfId="42" applyNumberFormat="1" applyFont="1" applyBorder="1" applyAlignment="1">
      <alignment horizontal="center" vertical="center"/>
    </xf>
    <xf numFmtId="0" fontId="13" fillId="0" borderId="54" xfId="42" applyFont="1" applyBorder="1" applyAlignment="1">
      <alignment horizontal="center" vertical="center"/>
    </xf>
    <xf numFmtId="194" fontId="13" fillId="0" borderId="54" xfId="42" applyNumberFormat="1" applyFont="1" applyBorder="1" applyAlignment="1">
      <alignment horizontal="center" vertical="center"/>
    </xf>
    <xf numFmtId="195" fontId="13" fillId="0" borderId="54" xfId="42" applyNumberFormat="1" applyFont="1" applyBorder="1" applyAlignment="1">
      <alignment horizontal="center" vertical="center"/>
    </xf>
    <xf numFmtId="186" fontId="13" fillId="0" borderId="54" xfId="42" applyNumberFormat="1" applyFont="1" applyBorder="1" applyAlignment="1">
      <alignment horizontal="center" vertical="center"/>
    </xf>
    <xf numFmtId="43" fontId="13" fillId="0" borderId="54" xfId="42" applyNumberFormat="1" applyFont="1" applyBorder="1" applyAlignment="1">
      <alignment horizontal="center" vertical="center"/>
    </xf>
    <xf numFmtId="43" fontId="13" fillId="0" borderId="54" xfId="42" applyNumberFormat="1" applyFont="1" applyBorder="1" applyAlignment="1">
      <alignment vertical="center"/>
    </xf>
    <xf numFmtId="186" fontId="13" fillId="0" borderId="54" xfId="42" applyNumberFormat="1" applyFont="1" applyBorder="1" applyAlignment="1">
      <alignment horizontal="left" vertical="center"/>
    </xf>
    <xf numFmtId="0" fontId="13" fillId="0" borderId="54" xfId="42" applyFont="1" applyBorder="1" applyAlignment="1">
      <alignment vertical="center"/>
    </xf>
    <xf numFmtId="186" fontId="13" fillId="0" borderId="54" xfId="42" applyNumberFormat="1" applyFont="1" applyBorder="1" applyAlignment="1">
      <alignment vertical="center"/>
    </xf>
    <xf numFmtId="182" fontId="13" fillId="0" borderId="54" xfId="42" applyNumberFormat="1" applyFont="1" applyBorder="1" applyAlignment="1">
      <alignment horizontal="center" vertical="center"/>
    </xf>
    <xf numFmtId="0" fontId="13" fillId="0" borderId="55" xfId="42" applyFont="1" applyBorder="1" applyAlignment="1">
      <alignment vertical="center"/>
    </xf>
    <xf numFmtId="0" fontId="13" fillId="0" borderId="54" xfId="42" quotePrefix="1" applyFont="1" applyBorder="1" applyAlignment="1">
      <alignment horizontal="center" vertical="center"/>
    </xf>
    <xf numFmtId="1" fontId="13" fillId="0" borderId="54" xfId="42" applyNumberFormat="1" applyFont="1" applyBorder="1" applyAlignment="1">
      <alignment horizontal="center" vertical="center"/>
    </xf>
    <xf numFmtId="193" fontId="13" fillId="0" borderId="54" xfId="42" applyNumberFormat="1" applyFont="1" applyBorder="1" applyAlignment="1">
      <alignment horizontal="center" vertical="center"/>
    </xf>
    <xf numFmtId="0" fontId="13" fillId="0" borderId="56" xfId="42" applyFont="1" applyBorder="1" applyAlignment="1">
      <alignment horizontal="left" vertical="center"/>
    </xf>
    <xf numFmtId="0" fontId="13" fillId="0" borderId="57" xfId="42" applyFont="1" applyBorder="1" applyAlignment="1">
      <alignment horizontal="center" vertical="center"/>
    </xf>
    <xf numFmtId="0" fontId="13" fillId="0" borderId="58" xfId="42" applyFont="1" applyBorder="1" applyAlignment="1">
      <alignment vertical="center"/>
    </xf>
    <xf numFmtId="2" fontId="13" fillId="0" borderId="59" xfId="42" applyNumberFormat="1" applyFont="1" applyBorder="1" applyAlignment="1">
      <alignment horizontal="center" vertical="center"/>
    </xf>
    <xf numFmtId="0" fontId="13" fillId="0" borderId="59" xfId="42" applyFont="1" applyBorder="1" applyAlignment="1">
      <alignment horizontal="center" vertical="center"/>
    </xf>
    <xf numFmtId="0" fontId="13" fillId="0" borderId="59" xfId="42" applyFont="1" applyBorder="1" applyAlignment="1">
      <alignment vertical="center"/>
    </xf>
    <xf numFmtId="182" fontId="13" fillId="0" borderId="59" xfId="42" applyNumberFormat="1" applyFont="1" applyBorder="1" applyAlignment="1">
      <alignment horizontal="center" vertical="center"/>
    </xf>
    <xf numFmtId="0" fontId="13" fillId="0" borderId="60" xfId="42" applyFont="1" applyBorder="1" applyAlignment="1">
      <alignment vertical="center"/>
    </xf>
    <xf numFmtId="0" fontId="13" fillId="0" borderId="0" xfId="42" applyFont="1" applyAlignment="1">
      <alignment horizontal="center" vertical="center"/>
    </xf>
    <xf numFmtId="0" fontId="13" fillId="0" borderId="0" xfId="38" applyFont="1" applyAlignment="1">
      <alignment vertical="center"/>
    </xf>
    <xf numFmtId="0" fontId="13" fillId="0" borderId="1" xfId="38" applyFont="1" applyBorder="1" applyAlignment="1">
      <alignment vertical="center"/>
    </xf>
    <xf numFmtId="0" fontId="13" fillId="0" borderId="2" xfId="38" applyFont="1" applyBorder="1" applyAlignment="1">
      <alignment vertical="center"/>
    </xf>
    <xf numFmtId="0" fontId="13" fillId="0" borderId="3" xfId="38" applyFont="1" applyBorder="1" applyAlignment="1">
      <alignment vertical="center"/>
    </xf>
    <xf numFmtId="0" fontId="44" fillId="0" borderId="0" xfId="38" applyFont="1" applyAlignment="1">
      <alignment vertical="center"/>
    </xf>
    <xf numFmtId="0" fontId="13" fillId="0" borderId="4" xfId="38" applyFont="1" applyBorder="1" applyAlignment="1">
      <alignment vertical="center"/>
    </xf>
    <xf numFmtId="0" fontId="13" fillId="0" borderId="5" xfId="38" applyFont="1" applyBorder="1" applyAlignment="1">
      <alignment vertical="center"/>
    </xf>
    <xf numFmtId="0" fontId="12" fillId="0" borderId="0" xfId="38" applyFont="1" applyAlignment="1">
      <alignment horizontal="center" vertical="center"/>
    </xf>
    <xf numFmtId="0" fontId="12" fillId="0" borderId="4" xfId="38" applyFont="1" applyBorder="1" applyAlignment="1">
      <alignment horizontal="center" vertical="center"/>
    </xf>
    <xf numFmtId="0" fontId="12" fillId="0" borderId="0" xfId="38" applyFont="1" applyBorder="1" applyAlignment="1">
      <alignment horizontal="center" vertical="center"/>
    </xf>
    <xf numFmtId="0" fontId="12" fillId="0" borderId="5" xfId="38" applyFont="1" applyBorder="1" applyAlignment="1">
      <alignment horizontal="center" vertical="center"/>
    </xf>
    <xf numFmtId="0" fontId="14" fillId="0" borderId="0" xfId="38" applyFont="1" applyAlignment="1">
      <alignment horizontal="center" vertical="center"/>
    </xf>
    <xf numFmtId="0" fontId="11" fillId="0" borderId="0" xfId="38" applyFont="1" applyBorder="1" applyAlignment="1">
      <alignment horizontal="center" vertical="center"/>
    </xf>
    <xf numFmtId="0" fontId="47" fillId="0" borderId="0" xfId="38" applyFont="1" applyBorder="1" applyAlignment="1">
      <alignment vertical="center"/>
    </xf>
    <xf numFmtId="0" fontId="47" fillId="0" borderId="0" xfId="38" quotePrefix="1" applyFont="1" applyBorder="1" applyAlignment="1">
      <alignment vertical="center"/>
    </xf>
    <xf numFmtId="2" fontId="18" fillId="0" borderId="0" xfId="38" applyNumberFormat="1" applyFont="1" applyBorder="1" applyAlignment="1">
      <alignment horizontal="center" vertical="center"/>
    </xf>
    <xf numFmtId="2" fontId="12" fillId="0" borderId="0" xfId="38" applyNumberFormat="1" applyFont="1" applyBorder="1" applyAlignment="1">
      <alignment horizontal="right" vertical="center"/>
    </xf>
    <xf numFmtId="0" fontId="12" fillId="0" borderId="0" xfId="38" applyFont="1" applyBorder="1" applyAlignment="1">
      <alignment vertical="center"/>
    </xf>
    <xf numFmtId="0" fontId="18" fillId="0" borderId="0" xfId="38" applyFont="1" applyBorder="1" applyAlignment="1">
      <alignment horizontal="center" vertical="center"/>
    </xf>
    <xf numFmtId="0" fontId="12" fillId="0" borderId="0" xfId="38" applyFont="1" applyBorder="1" applyAlignment="1">
      <alignment horizontal="left" vertical="center"/>
    </xf>
    <xf numFmtId="2" fontId="12" fillId="0" borderId="0" xfId="38" applyNumberFormat="1" applyFont="1" applyBorder="1" applyAlignment="1">
      <alignment horizontal="left" vertical="center"/>
    </xf>
    <xf numFmtId="0" fontId="13" fillId="0" borderId="0" xfId="38" applyFont="1" applyAlignment="1">
      <alignment horizontal="center" vertical="center"/>
    </xf>
    <xf numFmtId="0" fontId="13" fillId="0" borderId="4" xfId="38" applyFont="1" applyBorder="1" applyAlignment="1">
      <alignment horizontal="center" vertical="center"/>
    </xf>
    <xf numFmtId="0" fontId="13" fillId="0" borderId="15" xfId="38" applyFont="1" applyBorder="1" applyAlignment="1">
      <alignment horizontal="center" vertical="center"/>
    </xf>
    <xf numFmtId="0" fontId="13" fillId="0" borderId="17" xfId="38" applyFont="1" applyBorder="1" applyAlignment="1">
      <alignment horizontal="center" vertical="center"/>
    </xf>
    <xf numFmtId="0" fontId="13" fillId="0" borderId="18" xfId="38" applyFont="1" applyBorder="1" applyAlignment="1">
      <alignment horizontal="center" vertical="center"/>
    </xf>
    <xf numFmtId="0" fontId="13" fillId="0" borderId="5" xfId="38" applyFont="1" applyBorder="1" applyAlignment="1">
      <alignment horizontal="center" vertical="center"/>
    </xf>
    <xf numFmtId="0" fontId="44" fillId="0" borderId="0" xfId="38" applyFont="1" applyAlignment="1">
      <alignment horizontal="center" vertical="center"/>
    </xf>
    <xf numFmtId="0" fontId="13" fillId="0" borderId="16" xfId="38" applyFont="1" applyBorder="1" applyAlignment="1">
      <alignment horizontal="right" vertical="center"/>
    </xf>
    <xf numFmtId="2" fontId="13" fillId="0" borderId="18" xfId="12" applyNumberFormat="1" applyFont="1" applyBorder="1" applyAlignment="1" applyProtection="1">
      <alignment horizontal="center" vertical="center"/>
      <protection locked="0"/>
    </xf>
    <xf numFmtId="2" fontId="13" fillId="0" borderId="18" xfId="38" applyNumberFormat="1" applyFont="1" applyBorder="1" applyAlignment="1">
      <alignment horizontal="center" vertical="center"/>
    </xf>
    <xf numFmtId="2" fontId="13" fillId="0" borderId="18" xfId="38" applyNumberFormat="1" applyFont="1" applyBorder="1" applyAlignment="1" applyProtection="1">
      <alignment horizontal="center" vertical="center"/>
      <protection locked="0"/>
    </xf>
    <xf numFmtId="0" fontId="13" fillId="0" borderId="18" xfId="38" applyFont="1" applyBorder="1" applyAlignment="1">
      <alignment horizontal="left" vertical="center"/>
    </xf>
    <xf numFmtId="2" fontId="13" fillId="0" borderId="15" xfId="38" applyNumberFormat="1" applyFont="1" applyBorder="1" applyAlignment="1">
      <alignment horizontal="center" vertical="center"/>
    </xf>
    <xf numFmtId="2" fontId="13" fillId="0" borderId="18" xfId="12" applyNumberFormat="1" applyFont="1" applyBorder="1" applyAlignment="1">
      <alignment horizontal="center" vertical="center"/>
    </xf>
    <xf numFmtId="2" fontId="13" fillId="0" borderId="18" xfId="38" applyNumberFormat="1" applyFont="1" applyBorder="1" applyAlignment="1">
      <alignment horizontal="left" vertical="center"/>
    </xf>
    <xf numFmtId="0" fontId="13" fillId="0" borderId="18" xfId="38" applyFont="1" applyBorder="1" applyAlignment="1">
      <alignment horizontal="right" vertical="center"/>
    </xf>
    <xf numFmtId="187" fontId="49" fillId="0" borderId="18" xfId="35" applyNumberFormat="1" applyFont="1" applyBorder="1" applyAlignment="1">
      <alignment horizontal="right" vertical="center"/>
    </xf>
    <xf numFmtId="0" fontId="49" fillId="0" borderId="18" xfId="35" applyFont="1" applyBorder="1" applyAlignment="1">
      <alignment horizontal="left" vertical="center"/>
    </xf>
    <xf numFmtId="0" fontId="49" fillId="0" borderId="18" xfId="35" applyFont="1" applyBorder="1" applyAlignment="1">
      <alignment horizontal="center" vertical="center"/>
    </xf>
    <xf numFmtId="0" fontId="44" fillId="0" borderId="6" xfId="38" applyFont="1" applyBorder="1" applyAlignment="1">
      <alignment vertical="center"/>
    </xf>
    <xf numFmtId="0" fontId="44" fillId="0" borderId="7" xfId="38" applyFont="1" applyBorder="1" applyAlignment="1">
      <alignment vertical="center"/>
    </xf>
    <xf numFmtId="0" fontId="44" fillId="0" borderId="9" xfId="38" applyFont="1" applyBorder="1" applyAlignment="1">
      <alignment vertical="center"/>
    </xf>
    <xf numFmtId="0" fontId="50" fillId="0" borderId="32" xfId="49" applyFont="1" applyBorder="1"/>
    <xf numFmtId="0" fontId="50" fillId="0" borderId="33" xfId="49" applyFont="1" applyBorder="1"/>
    <xf numFmtId="0" fontId="50" fillId="0" borderId="0" xfId="49" applyFont="1"/>
    <xf numFmtId="0" fontId="2" fillId="0" borderId="0" xfId="49"/>
    <xf numFmtId="0" fontId="50" fillId="0" borderId="38" xfId="49" applyFont="1" applyBorder="1"/>
    <xf numFmtId="0" fontId="50" fillId="0" borderId="0" xfId="49" applyFont="1" applyBorder="1"/>
    <xf numFmtId="0" fontId="50" fillId="0" borderId="47" xfId="49" applyFont="1" applyBorder="1"/>
    <xf numFmtId="0" fontId="11" fillId="0" borderId="0" xfId="49" applyFont="1"/>
    <xf numFmtId="0" fontId="13" fillId="0" borderId="0" xfId="49" quotePrefix="1" applyFont="1" applyBorder="1"/>
    <xf numFmtId="2" fontId="51" fillId="0" borderId="0" xfId="49" applyNumberFormat="1" applyFont="1" applyBorder="1" applyAlignment="1">
      <alignment horizontal="center"/>
    </xf>
    <xf numFmtId="41" fontId="12" fillId="0" borderId="0" xfId="12" quotePrefix="1" applyFont="1" applyBorder="1" applyAlignment="1"/>
    <xf numFmtId="0" fontId="50" fillId="0" borderId="0" xfId="49" applyFont="1" applyBorder="1" applyAlignment="1">
      <alignment vertical="top"/>
    </xf>
    <xf numFmtId="41" fontId="52" fillId="0" borderId="0" xfId="12" applyFont="1" applyFill="1" applyBorder="1" applyAlignment="1">
      <alignment horizontal="left" vertical="center"/>
    </xf>
    <xf numFmtId="2" fontId="50" fillId="0" borderId="0" xfId="49" applyNumberFormat="1" applyFont="1" applyBorder="1" applyAlignment="1">
      <alignment horizontal="center" vertical="center" shrinkToFit="1"/>
    </xf>
    <xf numFmtId="0" fontId="11" fillId="0" borderId="0" xfId="49" applyFont="1" applyBorder="1" applyAlignment="1">
      <alignment horizontal="left" vertical="center"/>
    </xf>
    <xf numFmtId="0" fontId="50" fillId="0" borderId="0" xfId="49" applyFont="1" applyBorder="1" applyAlignment="1">
      <alignment horizontal="left" vertical="center"/>
    </xf>
    <xf numFmtId="41" fontId="12" fillId="0" borderId="0" xfId="12" applyFont="1" applyBorder="1" applyAlignment="1">
      <alignment horizontal="left" vertical="center"/>
    </xf>
    <xf numFmtId="41" fontId="13" fillId="0" borderId="0" xfId="12" applyFont="1" applyBorder="1" applyAlignment="1">
      <alignment horizontal="left" vertical="center"/>
    </xf>
    <xf numFmtId="41" fontId="12" fillId="0" borderId="0" xfId="12" applyFont="1" applyBorder="1" applyAlignment="1">
      <alignment horizontal="left"/>
    </xf>
    <xf numFmtId="41" fontId="13" fillId="0" borderId="0" xfId="12" applyFont="1" applyBorder="1" applyAlignment="1">
      <alignment horizontal="left"/>
    </xf>
    <xf numFmtId="0" fontId="50" fillId="0" borderId="0" xfId="49" applyFont="1" applyFill="1" applyBorder="1"/>
    <xf numFmtId="2" fontId="51" fillId="0" borderId="0" xfId="49" applyNumberFormat="1" applyFont="1" applyBorder="1" applyAlignment="1">
      <alignment horizontal="left" vertical="center" shrinkToFit="1"/>
    </xf>
    <xf numFmtId="0" fontId="49" fillId="0" borderId="0" xfId="49" applyFont="1" applyBorder="1" applyAlignment="1">
      <alignment vertical="top" shrinkToFit="1"/>
    </xf>
    <xf numFmtId="41" fontId="12" fillId="0" borderId="0" xfId="12" quotePrefix="1" applyFont="1" applyBorder="1" applyAlignment="1">
      <alignment horizontal="left"/>
    </xf>
    <xf numFmtId="42" fontId="12" fillId="0" borderId="0" xfId="49" quotePrefix="1" applyNumberFormat="1" applyFont="1" applyAlignment="1">
      <alignment horizontal="left"/>
    </xf>
    <xf numFmtId="41" fontId="13" fillId="0" borderId="0" xfId="12" quotePrefix="1" applyFont="1" applyBorder="1" applyAlignment="1">
      <alignment horizontal="left" wrapText="1"/>
    </xf>
    <xf numFmtId="0" fontId="13" fillId="0" borderId="38" xfId="49" applyFont="1" applyBorder="1"/>
    <xf numFmtId="0" fontId="13" fillId="0" borderId="47" xfId="49" applyFont="1" applyBorder="1"/>
    <xf numFmtId="0" fontId="13" fillId="0" borderId="0" xfId="49" applyFont="1"/>
    <xf numFmtId="0" fontId="17" fillId="0" borderId="0" xfId="49" applyFont="1"/>
    <xf numFmtId="0" fontId="13" fillId="0" borderId="28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54" xfId="49" applyFont="1" applyBorder="1" applyAlignment="1">
      <alignment horizontal="center" vertical="center"/>
    </xf>
    <xf numFmtId="0" fontId="13" fillId="0" borderId="61" xfId="49" applyFont="1" applyBorder="1" applyAlignment="1">
      <alignment horizontal="center" vertical="center"/>
    </xf>
    <xf numFmtId="41" fontId="13" fillId="0" borderId="28" xfId="12" applyFont="1" applyBorder="1" applyAlignment="1">
      <alignment horizontal="left" vertical="center"/>
    </xf>
    <xf numFmtId="0" fontId="50" fillId="0" borderId="34" xfId="49" applyFont="1" applyBorder="1"/>
    <xf numFmtId="0" fontId="50" fillId="0" borderId="35" xfId="49" applyFont="1" applyBorder="1"/>
    <xf numFmtId="0" fontId="50" fillId="0" borderId="36" xfId="49" applyFont="1" applyBorder="1"/>
    <xf numFmtId="0" fontId="40" fillId="0" borderId="43" xfId="43" quotePrefix="1" applyFont="1" applyBorder="1" applyAlignment="1">
      <alignment horizontal="center" vertical="center"/>
    </xf>
    <xf numFmtId="0" fontId="36" fillId="0" borderId="0" xfId="43" applyFont="1" applyAlignment="1">
      <alignment vertical="center"/>
    </xf>
    <xf numFmtId="0" fontId="39" fillId="0" borderId="0" xfId="43" applyFont="1" applyAlignment="1">
      <alignment vertical="center"/>
    </xf>
    <xf numFmtId="0" fontId="36" fillId="0" borderId="38" xfId="43" applyFont="1" applyBorder="1"/>
    <xf numFmtId="0" fontId="13" fillId="0" borderId="0" xfId="43" applyFont="1" applyBorder="1"/>
    <xf numFmtId="0" fontId="13" fillId="0" borderId="0" xfId="43" applyFont="1" applyBorder="1" applyAlignment="1">
      <alignment horizontal="center"/>
    </xf>
    <xf numFmtId="0" fontId="13" fillId="0" borderId="47" xfId="43" applyFont="1" applyBorder="1" applyAlignment="1">
      <alignment horizontal="center"/>
    </xf>
    <xf numFmtId="0" fontId="13" fillId="0" borderId="0" xfId="43" applyFont="1"/>
    <xf numFmtId="0" fontId="39" fillId="0" borderId="0" xfId="43" applyFont="1"/>
    <xf numFmtId="0" fontId="13" fillId="0" borderId="38" xfId="43" applyFont="1" applyBorder="1"/>
    <xf numFmtId="0" fontId="13" fillId="0" borderId="62" xfId="43" applyFont="1" applyBorder="1" applyAlignment="1">
      <alignment horizontal="center" vertical="center"/>
    </xf>
    <xf numFmtId="0" fontId="13" fillId="0" borderId="12" xfId="43" applyFont="1" applyBorder="1" applyAlignment="1">
      <alignment horizontal="center" vertical="center"/>
    </xf>
    <xf numFmtId="0" fontId="13" fillId="0" borderId="63" xfId="43" applyFont="1" applyBorder="1" applyAlignment="1">
      <alignment horizontal="center" vertical="center"/>
    </xf>
    <xf numFmtId="0" fontId="13" fillId="0" borderId="0" xfId="43" applyFont="1" applyAlignment="1">
      <alignment vertical="center"/>
    </xf>
    <xf numFmtId="196" fontId="13" fillId="0" borderId="12" xfId="43" applyNumberFormat="1" applyFont="1" applyBorder="1" applyAlignment="1">
      <alignment horizontal="center" vertical="center"/>
    </xf>
    <xf numFmtId="0" fontId="13" fillId="0" borderId="56" xfId="43" applyFont="1" applyBorder="1" applyAlignment="1">
      <alignment horizontal="center" vertical="center"/>
    </xf>
    <xf numFmtId="0" fontId="13" fillId="0" borderId="57" xfId="43" applyFont="1" applyBorder="1" applyAlignment="1">
      <alignment horizontal="center" vertical="center"/>
    </xf>
    <xf numFmtId="2" fontId="13" fillId="0" borderId="57" xfId="43" applyNumberFormat="1" applyFont="1" applyBorder="1" applyAlignment="1">
      <alignment horizontal="center" vertical="center"/>
    </xf>
    <xf numFmtId="0" fontId="13" fillId="0" borderId="64" xfId="43" applyFont="1" applyBorder="1" applyAlignment="1">
      <alignment horizontal="center" vertical="center"/>
    </xf>
    <xf numFmtId="0" fontId="36" fillId="0" borderId="0" xfId="43" applyFont="1" applyAlignment="1">
      <alignment horizontal="center"/>
    </xf>
    <xf numFmtId="0" fontId="39" fillId="0" borderId="0" xfId="43" applyFont="1" applyAlignment="1">
      <alignment horizontal="center"/>
    </xf>
    <xf numFmtId="0" fontId="36" fillId="0" borderId="0" xfId="43" applyFont="1" applyBorder="1"/>
    <xf numFmtId="0" fontId="36" fillId="0" borderId="0" xfId="43" applyFont="1" applyBorder="1" applyAlignment="1">
      <alignment horizontal="center"/>
    </xf>
    <xf numFmtId="0" fontId="36" fillId="0" borderId="47" xfId="43" applyFont="1" applyBorder="1" applyAlignment="1">
      <alignment horizontal="center"/>
    </xf>
    <xf numFmtId="0" fontId="53" fillId="0" borderId="38" xfId="43" applyFont="1" applyBorder="1"/>
    <xf numFmtId="0" fontId="36" fillId="0" borderId="0" xfId="43" applyFont="1" applyBorder="1" applyAlignment="1">
      <alignment vertical="center"/>
    </xf>
    <xf numFmtId="0" fontId="4" fillId="0" borderId="0" xfId="43" applyFont="1" applyAlignment="1">
      <alignment vertical="center"/>
    </xf>
    <xf numFmtId="0" fontId="13" fillId="0" borderId="0" xfId="43" applyFont="1" applyAlignment="1">
      <alignment horizontal="center"/>
    </xf>
    <xf numFmtId="0" fontId="4" fillId="0" borderId="0" xfId="43" applyFont="1"/>
    <xf numFmtId="0" fontId="4" fillId="0" borderId="0" xfId="43" applyFont="1" applyAlignment="1">
      <alignment horizontal="center"/>
    </xf>
    <xf numFmtId="0" fontId="13" fillId="0" borderId="1" xfId="47" applyFont="1" applyBorder="1"/>
    <xf numFmtId="0" fontId="13" fillId="0" borderId="2" xfId="47" applyFont="1" applyBorder="1"/>
    <xf numFmtId="0" fontId="13" fillId="0" borderId="3" xfId="47" applyFont="1" applyBorder="1"/>
    <xf numFmtId="0" fontId="13" fillId="0" borderId="0" xfId="47" applyFont="1"/>
    <xf numFmtId="0" fontId="17" fillId="0" borderId="0" xfId="47" applyFont="1"/>
    <xf numFmtId="0" fontId="13" fillId="0" borderId="4" xfId="47" applyFont="1" applyBorder="1"/>
    <xf numFmtId="0" fontId="13" fillId="0" borderId="5" xfId="47" applyFont="1" applyBorder="1"/>
    <xf numFmtId="0" fontId="49" fillId="0" borderId="4" xfId="47" applyFont="1" applyBorder="1" applyAlignment="1">
      <alignment vertical="center"/>
    </xf>
    <xf numFmtId="0" fontId="13" fillId="0" borderId="0" xfId="47" applyFont="1" applyBorder="1" applyAlignment="1" applyProtection="1">
      <alignment vertical="center"/>
      <protection locked="0" hidden="1"/>
    </xf>
    <xf numFmtId="0" fontId="13" fillId="0" borderId="5" xfId="47" applyFont="1" applyBorder="1" applyAlignment="1">
      <alignment vertical="center"/>
    </xf>
    <xf numFmtId="0" fontId="13" fillId="0" borderId="0" xfId="47" applyFont="1" applyAlignment="1">
      <alignment vertical="center"/>
    </xf>
    <xf numFmtId="0" fontId="49" fillId="0" borderId="0" xfId="47" applyFont="1" applyAlignment="1">
      <alignment vertical="center"/>
    </xf>
    <xf numFmtId="0" fontId="54" fillId="0" borderId="0" xfId="47" applyFont="1" applyAlignment="1">
      <alignment vertical="center"/>
    </xf>
    <xf numFmtId="0" fontId="49" fillId="0" borderId="4" xfId="47" applyFont="1" applyBorder="1"/>
    <xf numFmtId="0" fontId="13" fillId="0" borderId="0" xfId="47" applyFont="1" applyBorder="1" applyAlignment="1" applyProtection="1">
      <protection locked="0" hidden="1"/>
    </xf>
    <xf numFmtId="0" fontId="49" fillId="0" borderId="0" xfId="47" applyFont="1"/>
    <xf numFmtId="0" fontId="54" fillId="0" borderId="0" xfId="47" applyFont="1"/>
    <xf numFmtId="0" fontId="11" fillId="0" borderId="0" xfId="47" applyFont="1" applyBorder="1" applyAlignment="1" applyProtection="1">
      <alignment horizontal="right" vertical="center"/>
      <protection locked="0" hidden="1"/>
    </xf>
    <xf numFmtId="0" fontId="41" fillId="0" borderId="0" xfId="47" applyFont="1" applyBorder="1" applyAlignment="1" applyProtection="1">
      <alignment horizontal="right" vertical="center"/>
      <protection locked="0" hidden="1"/>
    </xf>
    <xf numFmtId="0" fontId="11" fillId="0" borderId="0" xfId="47" applyFont="1" applyBorder="1" applyAlignment="1" applyProtection="1">
      <alignment vertical="center"/>
      <protection locked="0" hidden="1"/>
    </xf>
    <xf numFmtId="0" fontId="11" fillId="0" borderId="0" xfId="47" applyFont="1" applyBorder="1" applyAlignment="1" applyProtection="1">
      <protection locked="0" hidden="1"/>
    </xf>
    <xf numFmtId="0" fontId="13" fillId="0" borderId="0" xfId="47" applyFont="1" applyBorder="1" applyAlignment="1" applyProtection="1">
      <alignment horizontal="left"/>
      <protection locked="0" hidden="1"/>
    </xf>
    <xf numFmtId="41" fontId="13" fillId="0" borderId="0" xfId="12" applyFont="1" applyBorder="1" applyAlignment="1" applyProtection="1">
      <alignment horizontal="right"/>
      <protection locked="0" hidden="1"/>
    </xf>
    <xf numFmtId="2" fontId="13" fillId="0" borderId="0" xfId="47" applyNumberFormat="1" applyFont="1" applyBorder="1" applyAlignment="1" applyProtection="1">
      <protection locked="0" hidden="1"/>
    </xf>
    <xf numFmtId="197" fontId="13" fillId="0" borderId="0" xfId="12" applyNumberFormat="1" applyFont="1" applyBorder="1" applyAlignment="1" applyProtection="1">
      <alignment horizontal="right"/>
      <protection locked="0" hidden="1"/>
    </xf>
    <xf numFmtId="197" fontId="13" fillId="0" borderId="0" xfId="47" applyNumberFormat="1" applyFont="1" applyBorder="1" applyAlignment="1" applyProtection="1">
      <alignment horizontal="left"/>
      <protection locked="0" hidden="1"/>
    </xf>
    <xf numFmtId="2" fontId="13" fillId="0" borderId="0" xfId="47" applyNumberFormat="1" applyFont="1" applyBorder="1" applyAlignment="1" applyProtection="1">
      <alignment horizontal="left"/>
      <protection locked="0" hidden="1"/>
    </xf>
    <xf numFmtId="0" fontId="13" fillId="0" borderId="0" xfId="47" applyFont="1" applyBorder="1"/>
    <xf numFmtId="0" fontId="13" fillId="0" borderId="4" xfId="47" applyFont="1" applyBorder="1" applyAlignment="1">
      <alignment horizontal="center"/>
    </xf>
    <xf numFmtId="0" fontId="13" fillId="0" borderId="5" xfId="47" applyFont="1" applyBorder="1" applyAlignment="1">
      <alignment horizontal="center"/>
    </xf>
    <xf numFmtId="0" fontId="13" fillId="0" borderId="0" xfId="47" applyFont="1" applyAlignment="1">
      <alignment horizontal="center"/>
    </xf>
    <xf numFmtId="0" fontId="44" fillId="0" borderId="0" xfId="47" applyFont="1" applyAlignment="1">
      <alignment horizontal="center"/>
    </xf>
    <xf numFmtId="0" fontId="13" fillId="0" borderId="4" xfId="47" applyFont="1" applyBorder="1" applyAlignment="1">
      <alignment horizontal="center" vertical="center"/>
    </xf>
    <xf numFmtId="0" fontId="13" fillId="0" borderId="16" xfId="47" applyFont="1" applyBorder="1" applyAlignment="1" applyProtection="1">
      <alignment horizontal="center" vertical="center"/>
      <protection locked="0" hidden="1"/>
    </xf>
    <xf numFmtId="0" fontId="13" fillId="0" borderId="17" xfId="47" applyFont="1" applyBorder="1" applyAlignment="1" applyProtection="1">
      <alignment horizontal="center" vertical="center"/>
      <protection locked="0" hidden="1"/>
    </xf>
    <xf numFmtId="0" fontId="13" fillId="0" borderId="18" xfId="47" applyFont="1" applyBorder="1" applyAlignment="1" applyProtection="1">
      <alignment horizontal="center" vertical="center"/>
      <protection locked="0" hidden="1"/>
    </xf>
    <xf numFmtId="0" fontId="13" fillId="0" borderId="15" xfId="47" applyFont="1" applyBorder="1" applyAlignment="1" applyProtection="1">
      <alignment horizontal="center" vertical="center"/>
      <protection locked="0" hidden="1"/>
    </xf>
    <xf numFmtId="0" fontId="13" fillId="0" borderId="5" xfId="47" applyFont="1" applyBorder="1" applyAlignment="1">
      <alignment horizontal="center" vertical="center"/>
    </xf>
    <xf numFmtId="0" fontId="13" fillId="0" borderId="0" xfId="47" applyFont="1" applyAlignment="1">
      <alignment horizontal="center" vertical="center"/>
    </xf>
    <xf numFmtId="0" fontId="44" fillId="0" borderId="0" xfId="47" applyFont="1" applyAlignment="1">
      <alignment horizontal="center" vertical="center"/>
    </xf>
    <xf numFmtId="2" fontId="13" fillId="0" borderId="16" xfId="47" applyNumberFormat="1" applyFont="1" applyBorder="1" applyAlignment="1" applyProtection="1">
      <alignment horizontal="center" vertical="center"/>
      <protection locked="0" hidden="1"/>
    </xf>
    <xf numFmtId="2" fontId="13" fillId="0" borderId="18" xfId="47" applyNumberFormat="1" applyFont="1" applyBorder="1" applyAlignment="1" applyProtection="1">
      <alignment horizontal="center" vertical="center"/>
      <protection locked="0" hidden="1"/>
    </xf>
    <xf numFmtId="0" fontId="13" fillId="0" borderId="18" xfId="47" applyFont="1" applyBorder="1" applyAlignment="1" applyProtection="1">
      <alignment horizontal="left" vertical="center"/>
      <protection locked="0" hidden="1"/>
    </xf>
    <xf numFmtId="2" fontId="13" fillId="0" borderId="15" xfId="47" applyNumberFormat="1" applyFont="1" applyBorder="1" applyAlignment="1" applyProtection="1">
      <alignment horizontal="center" vertical="center"/>
      <protection locked="0" hidden="1"/>
    </xf>
    <xf numFmtId="0" fontId="13" fillId="0" borderId="18" xfId="47" applyFont="1" applyBorder="1" applyAlignment="1">
      <alignment horizontal="center" vertical="center"/>
    </xf>
    <xf numFmtId="187" fontId="13" fillId="0" borderId="15" xfId="47" applyNumberFormat="1" applyFont="1" applyBorder="1" applyAlignment="1" applyProtection="1">
      <alignment horizontal="center" vertical="center"/>
      <protection locked="0" hidden="1"/>
    </xf>
    <xf numFmtId="0" fontId="13" fillId="0" borderId="17" xfId="47" applyFont="1" applyBorder="1" applyAlignment="1">
      <alignment horizontal="center" vertical="center"/>
    </xf>
    <xf numFmtId="0" fontId="13" fillId="0" borderId="21" xfId="47" applyFont="1" applyBorder="1" applyAlignment="1">
      <alignment horizontal="center" vertical="center"/>
    </xf>
    <xf numFmtId="9" fontId="13" fillId="0" borderId="18" xfId="7" applyFont="1" applyBorder="1" applyAlignment="1">
      <alignment horizontal="center" vertical="center"/>
    </xf>
    <xf numFmtId="0" fontId="13" fillId="0" borderId="16" xfId="47" applyFont="1" applyBorder="1" applyAlignment="1" applyProtection="1">
      <alignment horizontal="center" vertical="center" wrapText="1"/>
      <protection locked="0" hidden="1"/>
    </xf>
    <xf numFmtId="9" fontId="43" fillId="0" borderId="17" xfId="7" applyFont="1" applyBorder="1" applyAlignment="1">
      <alignment horizontal="center" vertical="center"/>
    </xf>
    <xf numFmtId="0" fontId="13" fillId="0" borderId="6" xfId="47" applyFont="1" applyBorder="1"/>
    <xf numFmtId="0" fontId="13" fillId="0" borderId="7" xfId="47" applyFont="1" applyBorder="1" applyAlignment="1" applyProtection="1">
      <protection locked="0" hidden="1"/>
    </xf>
    <xf numFmtId="0" fontId="13" fillId="0" borderId="7" xfId="47" applyFont="1" applyBorder="1" applyAlignment="1" applyProtection="1">
      <alignment horizontal="center"/>
      <protection locked="0" hidden="1"/>
    </xf>
    <xf numFmtId="0" fontId="13" fillId="0" borderId="7" xfId="47" applyFont="1" applyBorder="1"/>
    <xf numFmtId="0" fontId="13" fillId="0" borderId="9" xfId="47" applyFont="1" applyBorder="1" applyAlignment="1" applyProtection="1">
      <protection locked="0" hidden="1"/>
    </xf>
    <xf numFmtId="198" fontId="57" fillId="0" borderId="61" xfId="45" quotePrefix="1" applyNumberFormat="1" applyFont="1" applyBorder="1" applyAlignment="1">
      <alignment horizontal="left" vertical="center"/>
    </xf>
    <xf numFmtId="0" fontId="57" fillId="0" borderId="0" xfId="48" applyFont="1" applyAlignment="1">
      <alignment horizontal="left" vertical="center"/>
    </xf>
    <xf numFmtId="0" fontId="23" fillId="0" borderId="4" xfId="45" quotePrefix="1" applyFont="1" applyBorder="1" applyAlignment="1">
      <alignment vertical="center"/>
    </xf>
    <xf numFmtId="0" fontId="39" fillId="0" borderId="0" xfId="45" applyFont="1" applyBorder="1" applyAlignment="1">
      <alignment vertical="center"/>
    </xf>
    <xf numFmtId="0" fontId="39" fillId="0" borderId="0" xfId="48" applyFont="1" applyAlignment="1">
      <alignment vertical="center"/>
    </xf>
    <xf numFmtId="0" fontId="58" fillId="0" borderId="4" xfId="45" applyFont="1" applyBorder="1" applyAlignment="1">
      <alignment vertical="center"/>
    </xf>
    <xf numFmtId="0" fontId="39" fillId="0" borderId="0" xfId="45" applyFont="1" applyBorder="1" applyAlignment="1">
      <alignment horizontal="center" vertical="center"/>
    </xf>
    <xf numFmtId="0" fontId="59" fillId="0" borderId="0" xfId="45" applyFont="1" applyBorder="1" applyAlignment="1">
      <alignment horizontal="center" vertical="center"/>
    </xf>
    <xf numFmtId="9" fontId="59" fillId="0" borderId="5" xfId="9" applyFont="1" applyBorder="1" applyAlignment="1">
      <alignment horizontal="center" vertical="center"/>
    </xf>
    <xf numFmtId="0" fontId="59" fillId="0" borderId="0" xfId="45" applyFont="1" applyBorder="1" applyAlignment="1">
      <alignment horizontal="center" vertical="center" shrinkToFit="1"/>
    </xf>
    <xf numFmtId="0" fontId="39" fillId="0" borderId="5" xfId="45" applyFont="1" applyBorder="1" applyAlignment="1">
      <alignment vertical="center"/>
    </xf>
    <xf numFmtId="0" fontId="4" fillId="0" borderId="65" xfId="45" applyFont="1" applyBorder="1" applyAlignment="1">
      <alignment horizontal="center" vertical="center"/>
    </xf>
    <xf numFmtId="0" fontId="4" fillId="0" borderId="66" xfId="45" applyFont="1" applyBorder="1" applyAlignment="1">
      <alignment horizontal="center" vertical="center"/>
    </xf>
    <xf numFmtId="0" fontId="4" fillId="0" borderId="67" xfId="45" applyFont="1" applyBorder="1" applyAlignment="1">
      <alignment horizontal="center" vertical="center"/>
    </xf>
    <xf numFmtId="0" fontId="4" fillId="0" borderId="68" xfId="45" applyFont="1" applyBorder="1" applyAlignment="1">
      <alignment horizontal="center" vertical="center"/>
    </xf>
    <xf numFmtId="0" fontId="4" fillId="0" borderId="15" xfId="45" applyFont="1" applyBorder="1" applyAlignment="1">
      <alignment horizontal="center" vertical="center"/>
    </xf>
    <xf numFmtId="2" fontId="4" fillId="0" borderId="15" xfId="45" applyNumberFormat="1" applyFont="1" applyBorder="1" applyAlignment="1">
      <alignment horizontal="center" vertical="center"/>
    </xf>
    <xf numFmtId="187" fontId="4" fillId="0" borderId="15" xfId="45" applyNumberFormat="1" applyFont="1" applyBorder="1" applyAlignment="1">
      <alignment horizontal="center" vertical="center"/>
    </xf>
    <xf numFmtId="0" fontId="4" fillId="0" borderId="69" xfId="45" applyFont="1" applyBorder="1" applyAlignment="1">
      <alignment vertical="center"/>
    </xf>
    <xf numFmtId="199" fontId="4" fillId="0" borderId="15" xfId="45" applyNumberFormat="1" applyFont="1" applyBorder="1" applyAlignment="1">
      <alignment horizontal="center" vertical="center"/>
    </xf>
    <xf numFmtId="0" fontId="4" fillId="0" borderId="69" xfId="45" applyFont="1" applyBorder="1" applyAlignment="1">
      <alignment horizontal="center" vertical="center" shrinkToFit="1"/>
    </xf>
    <xf numFmtId="0" fontId="4" fillId="0" borderId="70" xfId="45" applyFont="1" applyBorder="1" applyAlignment="1">
      <alignment horizontal="center" vertical="center"/>
    </xf>
    <xf numFmtId="0" fontId="4" fillId="0" borderId="71" xfId="45" applyFont="1" applyBorder="1" applyAlignment="1">
      <alignment horizontal="center" vertical="center" shrinkToFit="1"/>
    </xf>
    <xf numFmtId="2" fontId="4" fillId="0" borderId="71" xfId="45" applyNumberFormat="1" applyFont="1" applyBorder="1" applyAlignment="1">
      <alignment horizontal="center" vertical="center"/>
    </xf>
    <xf numFmtId="187" fontId="4" fillId="0" borderId="71" xfId="45" applyNumberFormat="1" applyFont="1" applyBorder="1" applyAlignment="1">
      <alignment horizontal="center" vertical="center"/>
    </xf>
    <xf numFmtId="0" fontId="4" fillId="0" borderId="71" xfId="45" applyFont="1" applyBorder="1" applyAlignment="1">
      <alignment horizontal="center" vertical="center"/>
    </xf>
    <xf numFmtId="0" fontId="4" fillId="0" borderId="72" xfId="45" applyFont="1" applyBorder="1" applyAlignment="1">
      <alignment horizontal="center" vertical="center" shrinkToFit="1"/>
    </xf>
    <xf numFmtId="0" fontId="3" fillId="0" borderId="0" xfId="45" applyFont="1"/>
    <xf numFmtId="0" fontId="39" fillId="0" borderId="0" xfId="45" applyFont="1" applyAlignment="1">
      <alignment vertical="center"/>
    </xf>
    <xf numFmtId="199" fontId="39" fillId="0" borderId="0" xfId="45" applyNumberFormat="1" applyFont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0" borderId="0" xfId="48" applyFont="1" applyAlignment="1">
      <alignment horizontal="center" vertical="center"/>
    </xf>
    <xf numFmtId="0" fontId="28" fillId="0" borderId="0" xfId="44" applyFont="1"/>
    <xf numFmtId="0" fontId="56" fillId="0" borderId="4" xfId="44" applyFont="1" applyBorder="1" applyAlignment="1" applyProtection="1">
      <alignment horizontal="left" vertical="center"/>
      <protection locked="0" hidden="1"/>
    </xf>
    <xf numFmtId="0" fontId="56" fillId="0" borderId="0" xfId="44" applyFont="1" applyBorder="1" applyAlignment="1" applyProtection="1">
      <alignment horizontal="left" vertical="center"/>
      <protection locked="0" hidden="1"/>
    </xf>
    <xf numFmtId="0" fontId="56" fillId="0" borderId="7" xfId="44" applyFont="1" applyBorder="1" applyAlignment="1" applyProtection="1">
      <alignment horizontal="left" vertical="center"/>
      <protection locked="0" hidden="1"/>
    </xf>
    <xf numFmtId="0" fontId="56" fillId="0" borderId="5" xfId="44" applyFont="1" applyBorder="1" applyAlignment="1" applyProtection="1">
      <alignment horizontal="left" vertical="center"/>
      <protection locked="0" hidden="1"/>
    </xf>
    <xf numFmtId="0" fontId="61" fillId="0" borderId="4" xfId="44" applyFont="1" applyBorder="1" applyAlignment="1" applyProtection="1">
      <alignment vertical="center"/>
      <protection locked="0" hidden="1"/>
    </xf>
    <xf numFmtId="0" fontId="61" fillId="0" borderId="0" xfId="44" applyFont="1" applyBorder="1" applyAlignment="1" applyProtection="1">
      <alignment vertical="center"/>
      <protection locked="0" hidden="1"/>
    </xf>
    <xf numFmtId="0" fontId="61" fillId="0" borderId="1" xfId="44" applyFont="1" applyBorder="1" applyAlignment="1" applyProtection="1">
      <alignment vertical="center"/>
      <protection locked="0" hidden="1"/>
    </xf>
    <xf numFmtId="0" fontId="59" fillId="0" borderId="2" xfId="44" applyFont="1" applyBorder="1" applyAlignment="1" applyProtection="1">
      <alignment horizontal="right" vertical="center"/>
      <protection locked="0" hidden="1"/>
    </xf>
    <xf numFmtId="0" fontId="59" fillId="0" borderId="2" xfId="44" applyFont="1" applyBorder="1" applyAlignment="1" applyProtection="1">
      <alignment vertical="center"/>
      <protection locked="0" hidden="1"/>
    </xf>
    <xf numFmtId="0" fontId="62" fillId="0" borderId="2" xfId="44" applyFont="1" applyBorder="1" applyAlignment="1" applyProtection="1">
      <alignment vertical="center"/>
      <protection locked="0" hidden="1"/>
    </xf>
    <xf numFmtId="0" fontId="61" fillId="0" borderId="3" xfId="44" applyFont="1" applyBorder="1" applyAlignment="1" applyProtection="1">
      <alignment vertical="center"/>
      <protection locked="0" hidden="1"/>
    </xf>
    <xf numFmtId="0" fontId="61" fillId="0" borderId="5" xfId="44" applyFont="1" applyBorder="1" applyAlignment="1" applyProtection="1">
      <alignment vertical="center"/>
      <protection locked="0" hidden="1"/>
    </xf>
    <xf numFmtId="0" fontId="61" fillId="0" borderId="0" xfId="44" applyFont="1"/>
    <xf numFmtId="0" fontId="28" fillId="0" borderId="4" xfId="44" applyFont="1" applyBorder="1"/>
    <xf numFmtId="0" fontId="28" fillId="0" borderId="0" xfId="44" applyFont="1" applyBorder="1" applyAlignment="1" applyProtection="1">
      <protection locked="0" hidden="1"/>
    </xf>
    <xf numFmtId="0" fontId="28" fillId="0" borderId="0" xfId="44" applyFont="1" applyBorder="1"/>
    <xf numFmtId="0" fontId="28" fillId="0" borderId="4" xfId="44" applyFont="1" applyBorder="1" applyAlignment="1" applyProtection="1">
      <protection locked="0" hidden="1"/>
    </xf>
    <xf numFmtId="0" fontId="59" fillId="0" borderId="0" xfId="44" applyFont="1" applyBorder="1" applyAlignment="1" applyProtection="1">
      <alignment horizontal="right"/>
      <protection locked="0" hidden="1"/>
    </xf>
    <xf numFmtId="0" fontId="59" fillId="0" borderId="0" xfId="44" applyFont="1" applyBorder="1" applyAlignment="1" applyProtection="1">
      <protection locked="0" hidden="1"/>
    </xf>
    <xf numFmtId="0" fontId="62" fillId="0" borderId="0" xfId="44" applyFont="1" applyBorder="1" applyAlignment="1" applyProtection="1">
      <protection locked="0" hidden="1"/>
    </xf>
    <xf numFmtId="0" fontId="28" fillId="0" borderId="5" xfId="44" applyFont="1" applyBorder="1" applyAlignment="1" applyProtection="1">
      <protection locked="0" hidden="1"/>
    </xf>
    <xf numFmtId="0" fontId="61" fillId="0" borderId="4" xfId="44" applyFont="1" applyBorder="1"/>
    <xf numFmtId="0" fontId="61" fillId="0" borderId="0" xfId="44" applyFont="1" applyBorder="1" applyAlignment="1" applyProtection="1">
      <protection locked="0" hidden="1"/>
    </xf>
    <xf numFmtId="0" fontId="61" fillId="0" borderId="0" xfId="44" applyFont="1" applyBorder="1"/>
    <xf numFmtId="0" fontId="5" fillId="0" borderId="4" xfId="44" applyFont="1" applyBorder="1" applyAlignment="1" applyProtection="1">
      <protection locked="0" hidden="1"/>
    </xf>
    <xf numFmtId="0" fontId="5" fillId="0" borderId="5" xfId="44" applyFont="1" applyBorder="1" applyAlignment="1" applyProtection="1">
      <protection locked="0" hidden="1"/>
    </xf>
    <xf numFmtId="0" fontId="61" fillId="0" borderId="5" xfId="44" applyFont="1" applyBorder="1" applyAlignment="1" applyProtection="1">
      <protection locked="0" hidden="1"/>
    </xf>
    <xf numFmtId="0" fontId="5" fillId="0" borderId="4" xfId="44" applyFont="1" applyBorder="1"/>
    <xf numFmtId="0" fontId="5" fillId="0" borderId="0" xfId="44" applyFont="1" applyBorder="1" applyAlignment="1" applyProtection="1">
      <protection locked="0" hidden="1"/>
    </xf>
    <xf numFmtId="0" fontId="5" fillId="0" borderId="0" xfId="44" applyFont="1" applyBorder="1"/>
    <xf numFmtId="0" fontId="5" fillId="0" borderId="6" xfId="44" applyFont="1" applyBorder="1" applyAlignment="1" applyProtection="1">
      <protection locked="0" hidden="1"/>
    </xf>
    <xf numFmtId="0" fontId="59" fillId="0" borderId="7" xfId="44" applyFont="1" applyBorder="1" applyAlignment="1" applyProtection="1">
      <alignment horizontal="right"/>
      <protection locked="0" hidden="1"/>
    </xf>
    <xf numFmtId="0" fontId="59" fillId="0" borderId="7" xfId="44" applyFont="1" applyBorder="1" applyAlignment="1" applyProtection="1">
      <protection locked="0" hidden="1"/>
    </xf>
    <xf numFmtId="0" fontId="62" fillId="0" borderId="7" xfId="44" applyFont="1" applyBorder="1" applyAlignment="1" applyProtection="1">
      <protection locked="0" hidden="1"/>
    </xf>
    <xf numFmtId="0" fontId="5" fillId="0" borderId="9" xfId="44" applyFont="1" applyBorder="1" applyAlignment="1" applyProtection="1">
      <protection locked="0" hidden="1"/>
    </xf>
    <xf numFmtId="0" fontId="5" fillId="0" borderId="0" xfId="44" applyFont="1"/>
    <xf numFmtId="0" fontId="5" fillId="0" borderId="0" xfId="44" applyFont="1" applyBorder="1" applyAlignment="1" applyProtection="1">
      <alignment horizontal="center"/>
      <protection locked="0" hidden="1"/>
    </xf>
    <xf numFmtId="2" fontId="5" fillId="0" borderId="0" xfId="44" applyNumberFormat="1" applyFont="1" applyBorder="1" applyAlignment="1" applyProtection="1">
      <alignment horizontal="center"/>
      <protection locked="0" hidden="1"/>
    </xf>
    <xf numFmtId="0" fontId="5" fillId="0" borderId="0" xfId="44" quotePrefix="1" applyFont="1" applyBorder="1" applyAlignment="1" applyProtection="1">
      <protection locked="0" hidden="1"/>
    </xf>
    <xf numFmtId="0" fontId="5" fillId="0" borderId="0" xfId="44" applyFont="1" applyBorder="1" applyAlignment="1" applyProtection="1">
      <alignment horizontal="right"/>
      <protection locked="0" hidden="1"/>
    </xf>
    <xf numFmtId="41" fontId="5" fillId="0" borderId="0" xfId="19" applyFont="1" applyBorder="1" applyAlignment="1" applyProtection="1">
      <alignment horizontal="right"/>
      <protection locked="0" hidden="1"/>
    </xf>
    <xf numFmtId="2" fontId="5" fillId="0" borderId="5" xfId="44" applyNumberFormat="1" applyFont="1" applyBorder="1" applyAlignment="1" applyProtection="1">
      <alignment horizontal="left"/>
      <protection locked="0" hidden="1"/>
    </xf>
    <xf numFmtId="0" fontId="5" fillId="0" borderId="5" xfId="44" applyFont="1" applyBorder="1"/>
    <xf numFmtId="2" fontId="5" fillId="0" borderId="0" xfId="44" applyNumberFormat="1" applyFont="1" applyBorder="1" applyAlignment="1" applyProtection="1">
      <alignment horizontal="right"/>
      <protection locked="0" hidden="1"/>
    </xf>
    <xf numFmtId="2" fontId="5" fillId="0" borderId="0" xfId="44" applyNumberFormat="1" applyFont="1" applyBorder="1" applyAlignment="1" applyProtection="1">
      <alignment horizontal="left"/>
      <protection locked="0" hidden="1"/>
    </xf>
    <xf numFmtId="41" fontId="5" fillId="0" borderId="0" xfId="19" applyFont="1" applyBorder="1" applyAlignment="1" applyProtection="1">
      <alignment horizontal="left"/>
      <protection locked="0" hidden="1"/>
    </xf>
    <xf numFmtId="0" fontId="4" fillId="0" borderId="0" xfId="44" applyFont="1" applyAlignment="1">
      <alignment vertical="center"/>
    </xf>
    <xf numFmtId="0" fontId="4" fillId="0" borderId="65" xfId="44" applyFont="1" applyBorder="1" applyAlignment="1" applyProtection="1">
      <alignment horizontal="center" vertical="center"/>
      <protection locked="0" hidden="1"/>
    </xf>
    <xf numFmtId="0" fontId="4" fillId="0" borderId="66" xfId="44" applyFont="1" applyBorder="1" applyAlignment="1" applyProtection="1">
      <alignment horizontal="center" vertical="center"/>
      <protection locked="0" hidden="1"/>
    </xf>
    <xf numFmtId="0" fontId="4" fillId="0" borderId="67" xfId="44" applyFont="1" applyBorder="1" applyAlignment="1" applyProtection="1">
      <alignment horizontal="center" vertical="center"/>
      <protection locked="0" hidden="1"/>
    </xf>
    <xf numFmtId="0" fontId="4" fillId="0" borderId="0" xfId="44" applyFont="1" applyAlignment="1">
      <alignment horizontal="center" vertical="center"/>
    </xf>
    <xf numFmtId="0" fontId="4" fillId="0" borderId="73" xfId="44" applyFont="1" applyBorder="1" applyAlignment="1">
      <alignment horizontal="center" vertical="center"/>
    </xf>
    <xf numFmtId="0" fontId="4" fillId="0" borderId="20" xfId="44" applyFont="1" applyBorder="1" applyAlignment="1">
      <alignment vertical="center"/>
    </xf>
    <xf numFmtId="2" fontId="4" fillId="0" borderId="20" xfId="44" applyNumberFormat="1" applyFont="1" applyBorder="1" applyAlignment="1">
      <alignment horizontal="center" vertical="center"/>
    </xf>
    <xf numFmtId="0" fontId="4" fillId="0" borderId="20" xfId="44" applyFont="1" applyBorder="1" applyAlignment="1">
      <alignment horizontal="center" vertical="center"/>
    </xf>
    <xf numFmtId="0" fontId="4" fillId="0" borderId="74" xfId="44" applyFont="1" applyBorder="1" applyAlignment="1">
      <alignment vertical="center"/>
    </xf>
    <xf numFmtId="0" fontId="4" fillId="0" borderId="75" xfId="44" applyFont="1" applyBorder="1" applyAlignment="1">
      <alignment horizontal="center" vertical="center"/>
    </xf>
    <xf numFmtId="0" fontId="4" fillId="0" borderId="23" xfId="44" applyFont="1" applyBorder="1" applyAlignment="1">
      <alignment horizontal="center" vertical="center"/>
    </xf>
    <xf numFmtId="2" fontId="4" fillId="0" borderId="23" xfId="44" applyNumberFormat="1" applyFont="1" applyBorder="1" applyAlignment="1">
      <alignment horizontal="center" vertical="center"/>
    </xf>
    <xf numFmtId="0" fontId="4" fillId="0" borderId="21" xfId="44" applyFont="1" applyBorder="1" applyAlignment="1">
      <alignment vertical="center"/>
    </xf>
    <xf numFmtId="0" fontId="4" fillId="0" borderId="70" xfId="44" applyFont="1" applyBorder="1" applyAlignment="1">
      <alignment horizontal="center" vertical="center"/>
    </xf>
    <xf numFmtId="0" fontId="4" fillId="0" borderId="71" xfId="44" applyFont="1" applyBorder="1" applyAlignment="1">
      <alignment vertical="center"/>
    </xf>
    <xf numFmtId="2" fontId="4" fillId="0" borderId="71" xfId="44" applyNumberFormat="1" applyFont="1" applyBorder="1" applyAlignment="1">
      <alignment horizontal="center" vertical="center"/>
    </xf>
    <xf numFmtId="0" fontId="4" fillId="0" borderId="71" xfId="44" applyFont="1" applyBorder="1" applyAlignment="1">
      <alignment horizontal="center" vertical="center"/>
    </xf>
    <xf numFmtId="0" fontId="4" fillId="0" borderId="72" xfId="44" applyFont="1" applyBorder="1" applyAlignment="1">
      <alignment vertical="center"/>
    </xf>
    <xf numFmtId="0" fontId="28" fillId="0" borderId="0" xfId="44" applyFont="1" applyAlignment="1">
      <alignment vertical="center"/>
    </xf>
    <xf numFmtId="0" fontId="28" fillId="0" borderId="0" xfId="50" applyFont="1"/>
    <xf numFmtId="0" fontId="25" fillId="0" borderId="4" xfId="50" applyFont="1" applyBorder="1" applyAlignment="1">
      <alignment horizontal="left" vertical="center"/>
    </xf>
    <xf numFmtId="0" fontId="25" fillId="0" borderId="0" xfId="50" applyFont="1" applyBorder="1" applyAlignment="1">
      <alignment horizontal="left" vertical="center"/>
    </xf>
    <xf numFmtId="0" fontId="25" fillId="0" borderId="5" xfId="50" applyFont="1" applyBorder="1" applyAlignment="1">
      <alignment horizontal="left" vertical="center"/>
    </xf>
    <xf numFmtId="0" fontId="61" fillId="0" borderId="4" xfId="50" applyFont="1" applyBorder="1"/>
    <xf numFmtId="0" fontId="61" fillId="0" borderId="0" xfId="50" applyFont="1" applyBorder="1"/>
    <xf numFmtId="0" fontId="61" fillId="0" borderId="5" xfId="50" applyFont="1" applyBorder="1"/>
    <xf numFmtId="0" fontId="61" fillId="0" borderId="0" xfId="50" applyFont="1"/>
    <xf numFmtId="0" fontId="28" fillId="0" borderId="4" xfId="50" applyFont="1" applyBorder="1"/>
    <xf numFmtId="0" fontId="28" fillId="0" borderId="0" xfId="50" applyFont="1" applyBorder="1"/>
    <xf numFmtId="0" fontId="28" fillId="0" borderId="5" xfId="50" applyFont="1" applyBorder="1"/>
    <xf numFmtId="0" fontId="5" fillId="0" borderId="4" xfId="50" applyFont="1" applyBorder="1"/>
    <xf numFmtId="0" fontId="5" fillId="0" borderId="0" xfId="50" applyFont="1" applyBorder="1"/>
    <xf numFmtId="2" fontId="5" fillId="0" borderId="0" xfId="50" applyNumberFormat="1" applyFont="1" applyBorder="1" applyAlignment="1">
      <alignment horizontal="left"/>
    </xf>
    <xf numFmtId="0" fontId="5" fillId="0" borderId="5" xfId="50" applyFont="1" applyBorder="1"/>
    <xf numFmtId="0" fontId="5" fillId="0" borderId="0" xfId="50" applyFont="1"/>
    <xf numFmtId="0" fontId="5" fillId="0" borderId="0" xfId="50" applyFont="1" applyBorder="1" applyAlignment="1">
      <alignment horizontal="left"/>
    </xf>
    <xf numFmtId="41" fontId="5" fillId="0" borderId="0" xfId="19" applyFont="1" applyBorder="1" applyAlignment="1">
      <alignment horizontal="right"/>
    </xf>
    <xf numFmtId="2" fontId="5" fillId="0" borderId="0" xfId="50" applyNumberFormat="1" applyFont="1" applyBorder="1" applyAlignment="1">
      <alignment horizontal="center"/>
    </xf>
    <xf numFmtId="0" fontId="4" fillId="0" borderId="0" xfId="50" applyFont="1"/>
    <xf numFmtId="0" fontId="4" fillId="0" borderId="65" xfId="50" applyFont="1" applyBorder="1" applyAlignment="1">
      <alignment horizontal="center" vertical="center"/>
    </xf>
    <xf numFmtId="0" fontId="4" fillId="0" borderId="66" xfId="50" applyFont="1" applyBorder="1" applyAlignment="1">
      <alignment horizontal="center" vertical="center"/>
    </xf>
    <xf numFmtId="0" fontId="4" fillId="0" borderId="67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16" xfId="50" applyFont="1" applyBorder="1" applyAlignment="1">
      <alignment horizontal="left" vertical="center"/>
    </xf>
    <xf numFmtId="0" fontId="4" fillId="0" borderId="18" xfId="50" applyFont="1" applyBorder="1" applyAlignment="1">
      <alignment horizontal="center" vertical="center"/>
    </xf>
    <xf numFmtId="2" fontId="4" fillId="0" borderId="18" xfId="50" applyNumberFormat="1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2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70" xfId="50" applyFont="1" applyBorder="1" applyAlignment="1">
      <alignment horizontal="center" vertical="center"/>
    </xf>
    <xf numFmtId="0" fontId="4" fillId="0" borderId="71" xfId="50" applyFont="1" applyBorder="1" applyAlignment="1">
      <alignment horizontal="center" vertical="center"/>
    </xf>
    <xf numFmtId="0" fontId="4" fillId="0" borderId="76" xfId="50" applyFont="1" applyBorder="1" applyAlignment="1">
      <alignment horizontal="center" vertical="center"/>
    </xf>
    <xf numFmtId="2" fontId="4" fillId="0" borderId="77" xfId="50" applyNumberFormat="1" applyFont="1" applyBorder="1" applyAlignment="1">
      <alignment horizontal="center" vertical="center"/>
    </xf>
    <xf numFmtId="0" fontId="4" fillId="0" borderId="77" xfId="50" applyFont="1" applyBorder="1" applyAlignment="1">
      <alignment horizontal="center" vertical="center"/>
    </xf>
    <xf numFmtId="0" fontId="4" fillId="0" borderId="78" xfId="50" applyFont="1" applyBorder="1" applyAlignment="1">
      <alignment horizontal="center" vertical="center"/>
    </xf>
    <xf numFmtId="0" fontId="4" fillId="0" borderId="72" xfId="50" applyFont="1" applyBorder="1" applyAlignment="1">
      <alignment horizontal="center" vertical="center"/>
    </xf>
    <xf numFmtId="176" fontId="13" fillId="0" borderId="3" xfId="39" applyNumberFormat="1" applyFont="1" applyBorder="1" applyAlignment="1" applyProtection="1">
      <alignment vertical="center"/>
    </xf>
    <xf numFmtId="176" fontId="75" fillId="0" borderId="2" xfId="39" applyNumberFormat="1" applyFont="1" applyBorder="1" applyAlignment="1" applyProtection="1">
      <alignment vertical="center"/>
    </xf>
    <xf numFmtId="0" fontId="45" fillId="0" borderId="31" xfId="43" applyFont="1" applyBorder="1"/>
    <xf numFmtId="0" fontId="45" fillId="0" borderId="32" xfId="43" applyFont="1" applyBorder="1"/>
    <xf numFmtId="0" fontId="13" fillId="0" borderId="32" xfId="43" applyFont="1" applyBorder="1"/>
    <xf numFmtId="0" fontId="13" fillId="0" borderId="32" xfId="43" applyFont="1" applyBorder="1" applyAlignment="1">
      <alignment horizontal="center"/>
    </xf>
    <xf numFmtId="0" fontId="13" fillId="0" borderId="33" xfId="43" applyFont="1" applyBorder="1" applyAlignment="1">
      <alignment horizontal="center"/>
    </xf>
    <xf numFmtId="0" fontId="39" fillId="0" borderId="38" xfId="43" applyFont="1" applyBorder="1"/>
    <xf numFmtId="0" fontId="39" fillId="0" borderId="0" xfId="43" applyFont="1" applyBorder="1"/>
    <xf numFmtId="0" fontId="39" fillId="0" borderId="0" xfId="43" applyFont="1" applyBorder="1" applyAlignment="1">
      <alignment horizontal="center"/>
    </xf>
    <xf numFmtId="0" fontId="39" fillId="0" borderId="47" xfId="43" applyFont="1" applyBorder="1" applyAlignment="1">
      <alignment horizontal="center"/>
    </xf>
    <xf numFmtId="0" fontId="39" fillId="0" borderId="34" xfId="43" applyFont="1" applyBorder="1"/>
    <xf numFmtId="0" fontId="39" fillId="0" borderId="35" xfId="43" applyFont="1" applyBorder="1"/>
    <xf numFmtId="0" fontId="39" fillId="0" borderId="35" xfId="43" applyFont="1" applyBorder="1" applyAlignment="1">
      <alignment horizontal="center"/>
    </xf>
    <xf numFmtId="0" fontId="39" fillId="0" borderId="36" xfId="43" applyFont="1" applyBorder="1" applyAlignment="1">
      <alignment horizontal="center"/>
    </xf>
    <xf numFmtId="0" fontId="13" fillId="0" borderId="1" xfId="34" applyFont="1" applyBorder="1" applyAlignment="1">
      <alignment vertical="center"/>
    </xf>
    <xf numFmtId="0" fontId="13" fillId="0" borderId="2" xfId="34" applyFont="1" applyBorder="1" applyAlignment="1">
      <alignment vertical="center"/>
    </xf>
    <xf numFmtId="0" fontId="13" fillId="0" borderId="3" xfId="34" applyFont="1" applyBorder="1" applyAlignment="1">
      <alignment vertical="center"/>
    </xf>
    <xf numFmtId="0" fontId="13" fillId="0" borderId="0" xfId="34" applyFont="1" applyAlignment="1">
      <alignment vertical="center"/>
    </xf>
    <xf numFmtId="0" fontId="44" fillId="0" borderId="0" xfId="34" applyFont="1" applyAlignment="1">
      <alignment vertical="center"/>
    </xf>
    <xf numFmtId="0" fontId="13" fillId="0" borderId="4" xfId="34" applyFont="1" applyBorder="1" applyAlignment="1">
      <alignment vertical="center"/>
    </xf>
    <xf numFmtId="0" fontId="13" fillId="0" borderId="5" xfId="34" applyFont="1" applyBorder="1" applyAlignment="1">
      <alignment vertical="center"/>
    </xf>
    <xf numFmtId="0" fontId="12" fillId="0" borderId="4" xfId="34" applyFont="1" applyBorder="1" applyAlignment="1">
      <alignment vertical="center"/>
    </xf>
    <xf numFmtId="0" fontId="12" fillId="0" borderId="0" xfId="34" applyFont="1" applyBorder="1" applyAlignment="1">
      <alignment vertical="center"/>
    </xf>
    <xf numFmtId="0" fontId="12" fillId="0" borderId="5" xfId="34" applyFont="1" applyBorder="1" applyAlignment="1">
      <alignment vertical="center"/>
    </xf>
    <xf numFmtId="0" fontId="12" fillId="0" borderId="0" xfId="34" applyFont="1" applyAlignment="1">
      <alignment vertical="center"/>
    </xf>
    <xf numFmtId="0" fontId="14" fillId="0" borderId="0" xfId="34" applyFont="1" applyAlignment="1">
      <alignment vertical="center"/>
    </xf>
    <xf numFmtId="0" fontId="13" fillId="0" borderId="0" xfId="34" applyFont="1" applyBorder="1" applyAlignment="1">
      <alignment vertical="center"/>
    </xf>
    <xf numFmtId="0" fontId="66" fillId="0" borderId="0" xfId="34" applyFont="1" applyBorder="1" applyAlignment="1">
      <alignment vertical="center"/>
    </xf>
    <xf numFmtId="0" fontId="67" fillId="0" borderId="0" xfId="34" applyFont="1" applyBorder="1" applyAlignment="1">
      <alignment vertical="center"/>
    </xf>
    <xf numFmtId="2" fontId="12" fillId="0" borderId="0" xfId="34" applyNumberFormat="1" applyFont="1" applyBorder="1" applyAlignment="1">
      <alignment vertical="center"/>
    </xf>
    <xf numFmtId="2" fontId="18" fillId="0" borderId="0" xfId="34" applyNumberFormat="1" applyFont="1" applyBorder="1" applyAlignment="1">
      <alignment horizontal="left" vertical="center"/>
    </xf>
    <xf numFmtId="2" fontId="12" fillId="0" borderId="0" xfId="18" applyNumberFormat="1" applyFont="1" applyBorder="1" applyAlignment="1">
      <alignment horizontal="left" vertical="center"/>
    </xf>
    <xf numFmtId="0" fontId="18" fillId="0" borderId="0" xfId="36" applyFont="1" applyBorder="1" applyAlignment="1">
      <alignment shrinkToFit="1"/>
    </xf>
    <xf numFmtId="0" fontId="12" fillId="0" borderId="0" xfId="36" applyFont="1" applyBorder="1"/>
    <xf numFmtId="2" fontId="12" fillId="0" borderId="0" xfId="34" applyNumberFormat="1" applyFont="1" applyBorder="1" applyAlignment="1">
      <alignment horizontal="left" vertical="center"/>
    </xf>
    <xf numFmtId="0" fontId="12" fillId="0" borderId="0" xfId="34" quotePrefix="1" applyFont="1" applyBorder="1" applyAlignment="1">
      <alignment horizontal="left" vertical="center" textRotation="75"/>
    </xf>
    <xf numFmtId="2" fontId="12" fillId="0" borderId="0" xfId="34" applyNumberFormat="1" applyFont="1" applyBorder="1" applyAlignment="1">
      <alignment horizontal="right" vertical="center"/>
    </xf>
    <xf numFmtId="2" fontId="12" fillId="0" borderId="0" xfId="34" applyNumberFormat="1" applyFont="1" applyAlignment="1">
      <alignment horizontal="left" vertical="center"/>
    </xf>
    <xf numFmtId="0" fontId="12" fillId="0" borderId="0" xfId="34" quotePrefix="1" applyNumberFormat="1" applyFont="1" applyBorder="1" applyAlignment="1">
      <alignment horizontal="right" vertical="center"/>
    </xf>
    <xf numFmtId="0" fontId="18" fillId="0" borderId="0" xfId="34" applyNumberFormat="1" applyFont="1" applyBorder="1" applyAlignment="1">
      <alignment horizontal="left" vertical="center"/>
    </xf>
    <xf numFmtId="0" fontId="12" fillId="0" borderId="0" xfId="34" applyFont="1" applyBorder="1" applyAlignment="1">
      <alignment horizontal="left" vertical="center" textRotation="75"/>
    </xf>
    <xf numFmtId="2" fontId="18" fillId="0" borderId="0" xfId="34" applyNumberFormat="1" applyFont="1" applyBorder="1" applyAlignment="1">
      <alignment vertical="center"/>
    </xf>
    <xf numFmtId="0" fontId="13" fillId="0" borderId="15" xfId="34" applyFont="1" applyBorder="1" applyAlignment="1">
      <alignment horizontal="center" vertical="center"/>
    </xf>
    <xf numFmtId="0" fontId="13" fillId="0" borderId="16" xfId="34" applyFont="1" applyBorder="1" applyAlignment="1">
      <alignment horizontal="center" vertical="center"/>
    </xf>
    <xf numFmtId="0" fontId="13" fillId="0" borderId="17" xfId="34" applyFont="1" applyBorder="1" applyAlignment="1">
      <alignment horizontal="center" vertical="center"/>
    </xf>
    <xf numFmtId="0" fontId="13" fillId="0" borderId="18" xfId="34" applyFont="1" applyBorder="1" applyAlignment="1">
      <alignment horizontal="center" vertical="center"/>
    </xf>
    <xf numFmtId="0" fontId="13" fillId="0" borderId="16" xfId="34" applyFont="1" applyBorder="1" applyAlignment="1">
      <alignment horizontal="left" vertical="center"/>
    </xf>
    <xf numFmtId="0" fontId="13" fillId="0" borderId="18" xfId="34" applyFont="1" applyBorder="1" applyAlignment="1">
      <alignment horizontal="right" vertical="center"/>
    </xf>
    <xf numFmtId="2" fontId="13" fillId="0" borderId="18" xfId="34" applyNumberFormat="1" applyFont="1" applyBorder="1" applyAlignment="1" applyProtection="1">
      <alignment horizontal="center" vertical="center"/>
      <protection locked="0"/>
    </xf>
    <xf numFmtId="2" fontId="13" fillId="0" borderId="18" xfId="34" applyNumberFormat="1" applyFont="1" applyBorder="1" applyAlignment="1">
      <alignment horizontal="center" vertical="center"/>
    </xf>
    <xf numFmtId="2" fontId="13" fillId="0" borderId="18" xfId="34" applyNumberFormat="1" applyFont="1" applyBorder="1" applyAlignment="1" applyProtection="1">
      <alignment horizontal="right" vertical="center"/>
      <protection locked="0"/>
    </xf>
    <xf numFmtId="0" fontId="13" fillId="0" borderId="18" xfId="34" applyFont="1" applyBorder="1" applyAlignment="1">
      <alignment horizontal="left" vertical="center"/>
    </xf>
    <xf numFmtId="2" fontId="13" fillId="0" borderId="18" xfId="34" applyNumberFormat="1" applyFont="1" applyBorder="1" applyAlignment="1">
      <alignment horizontal="right" vertical="center"/>
    </xf>
    <xf numFmtId="185" fontId="13" fillId="0" borderId="15" xfId="34" applyNumberFormat="1" applyFont="1" applyBorder="1" applyAlignment="1">
      <alignment horizontal="center" vertical="center"/>
    </xf>
    <xf numFmtId="2" fontId="13" fillId="0" borderId="18" xfId="34" applyNumberFormat="1" applyFont="1" applyBorder="1" applyAlignment="1">
      <alignment vertical="center"/>
    </xf>
    <xf numFmtId="2" fontId="13" fillId="0" borderId="18" xfId="34" applyNumberFormat="1" applyFont="1" applyBorder="1" applyAlignment="1">
      <alignment horizontal="left" vertical="center"/>
    </xf>
    <xf numFmtId="182" fontId="13" fillId="0" borderId="18" xfId="34" applyNumberFormat="1" applyFont="1" applyBorder="1" applyAlignment="1">
      <alignment horizontal="center" vertical="center"/>
    </xf>
    <xf numFmtId="0" fontId="13" fillId="0" borderId="18" xfId="34" applyFont="1" applyBorder="1" applyAlignment="1">
      <alignment vertical="center"/>
    </xf>
    <xf numFmtId="198" fontId="13" fillId="0" borderId="18" xfId="34" quotePrefix="1" applyNumberFormat="1" applyFont="1" applyBorder="1" applyAlignment="1">
      <alignment horizontal="center" vertical="center"/>
    </xf>
    <xf numFmtId="2" fontId="13" fillId="0" borderId="18" xfId="34" applyNumberFormat="1" applyFont="1" applyBorder="1" applyAlignment="1">
      <alignment horizontal="center" vertical="center" shrinkToFit="1"/>
    </xf>
    <xf numFmtId="0" fontId="43" fillId="0" borderId="18" xfId="34" applyFont="1" applyBorder="1" applyAlignment="1">
      <alignment vertical="center"/>
    </xf>
    <xf numFmtId="0" fontId="13" fillId="0" borderId="0" xfId="34" applyFont="1" applyAlignment="1">
      <alignment horizontal="center" vertical="center"/>
    </xf>
    <xf numFmtId="198" fontId="13" fillId="0" borderId="18" xfId="34" quotePrefix="1" applyNumberFormat="1" applyFont="1" applyBorder="1" applyAlignment="1">
      <alignment horizontal="right" vertical="center"/>
    </xf>
    <xf numFmtId="2" fontId="13" fillId="0" borderId="0" xfId="34" applyNumberFormat="1" applyFont="1" applyAlignment="1">
      <alignment vertical="center"/>
    </xf>
    <xf numFmtId="0" fontId="4" fillId="0" borderId="0" xfId="34" applyFont="1" applyAlignment="1">
      <alignment vertical="center"/>
    </xf>
    <xf numFmtId="0" fontId="13" fillId="0" borderId="6" xfId="34" applyFont="1" applyBorder="1" applyAlignment="1">
      <alignment vertical="center"/>
    </xf>
    <xf numFmtId="0" fontId="13" fillId="0" borderId="7" xfId="34" applyFont="1" applyBorder="1" applyAlignment="1">
      <alignment horizontal="center" vertical="center"/>
    </xf>
    <xf numFmtId="0" fontId="13" fillId="0" borderId="7" xfId="34" applyFont="1" applyBorder="1" applyAlignment="1">
      <alignment vertical="center"/>
    </xf>
    <xf numFmtId="0" fontId="13" fillId="0" borderId="9" xfId="34" applyFont="1" applyBorder="1" applyAlignment="1">
      <alignment vertical="center"/>
    </xf>
    <xf numFmtId="0" fontId="10" fillId="0" borderId="0" xfId="30" applyFont="1" applyBorder="1" applyAlignment="1">
      <alignment vertical="center"/>
    </xf>
    <xf numFmtId="0" fontId="10" fillId="0" borderId="0" xfId="46" applyFont="1" applyBorder="1" applyAlignment="1" applyProtection="1">
      <alignment horizontal="left" vertical="center"/>
    </xf>
    <xf numFmtId="0" fontId="17" fillId="0" borderId="0" xfId="37" applyFont="1" applyBorder="1" applyAlignment="1">
      <alignment vertical="center"/>
    </xf>
    <xf numFmtId="0" fontId="10" fillId="0" borderId="0" xfId="46" applyFont="1" applyBorder="1" applyAlignment="1" applyProtection="1">
      <alignment vertical="center"/>
    </xf>
    <xf numFmtId="4" fontId="10" fillId="0" borderId="0" xfId="41" applyNumberFormat="1" applyFont="1" applyBorder="1" applyAlignment="1">
      <alignment vertical="center"/>
    </xf>
    <xf numFmtId="4" fontId="10" fillId="0" borderId="0" xfId="41" applyNumberFormat="1" applyFont="1" applyBorder="1" applyAlignment="1">
      <alignment horizontal="center" vertical="center"/>
    </xf>
    <xf numFmtId="4" fontId="10" fillId="0" borderId="6" xfId="41" applyNumberFormat="1" applyFont="1" applyBorder="1" applyAlignment="1">
      <alignment vertical="center"/>
    </xf>
    <xf numFmtId="4" fontId="10" fillId="0" borderId="9" xfId="41" applyNumberFormat="1" applyFont="1" applyBorder="1" applyAlignment="1">
      <alignment vertical="center"/>
    </xf>
    <xf numFmtId="176" fontId="6" fillId="0" borderId="4" xfId="46" applyNumberFormat="1" applyFont="1" applyBorder="1" applyAlignment="1" applyProtection="1">
      <alignment vertical="center"/>
    </xf>
    <xf numFmtId="176" fontId="6" fillId="0" borderId="6" xfId="41" applyNumberFormat="1" applyFont="1" applyBorder="1" applyAlignment="1">
      <alignment vertical="center"/>
    </xf>
    <xf numFmtId="0" fontId="10" fillId="0" borderId="5" xfId="46" applyFont="1" applyBorder="1" applyAlignment="1" applyProtection="1">
      <alignment vertical="center"/>
    </xf>
    <xf numFmtId="2" fontId="30" fillId="0" borderId="18" xfId="35" quotePrefix="1" applyNumberFormat="1" applyFont="1" applyBorder="1" applyAlignment="1">
      <alignment horizontal="center" vertical="center"/>
    </xf>
    <xf numFmtId="0" fontId="13" fillId="0" borderId="4" xfId="42" applyFont="1" applyBorder="1" applyAlignment="1">
      <alignment horizontal="center" vertical="center"/>
    </xf>
    <xf numFmtId="2" fontId="13" fillId="0" borderId="0" xfId="42" applyNumberFormat="1" applyFont="1" applyBorder="1" applyAlignment="1">
      <alignment horizontal="center" vertical="center"/>
    </xf>
    <xf numFmtId="0" fontId="13" fillId="0" borderId="0" xfId="42" quotePrefix="1" applyFont="1" applyBorder="1" applyAlignment="1">
      <alignment horizontal="center" vertical="center"/>
    </xf>
    <xf numFmtId="186" fontId="13" fillId="0" borderId="0" xfId="42" applyNumberFormat="1" applyFont="1" applyBorder="1" applyAlignment="1">
      <alignment horizontal="center" vertical="center"/>
    </xf>
    <xf numFmtId="1" fontId="13" fillId="0" borderId="0" xfId="42" applyNumberFormat="1" applyFont="1" applyBorder="1" applyAlignment="1">
      <alignment horizontal="center" vertical="center"/>
    </xf>
    <xf numFmtId="193" fontId="13" fillId="0" borderId="0" xfId="42" applyNumberFormat="1" applyFont="1" applyBorder="1" applyAlignment="1">
      <alignment horizontal="center" vertical="center"/>
    </xf>
    <xf numFmtId="185" fontId="13" fillId="0" borderId="0" xfId="42" applyNumberFormat="1" applyFont="1" applyBorder="1" applyAlignment="1">
      <alignment horizontal="center" vertical="center"/>
    </xf>
    <xf numFmtId="0" fontId="13" fillId="0" borderId="47" xfId="42" applyFont="1" applyBorder="1" applyAlignment="1">
      <alignment vertical="center"/>
    </xf>
    <xf numFmtId="187" fontId="13" fillId="0" borderId="15" xfId="38" applyNumberFormat="1" applyFont="1" applyBorder="1" applyAlignment="1">
      <alignment horizontal="center" vertical="center"/>
    </xf>
    <xf numFmtId="0" fontId="30" fillId="0" borderId="18" xfId="36" applyFont="1" applyBorder="1" applyAlignment="1">
      <alignment horizontal="center" vertical="center"/>
    </xf>
    <xf numFmtId="0" fontId="30" fillId="0" borderId="15" xfId="36" applyFont="1" applyBorder="1" applyAlignment="1">
      <alignment horizontal="center" vertical="center"/>
    </xf>
    <xf numFmtId="2" fontId="30" fillId="0" borderId="16" xfId="36" applyNumberFormat="1" applyFont="1" applyBorder="1" applyAlignment="1">
      <alignment horizontal="center" vertical="center"/>
    </xf>
    <xf numFmtId="2" fontId="30" fillId="0" borderId="18" xfId="36" applyNumberFormat="1" applyFont="1" applyBorder="1" applyAlignment="1">
      <alignment horizontal="center" vertical="center"/>
    </xf>
    <xf numFmtId="0" fontId="30" fillId="0" borderId="17" xfId="36" applyFont="1" applyBorder="1" applyAlignment="1">
      <alignment horizontal="center" vertical="center"/>
    </xf>
    <xf numFmtId="0" fontId="30" fillId="0" borderId="18" xfId="36" applyFont="1" applyBorder="1" applyAlignment="1">
      <alignment horizontal="left" vertical="center"/>
    </xf>
    <xf numFmtId="0" fontId="32" fillId="0" borderId="18" xfId="36" applyFont="1" applyBorder="1" applyAlignment="1">
      <alignment horizontal="center" vertical="center"/>
    </xf>
    <xf numFmtId="0" fontId="3" fillId="0" borderId="1" xfId="28" applyFont="1" applyBorder="1">
      <alignment vertical="center"/>
    </xf>
    <xf numFmtId="0" fontId="3" fillId="0" borderId="2" xfId="28" applyFont="1" applyBorder="1">
      <alignment vertical="center"/>
    </xf>
    <xf numFmtId="0" fontId="3" fillId="0" borderId="3" xfId="28" applyFont="1" applyBorder="1">
      <alignment vertical="center"/>
    </xf>
    <xf numFmtId="0" fontId="3" fillId="0" borderId="0" xfId="28" applyFont="1">
      <alignment vertical="center"/>
    </xf>
    <xf numFmtId="0" fontId="1" fillId="0" borderId="0" xfId="28">
      <alignment vertical="center"/>
    </xf>
    <xf numFmtId="0" fontId="4" fillId="0" borderId="4" xfId="28" applyFont="1" applyBorder="1">
      <alignment vertical="center"/>
    </xf>
    <xf numFmtId="0" fontId="69" fillId="0" borderId="0" xfId="28" applyFont="1" applyAlignment="1"/>
    <xf numFmtId="0" fontId="70" fillId="0" borderId="0" xfId="28" applyFont="1">
      <alignment vertical="center"/>
    </xf>
    <xf numFmtId="0" fontId="53" fillId="0" borderId="0" xfId="28" applyFont="1">
      <alignment vertical="center"/>
    </xf>
    <xf numFmtId="0" fontId="13" fillId="0" borderId="0" xfId="28" applyFont="1">
      <alignment vertical="center"/>
    </xf>
    <xf numFmtId="0" fontId="69" fillId="0" borderId="0" xfId="28" applyFont="1" applyAlignment="1">
      <alignment horizontal="center" vertical="center"/>
    </xf>
    <xf numFmtId="181" fontId="13" fillId="0" borderId="0" xfId="28" applyNumberFormat="1" applyFont="1" applyAlignment="1">
      <alignment horizontal="center"/>
    </xf>
    <xf numFmtId="0" fontId="4" fillId="0" borderId="5" xfId="28" applyFont="1" applyBorder="1">
      <alignment vertical="center"/>
    </xf>
    <xf numFmtId="0" fontId="4" fillId="0" borderId="0" xfId="28" applyFont="1">
      <alignment vertical="center"/>
    </xf>
    <xf numFmtId="188" fontId="7" fillId="0" borderId="0" xfId="3">
      <protection locked="0"/>
    </xf>
    <xf numFmtId="0" fontId="13" fillId="0" borderId="0" xfId="28" quotePrefix="1" applyFont="1">
      <alignment vertical="center"/>
    </xf>
    <xf numFmtId="200" fontId="13" fillId="0" borderId="0" xfId="28" applyNumberFormat="1" applyFont="1">
      <alignment vertical="center"/>
    </xf>
    <xf numFmtId="0" fontId="13" fillId="0" borderId="0" xfId="28" applyFont="1" applyAlignment="1">
      <alignment horizontal="center" vertical="center"/>
    </xf>
    <xf numFmtId="0" fontId="13" fillId="0" borderId="0" xfId="28" applyFont="1" applyAlignment="1">
      <alignment vertical="center" textRotation="73"/>
    </xf>
    <xf numFmtId="0" fontId="13" fillId="0" borderId="0" xfId="28" applyFont="1" applyAlignment="1">
      <alignment horizontal="center"/>
    </xf>
    <xf numFmtId="0" fontId="13" fillId="0" borderId="0" xfId="28" applyFont="1" applyAlignment="1">
      <alignment horizontal="left" vertical="center"/>
    </xf>
    <xf numFmtId="0" fontId="13" fillId="0" borderId="0" xfId="28" quotePrefix="1" applyFont="1" applyAlignment="1">
      <alignment horizontal="right" vertical="center"/>
    </xf>
    <xf numFmtId="186" fontId="13" fillId="0" borderId="0" xfId="28" quotePrefix="1" applyNumberFormat="1" applyFont="1" applyAlignment="1">
      <alignment horizontal="left" vertical="center"/>
    </xf>
    <xf numFmtId="200" fontId="12" fillId="0" borderId="0" xfId="28" applyNumberFormat="1" applyFont="1" applyAlignment="1">
      <alignment horizontal="center" vertical="center"/>
    </xf>
    <xf numFmtId="47" fontId="12" fillId="0" borderId="0" xfId="28" quotePrefix="1" applyNumberFormat="1" applyFont="1" applyAlignment="1">
      <alignment vertical="top" textRotation="73"/>
    </xf>
    <xf numFmtId="0" fontId="13" fillId="0" borderId="0" xfId="28" quotePrefix="1" applyFont="1" applyAlignment="1">
      <alignment horizontal="center" vertical="center"/>
    </xf>
    <xf numFmtId="0" fontId="50" fillId="0" borderId="0" xfId="28" applyFont="1">
      <alignment vertical="center"/>
    </xf>
    <xf numFmtId="0" fontId="13" fillId="0" borderId="0" xfId="28" applyFont="1" applyAlignment="1">
      <alignment horizontal="center" vertical="top"/>
    </xf>
    <xf numFmtId="180" fontId="13" fillId="0" borderId="0" xfId="28" applyNumberFormat="1" applyFont="1">
      <alignment vertical="center"/>
    </xf>
    <xf numFmtId="0" fontId="13" fillId="0" borderId="0" xfId="28" applyFont="1" applyAlignment="1">
      <alignment vertical="center" textRotation="75"/>
    </xf>
    <xf numFmtId="0" fontId="36" fillId="0" borderId="0" xfId="28" applyFont="1">
      <alignment vertical="center"/>
    </xf>
    <xf numFmtId="181" fontId="13" fillId="0" borderId="0" xfId="28" applyNumberFormat="1" applyFont="1" applyAlignment="1">
      <alignment horizontal="center" vertical="center"/>
    </xf>
    <xf numFmtId="0" fontId="13" fillId="0" borderId="14" xfId="28" applyFont="1" applyBorder="1" applyAlignment="1">
      <alignment horizontal="center" vertical="center"/>
    </xf>
    <xf numFmtId="0" fontId="13" fillId="0" borderId="15" xfId="28" applyFont="1" applyBorder="1" applyAlignment="1">
      <alignment horizontal="distributed" vertical="center"/>
    </xf>
    <xf numFmtId="0" fontId="13" fillId="0" borderId="15" xfId="28" applyFont="1" applyBorder="1" applyAlignment="1">
      <alignment horizontal="center" vertical="center"/>
    </xf>
    <xf numFmtId="0" fontId="13" fillId="0" borderId="18" xfId="28" applyFont="1" applyBorder="1">
      <alignment vertical="center"/>
    </xf>
    <xf numFmtId="0" fontId="13" fillId="0" borderId="18" xfId="28" applyFont="1" applyBorder="1" applyAlignment="1">
      <alignment horizontal="center" vertical="center"/>
    </xf>
    <xf numFmtId="0" fontId="13" fillId="0" borderId="19" xfId="28" applyFont="1" applyBorder="1" applyAlignment="1">
      <alignment horizontal="distributed" vertical="center"/>
    </xf>
    <xf numFmtId="0" fontId="13" fillId="0" borderId="19" xfId="28" applyFont="1" applyBorder="1" applyAlignment="1">
      <alignment horizontal="center" vertical="center"/>
    </xf>
    <xf numFmtId="200" fontId="13" fillId="0" borderId="18" xfId="28" applyNumberFormat="1" applyFont="1" applyBorder="1" applyAlignment="1">
      <alignment horizontal="center" vertical="center"/>
    </xf>
    <xf numFmtId="181" fontId="13" fillId="0" borderId="18" xfId="28" quotePrefix="1" applyNumberFormat="1" applyFont="1" applyBorder="1" applyAlignment="1">
      <alignment horizontal="center" vertical="center"/>
    </xf>
    <xf numFmtId="181" fontId="13" fillId="0" borderId="18" xfId="28" applyNumberFormat="1" applyFont="1" applyBorder="1" applyAlignment="1">
      <alignment horizontal="center" vertical="center"/>
    </xf>
    <xf numFmtId="2" fontId="13" fillId="0" borderId="18" xfId="28" applyNumberFormat="1" applyFont="1" applyBorder="1" applyAlignment="1">
      <alignment horizontal="center" vertical="center"/>
    </xf>
    <xf numFmtId="179" fontId="13" fillId="0" borderId="18" xfId="28" applyNumberFormat="1" applyFont="1" applyBorder="1" applyAlignment="1">
      <alignment horizontal="center" vertical="center"/>
    </xf>
    <xf numFmtId="181" fontId="13" fillId="0" borderId="18" xfId="28" applyNumberFormat="1" applyFont="1" applyBorder="1">
      <alignment vertical="center"/>
    </xf>
    <xf numFmtId="181" fontId="13" fillId="0" borderId="15" xfId="28" applyNumberFormat="1" applyFont="1" applyBorder="1">
      <alignment vertical="center"/>
    </xf>
    <xf numFmtId="0" fontId="13" fillId="0" borderId="13" xfId="28" applyFont="1" applyBorder="1" applyAlignment="1">
      <alignment horizontal="center" vertical="center"/>
    </xf>
    <xf numFmtId="181" fontId="13" fillId="0" borderId="13" xfId="28" quotePrefix="1" applyNumberFormat="1" applyFont="1" applyBorder="1" applyAlignment="1">
      <alignment horizontal="center" vertical="center"/>
    </xf>
    <xf numFmtId="181" fontId="13" fillId="0" borderId="13" xfId="28" applyNumberFormat="1" applyFont="1" applyBorder="1" applyAlignment="1">
      <alignment horizontal="center" vertical="center"/>
    </xf>
    <xf numFmtId="2" fontId="13" fillId="0" borderId="13" xfId="28" applyNumberFormat="1" applyFont="1" applyBorder="1" applyAlignment="1">
      <alignment horizontal="center" vertical="center"/>
    </xf>
    <xf numFmtId="179" fontId="13" fillId="0" borderId="13" xfId="28" applyNumberFormat="1" applyFont="1" applyBorder="1" applyAlignment="1">
      <alignment horizontal="center" vertical="center"/>
    </xf>
    <xf numFmtId="181" fontId="13" fillId="0" borderId="13" xfId="28" applyNumberFormat="1" applyFont="1" applyBorder="1">
      <alignment vertical="center"/>
    </xf>
    <xf numFmtId="181" fontId="13" fillId="0" borderId="19" xfId="28" applyNumberFormat="1" applyFont="1" applyBorder="1">
      <alignment vertical="center"/>
    </xf>
    <xf numFmtId="0" fontId="13" fillId="0" borderId="79" xfId="28" applyFont="1" applyBorder="1" applyAlignment="1">
      <alignment horizontal="center" vertical="center"/>
    </xf>
    <xf numFmtId="200" fontId="13" fillId="0" borderId="13" xfId="28" applyNumberFormat="1" applyFont="1" applyBorder="1" applyAlignment="1">
      <alignment horizontal="center" vertical="center"/>
    </xf>
    <xf numFmtId="0" fontId="13" fillId="0" borderId="13" xfId="28" quotePrefix="1" applyFont="1" applyBorder="1" applyAlignment="1">
      <alignment horizontal="center" vertical="center"/>
    </xf>
    <xf numFmtId="201" fontId="13" fillId="0" borderId="13" xfId="28" applyNumberFormat="1" applyFont="1" applyBorder="1" applyAlignment="1">
      <alignment horizontal="center" vertical="center"/>
    </xf>
    <xf numFmtId="1" fontId="13" fillId="0" borderId="13" xfId="28" applyNumberFormat="1" applyFont="1" applyBorder="1" applyAlignment="1">
      <alignment horizontal="center" vertical="center"/>
    </xf>
    <xf numFmtId="0" fontId="13" fillId="0" borderId="13" xfId="28" applyFont="1" applyBorder="1" applyAlignment="1">
      <alignment horizontal="left" vertical="center"/>
    </xf>
    <xf numFmtId="0" fontId="13" fillId="0" borderId="19" xfId="28" applyFont="1" applyBorder="1">
      <alignment vertical="center"/>
    </xf>
    <xf numFmtId="0" fontId="4" fillId="0" borderId="5" xfId="28" applyFont="1" applyBorder="1" applyAlignment="1">
      <alignment horizontal="center" vertical="center"/>
    </xf>
    <xf numFmtId="0" fontId="13" fillId="0" borderId="26" xfId="28" quotePrefix="1" applyFont="1" applyBorder="1" applyAlignment="1">
      <alignment horizontal="center" vertical="center"/>
    </xf>
    <xf numFmtId="181" fontId="13" fillId="0" borderId="14" xfId="28" applyNumberFormat="1" applyFont="1" applyBorder="1" applyAlignment="1">
      <alignment horizontal="center" vertical="center"/>
    </xf>
    <xf numFmtId="181" fontId="13" fillId="0" borderId="14" xfId="28" quotePrefix="1" applyNumberFormat="1" applyFont="1" applyBorder="1" applyAlignment="1">
      <alignment horizontal="center" vertical="center"/>
    </xf>
    <xf numFmtId="200" fontId="13" fillId="0" borderId="14" xfId="28" applyNumberFormat="1" applyFont="1" applyBorder="1" applyAlignment="1">
      <alignment horizontal="center" vertical="center"/>
    </xf>
    <xf numFmtId="2" fontId="13" fillId="0" borderId="14" xfId="28" applyNumberFormat="1" applyFont="1" applyBorder="1" applyAlignment="1">
      <alignment horizontal="center" vertical="center"/>
    </xf>
    <xf numFmtId="0" fontId="13" fillId="0" borderId="14" xfId="28" quotePrefix="1" applyFont="1" applyBorder="1" applyAlignment="1">
      <alignment horizontal="center" vertical="center"/>
    </xf>
    <xf numFmtId="201" fontId="13" fillId="0" borderId="14" xfId="28" applyNumberFormat="1" applyFont="1" applyBorder="1" applyAlignment="1">
      <alignment horizontal="center" vertical="center"/>
    </xf>
    <xf numFmtId="1" fontId="13" fillId="0" borderId="14" xfId="28" applyNumberFormat="1" applyFont="1" applyBorder="1" applyAlignment="1">
      <alignment horizontal="center" vertical="center"/>
    </xf>
    <xf numFmtId="0" fontId="13" fillId="0" borderId="14" xfId="28" applyFont="1" applyBorder="1" applyAlignment="1">
      <alignment horizontal="left" vertical="center"/>
    </xf>
    <xf numFmtId="181" fontId="13" fillId="0" borderId="20" xfId="28" applyNumberFormat="1" applyFont="1" applyBorder="1">
      <alignment vertical="center"/>
    </xf>
    <xf numFmtId="0" fontId="13" fillId="0" borderId="20" xfId="28" applyFont="1" applyBorder="1">
      <alignment vertical="center"/>
    </xf>
    <xf numFmtId="201" fontId="13" fillId="0" borderId="18" xfId="28" applyNumberFormat="1" applyFont="1" applyBorder="1" applyAlignment="1">
      <alignment horizontal="center" vertical="center"/>
    </xf>
    <xf numFmtId="176" fontId="13" fillId="0" borderId="15" xfId="28" applyNumberFormat="1" applyFont="1" applyBorder="1">
      <alignment vertical="center"/>
    </xf>
    <xf numFmtId="0" fontId="13" fillId="0" borderId="15" xfId="28" applyFont="1" applyBorder="1">
      <alignment vertical="center"/>
    </xf>
    <xf numFmtId="0" fontId="75" fillId="0" borderId="18" xfId="28" applyFont="1" applyBorder="1" applyAlignment="1">
      <alignment horizontal="center" vertical="center"/>
    </xf>
    <xf numFmtId="0" fontId="3" fillId="0" borderId="6" xfId="28" applyFont="1" applyBorder="1">
      <alignment vertical="center"/>
    </xf>
    <xf numFmtId="0" fontId="50" fillId="0" borderId="7" xfId="28" applyFont="1" applyBorder="1">
      <alignment vertical="center"/>
    </xf>
    <xf numFmtId="0" fontId="3" fillId="0" borderId="9" xfId="28" applyFont="1" applyBorder="1">
      <alignment vertical="center"/>
    </xf>
    <xf numFmtId="0" fontId="39" fillId="0" borderId="0" xfId="28" applyFont="1">
      <alignment vertical="center"/>
    </xf>
    <xf numFmtId="0" fontId="4" fillId="0" borderId="0" xfId="28" applyFont="1" applyAlignment="1">
      <alignment horizontal="distributed" vertical="center"/>
    </xf>
    <xf numFmtId="0" fontId="4" fillId="0" borderId="0" xfId="28" applyFont="1" applyAlignment="1">
      <alignment horizontal="center" vertical="center"/>
    </xf>
    <xf numFmtId="181" fontId="4" fillId="0" borderId="0" xfId="28" applyNumberFormat="1" applyFont="1">
      <alignment vertical="center"/>
    </xf>
    <xf numFmtId="200" fontId="4" fillId="0" borderId="0" xfId="28" applyNumberFormat="1" applyFont="1" applyAlignment="1">
      <alignment horizontal="center" vertical="center"/>
    </xf>
    <xf numFmtId="181" fontId="4" fillId="0" borderId="0" xfId="28" applyNumberFormat="1" applyFont="1" applyAlignment="1">
      <alignment horizontal="center" vertical="center"/>
    </xf>
    <xf numFmtId="200" fontId="4" fillId="0" borderId="0" xfId="28" applyNumberFormat="1" applyFont="1" applyAlignment="1">
      <alignment horizontal="right" vertical="center"/>
    </xf>
    <xf numFmtId="0" fontId="4" fillId="0" borderId="0" xfId="28" applyFont="1" applyAlignment="1">
      <alignment horizontal="left" vertical="center"/>
    </xf>
    <xf numFmtId="21" fontId="4" fillId="0" borderId="0" xfId="28" quotePrefix="1" applyNumberFormat="1" applyFont="1" applyAlignment="1">
      <alignment horizontal="center" vertical="center"/>
    </xf>
    <xf numFmtId="0" fontId="4" fillId="0" borderId="0" xfId="28" quotePrefix="1" applyFont="1" applyAlignment="1">
      <alignment horizontal="center" vertical="center"/>
    </xf>
    <xf numFmtId="200" fontId="4" fillId="0" borderId="0" xfId="28" applyNumberFormat="1" applyFont="1">
      <alignment vertical="center"/>
    </xf>
    <xf numFmtId="202" fontId="4" fillId="0" borderId="0" xfId="28" applyNumberFormat="1" applyFont="1">
      <alignment vertical="center"/>
    </xf>
    <xf numFmtId="0" fontId="30" fillId="0" borderId="19" xfId="35" applyFont="1" applyBorder="1" applyAlignment="1">
      <alignment horizontal="center" vertical="center"/>
    </xf>
    <xf numFmtId="2" fontId="30" fillId="0" borderId="20" xfId="35" applyNumberFormat="1" applyFont="1" applyBorder="1" applyAlignment="1">
      <alignment horizontal="center" vertical="center"/>
    </xf>
    <xf numFmtId="0" fontId="30" fillId="0" borderId="19" xfId="35" applyFont="1" applyBorder="1" applyAlignment="1">
      <alignment vertical="center"/>
    </xf>
    <xf numFmtId="0" fontId="30" fillId="0" borderId="20" xfId="35" applyFont="1" applyBorder="1" applyAlignment="1">
      <alignment vertical="center"/>
    </xf>
    <xf numFmtId="0" fontId="30" fillId="0" borderId="6" xfId="35" applyFont="1" applyBorder="1" applyAlignment="1">
      <alignment horizontal="center" vertical="center"/>
    </xf>
    <xf numFmtId="0" fontId="30" fillId="0" borderId="77" xfId="35" applyFont="1" applyBorder="1" applyAlignment="1">
      <alignment horizontal="center" vertical="center"/>
    </xf>
    <xf numFmtId="2" fontId="30" fillId="0" borderId="77" xfId="35" applyNumberFormat="1" applyFont="1" applyBorder="1" applyAlignment="1">
      <alignment horizontal="center" vertical="center"/>
    </xf>
    <xf numFmtId="187" fontId="30" fillId="0" borderId="77" xfId="35" applyNumberFormat="1" applyFont="1" applyBorder="1" applyAlignment="1">
      <alignment horizontal="center" vertical="center"/>
    </xf>
    <xf numFmtId="0" fontId="30" fillId="0" borderId="9" xfId="35" applyFont="1" applyBorder="1" applyAlignment="1">
      <alignment horizontal="center" vertical="center"/>
    </xf>
    <xf numFmtId="0" fontId="30" fillId="0" borderId="26" xfId="35" applyFont="1" applyBorder="1" applyAlignment="1">
      <alignment vertical="center"/>
    </xf>
    <xf numFmtId="0" fontId="30" fillId="0" borderId="27" xfId="35" applyFont="1" applyBorder="1" applyAlignment="1">
      <alignment vertical="center"/>
    </xf>
    <xf numFmtId="182" fontId="30" fillId="0" borderId="19" xfId="35" applyNumberFormat="1" applyFont="1" applyBorder="1" applyAlignment="1">
      <alignment vertical="center"/>
    </xf>
    <xf numFmtId="0" fontId="30" fillId="0" borderId="79" xfId="35" applyNumberFormat="1" applyFont="1" applyBorder="1" applyAlignment="1">
      <alignment horizontal="center" vertical="center"/>
    </xf>
    <xf numFmtId="21" fontId="31" fillId="0" borderId="15" xfId="35" applyNumberFormat="1" applyFont="1" applyBorder="1" applyAlignment="1">
      <alignment horizontal="center" vertical="center" wrapText="1"/>
    </xf>
    <xf numFmtId="0" fontId="30" fillId="0" borderId="15" xfId="35" applyFont="1" applyBorder="1" applyAlignment="1">
      <alignment vertical="center"/>
    </xf>
    <xf numFmtId="187" fontId="30" fillId="0" borderId="15" xfId="35" applyNumberFormat="1" applyFont="1" applyBorder="1" applyAlignment="1">
      <alignment vertical="center"/>
    </xf>
    <xf numFmtId="182" fontId="30" fillId="0" borderId="15" xfId="35" applyNumberFormat="1" applyFont="1" applyBorder="1" applyAlignment="1">
      <alignment vertical="center"/>
    </xf>
    <xf numFmtId="0" fontId="30" fillId="0" borderId="16" xfId="35" applyFont="1" applyBorder="1" applyAlignment="1">
      <alignment vertical="center"/>
    </xf>
    <xf numFmtId="0" fontId="5" fillId="0" borderId="79" xfId="35" applyFont="1" applyBorder="1" applyAlignment="1">
      <alignment vertical="center" textRotation="255"/>
    </xf>
    <xf numFmtId="0" fontId="5" fillId="0" borderId="16" xfId="35" applyFont="1" applyBorder="1" applyAlignment="1">
      <alignment vertical="center" textRotation="255"/>
    </xf>
    <xf numFmtId="0" fontId="30" fillId="0" borderId="17" xfId="35" applyFont="1" applyBorder="1" applyAlignment="1">
      <alignment horizontal="center" vertical="center" shrinkToFit="1"/>
    </xf>
    <xf numFmtId="0" fontId="5" fillId="0" borderId="0" xfId="35" applyFont="1" applyBorder="1" applyAlignment="1">
      <alignment horizontal="center"/>
    </xf>
    <xf numFmtId="2" fontId="30" fillId="0" borderId="0" xfId="35" applyNumberFormat="1" applyFont="1" applyBorder="1" applyAlignment="1">
      <alignment horizontal="center" vertical="center"/>
    </xf>
    <xf numFmtId="2" fontId="5" fillId="0" borderId="0" xfId="35" applyNumberFormat="1" applyFont="1" applyBorder="1" applyAlignment="1">
      <alignment horizontal="center"/>
    </xf>
    <xf numFmtId="0" fontId="30" fillId="0" borderId="19" xfId="35" applyFont="1" applyBorder="1" applyAlignment="1">
      <alignment horizontal="center" vertical="center"/>
    </xf>
    <xf numFmtId="0" fontId="30" fillId="0" borderId="20" xfId="35" applyFont="1" applyBorder="1" applyAlignment="1">
      <alignment horizontal="center" vertical="center"/>
    </xf>
    <xf numFmtId="2" fontId="5" fillId="0" borderId="0" xfId="35" applyNumberFormat="1" applyFont="1" applyBorder="1" applyAlignment="1">
      <alignment horizontal="right"/>
    </xf>
    <xf numFmtId="0" fontId="30" fillId="0" borderId="14" xfId="35" applyFont="1" applyBorder="1" applyAlignment="1">
      <alignment horizontal="center" vertical="center"/>
    </xf>
    <xf numFmtId="0" fontId="30" fillId="0" borderId="16" xfId="35" applyFont="1" applyBorder="1" applyAlignment="1">
      <alignment horizontal="center" vertical="center"/>
    </xf>
    <xf numFmtId="0" fontId="30" fillId="0" borderId="17" xfId="35" applyFont="1" applyBorder="1" applyAlignment="1">
      <alignment horizontal="center" vertical="center"/>
    </xf>
    <xf numFmtId="0" fontId="30" fillId="0" borderId="18" xfId="35" applyFont="1" applyBorder="1" applyAlignment="1">
      <alignment horizontal="center" vertical="center"/>
    </xf>
    <xf numFmtId="0" fontId="30" fillId="0" borderId="15" xfId="35" applyFont="1" applyBorder="1" applyAlignment="1">
      <alignment horizontal="center" vertical="center"/>
    </xf>
    <xf numFmtId="0" fontId="30" fillId="0" borderId="18" xfId="36" applyFont="1" applyBorder="1" applyAlignment="1">
      <alignment horizontal="center" vertical="center"/>
    </xf>
    <xf numFmtId="0" fontId="30" fillId="0" borderId="26" xfId="35" applyFont="1" applyBorder="1" applyAlignment="1">
      <alignment horizontal="center" vertical="center"/>
    </xf>
    <xf numFmtId="0" fontId="30" fillId="0" borderId="27" xfId="35" applyFont="1" applyBorder="1" applyAlignment="1">
      <alignment horizontal="center" vertical="center"/>
    </xf>
    <xf numFmtId="41" fontId="13" fillId="0" borderId="0" xfId="12" applyFont="1" applyBorder="1" applyAlignment="1">
      <alignment horizontal="center" vertical="center"/>
    </xf>
    <xf numFmtId="0" fontId="13" fillId="0" borderId="2" xfId="42" applyFont="1" applyBorder="1" applyAlignment="1">
      <alignment horizontal="center" vertical="center"/>
    </xf>
    <xf numFmtId="191" fontId="13" fillId="0" borderId="0" xfId="42" applyNumberFormat="1" applyFont="1" applyBorder="1" applyAlignment="1">
      <alignment vertical="center"/>
    </xf>
    <xf numFmtId="191" fontId="13" fillId="0" borderId="0" xfId="42" applyNumberFormat="1" applyFont="1" applyBorder="1" applyAlignment="1">
      <alignment horizontal="left" vertical="center"/>
    </xf>
    <xf numFmtId="0" fontId="13" fillId="0" borderId="44" xfId="42" applyFont="1" applyBorder="1" applyAlignment="1">
      <alignment horizontal="center" vertical="center"/>
    </xf>
    <xf numFmtId="0" fontId="13" fillId="0" borderId="46" xfId="42" applyFont="1" applyBorder="1" applyAlignment="1">
      <alignment horizontal="center" vertical="center"/>
    </xf>
    <xf numFmtId="0" fontId="13" fillId="0" borderId="48" xfId="42" applyFont="1" applyBorder="1" applyAlignment="1">
      <alignment horizontal="center" vertical="center"/>
    </xf>
    <xf numFmtId="0" fontId="13" fillId="0" borderId="10" xfId="42" applyFont="1" applyBorder="1" applyAlignment="1">
      <alignment horizontal="center" vertical="center"/>
    </xf>
    <xf numFmtId="0" fontId="13" fillId="0" borderId="8" xfId="42" applyFont="1" applyBorder="1" applyAlignment="1">
      <alignment horizontal="center" vertical="center"/>
    </xf>
    <xf numFmtId="0" fontId="13" fillId="0" borderId="11" xfId="42" applyFont="1" applyBorder="1" applyAlignment="1">
      <alignment horizontal="center" vertical="center"/>
    </xf>
    <xf numFmtId="2" fontId="13" fillId="0" borderId="59" xfId="42" applyNumberFormat="1" applyFont="1" applyBorder="1" applyAlignment="1">
      <alignment horizontal="center" vertical="center"/>
    </xf>
    <xf numFmtId="0" fontId="30" fillId="0" borderId="24" xfId="35" applyFont="1" applyBorder="1" applyAlignment="1">
      <alignment horizontal="center" vertical="center"/>
    </xf>
    <xf numFmtId="2" fontId="30" fillId="0" borderId="20" xfId="35" applyNumberFormat="1" applyFont="1" applyBorder="1" applyAlignment="1">
      <alignment horizontal="center" vertical="center"/>
    </xf>
    <xf numFmtId="0" fontId="30" fillId="0" borderId="17" xfId="35" applyFont="1" applyBorder="1" applyAlignment="1">
      <alignment horizontal="center" vertical="center"/>
    </xf>
    <xf numFmtId="0" fontId="30" fillId="0" borderId="15" xfId="35" applyFont="1" applyBorder="1" applyAlignment="1">
      <alignment horizontal="center" vertical="center"/>
    </xf>
    <xf numFmtId="0" fontId="30" fillId="0" borderId="16" xfId="35" applyFont="1" applyBorder="1" applyAlignment="1">
      <alignment horizontal="center" vertical="center"/>
    </xf>
    <xf numFmtId="0" fontId="30" fillId="0" borderId="78" xfId="35" applyFont="1" applyBorder="1" applyAlignment="1">
      <alignment horizontal="center" vertical="center"/>
    </xf>
    <xf numFmtId="0" fontId="30" fillId="0" borderId="76" xfId="35" applyFont="1" applyBorder="1" applyAlignment="1">
      <alignment horizontal="center" vertical="center"/>
    </xf>
    <xf numFmtId="182" fontId="30" fillId="0" borderId="23" xfId="35" applyNumberFormat="1" applyFont="1" applyBorder="1" applyAlignment="1">
      <alignment horizontal="center" vertical="center"/>
    </xf>
    <xf numFmtId="0" fontId="30" fillId="0" borderId="20" xfId="35" applyFont="1" applyBorder="1" applyAlignment="1">
      <alignment horizontal="center" vertical="center"/>
    </xf>
    <xf numFmtId="0" fontId="30" fillId="0" borderId="23" xfId="35" applyFont="1" applyBorder="1" applyAlignment="1">
      <alignment horizontal="center" vertical="center"/>
    </xf>
    <xf numFmtId="0" fontId="30" fillId="0" borderId="26" xfId="35" applyFont="1" applyBorder="1" applyAlignment="1">
      <alignment horizontal="center" vertical="center"/>
    </xf>
    <xf numFmtId="0" fontId="30" fillId="0" borderId="27" xfId="35" applyFont="1" applyBorder="1" applyAlignment="1">
      <alignment horizontal="center" vertical="center"/>
    </xf>
    <xf numFmtId="187" fontId="30" fillId="0" borderId="18" xfId="35" applyNumberFormat="1" applyFont="1" applyBorder="1" applyAlignment="1">
      <alignment horizontal="left" vertical="center"/>
    </xf>
    <xf numFmtId="0" fontId="30" fillId="0" borderId="16" xfId="35" applyFont="1" applyBorder="1" applyAlignment="1">
      <alignment horizontal="right" vertical="center"/>
    </xf>
    <xf numFmtId="0" fontId="30" fillId="0" borderId="17" xfId="35" applyFont="1" applyBorder="1" applyAlignment="1">
      <alignment horizontal="right" vertical="center"/>
    </xf>
    <xf numFmtId="0" fontId="30" fillId="0" borderId="18" xfId="36" applyFont="1" applyBorder="1" applyAlignment="1">
      <alignment horizontal="center" vertical="center"/>
    </xf>
    <xf numFmtId="0" fontId="5" fillId="0" borderId="24" xfId="35" applyFont="1" applyBorder="1" applyAlignment="1">
      <alignment horizontal="center" vertical="center" textRotation="255"/>
    </xf>
    <xf numFmtId="0" fontId="5" fillId="0" borderId="27" xfId="35" applyFont="1" applyBorder="1" applyAlignment="1">
      <alignment horizontal="center" vertical="center" textRotation="255"/>
    </xf>
    <xf numFmtId="2" fontId="30" fillId="0" borderId="18" xfId="35" applyNumberFormat="1" applyFont="1" applyBorder="1" applyAlignment="1">
      <alignment horizontal="left" vertical="center"/>
    </xf>
    <xf numFmtId="182" fontId="30" fillId="0" borderId="19" xfId="35" applyNumberFormat="1" applyFont="1" applyBorder="1" applyAlignment="1">
      <alignment horizontal="center" vertical="center"/>
    </xf>
    <xf numFmtId="0" fontId="30" fillId="0" borderId="19" xfId="35" applyFont="1" applyBorder="1" applyAlignment="1">
      <alignment horizontal="center" vertical="center"/>
    </xf>
    <xf numFmtId="187" fontId="30" fillId="0" borderId="19" xfId="35" applyNumberFormat="1" applyFont="1" applyBorder="1" applyAlignment="1">
      <alignment horizontal="center" vertical="center"/>
    </xf>
    <xf numFmtId="187" fontId="30" fillId="0" borderId="20" xfId="35" applyNumberFormat="1" applyFont="1" applyBorder="1" applyAlignment="1">
      <alignment horizontal="center" vertical="center"/>
    </xf>
    <xf numFmtId="2" fontId="5" fillId="0" borderId="0" xfId="35" applyNumberFormat="1" applyFont="1" applyBorder="1" applyAlignment="1">
      <alignment horizontal="right"/>
    </xf>
    <xf numFmtId="0" fontId="30" fillId="0" borderId="14" xfId="35" applyFont="1" applyBorder="1" applyAlignment="1">
      <alignment horizontal="center" vertical="center"/>
    </xf>
    <xf numFmtId="0" fontId="30" fillId="0" borderId="18" xfId="35" applyFont="1" applyBorder="1" applyAlignment="1">
      <alignment horizontal="center" vertical="center"/>
    </xf>
    <xf numFmtId="2" fontId="5" fillId="0" borderId="0" xfId="35" applyNumberFormat="1" applyFont="1" applyAlignment="1">
      <alignment horizontal="center"/>
    </xf>
    <xf numFmtId="0" fontId="5" fillId="0" borderId="0" xfId="35" applyFont="1" applyBorder="1" applyAlignment="1">
      <alignment horizontal="right"/>
    </xf>
    <xf numFmtId="0" fontId="5" fillId="0" borderId="0" xfId="35" applyFont="1" applyBorder="1" applyAlignment="1">
      <alignment horizontal="center"/>
    </xf>
    <xf numFmtId="2" fontId="30" fillId="0" borderId="0" xfId="35" applyNumberFormat="1" applyFont="1" applyBorder="1" applyAlignment="1">
      <alignment horizontal="center" vertical="center"/>
    </xf>
    <xf numFmtId="2" fontId="5" fillId="0" borderId="0" xfId="35" applyNumberFormat="1" applyFont="1" applyBorder="1" applyAlignment="1">
      <alignment horizontal="center"/>
    </xf>
    <xf numFmtId="2" fontId="29" fillId="0" borderId="0" xfId="35" applyNumberFormat="1" applyFont="1" applyAlignment="1">
      <alignment horizontal="left" vertical="top"/>
    </xf>
    <xf numFmtId="2" fontId="30" fillId="0" borderId="13" xfId="35" applyNumberFormat="1" applyFont="1" applyBorder="1" applyAlignment="1">
      <alignment horizontal="left" vertical="center"/>
    </xf>
    <xf numFmtId="0" fontId="13" fillId="0" borderId="44" xfId="42" applyFont="1" applyBorder="1" applyAlignment="1">
      <alignment horizontal="left" vertical="center"/>
    </xf>
    <xf numFmtId="0" fontId="13" fillId="0" borderId="48" xfId="42" applyFont="1" applyBorder="1" applyAlignment="1">
      <alignment horizontal="left" vertical="center"/>
    </xf>
    <xf numFmtId="185" fontId="13" fillId="0" borderId="52" xfId="42" applyNumberFormat="1" applyFont="1" applyBorder="1" applyAlignment="1">
      <alignment horizontal="center" vertical="center"/>
    </xf>
    <xf numFmtId="185" fontId="13" fillId="0" borderId="2" xfId="42" applyNumberFormat="1" applyFont="1" applyBorder="1" applyAlignment="1">
      <alignment horizontal="center" vertical="center"/>
    </xf>
    <xf numFmtId="9" fontId="13" fillId="0" borderId="2" xfId="42" applyNumberFormat="1" applyFont="1" applyBorder="1" applyAlignment="1">
      <alignment horizontal="center" vertical="center"/>
    </xf>
    <xf numFmtId="0" fontId="13" fillId="0" borderId="2" xfId="42" applyFont="1" applyBorder="1" applyAlignment="1">
      <alignment horizontal="center" vertical="center"/>
    </xf>
    <xf numFmtId="0" fontId="13" fillId="0" borderId="44" xfId="42" applyFont="1" applyBorder="1" applyAlignment="1">
      <alignment horizontal="center" vertical="center"/>
    </xf>
    <xf numFmtId="0" fontId="13" fillId="0" borderId="46" xfId="42" applyFont="1" applyBorder="1" applyAlignment="1">
      <alignment horizontal="center" vertical="center"/>
    </xf>
    <xf numFmtId="0" fontId="13" fillId="0" borderId="48" xfId="42" applyFont="1" applyBorder="1" applyAlignment="1">
      <alignment horizontal="center" vertical="center"/>
    </xf>
    <xf numFmtId="0" fontId="13" fillId="0" borderId="10" xfId="42" applyFont="1" applyBorder="1" applyAlignment="1">
      <alignment horizontal="center" vertical="center"/>
    </xf>
    <xf numFmtId="0" fontId="13" fillId="0" borderId="8" xfId="42" applyFont="1" applyBorder="1" applyAlignment="1">
      <alignment horizontal="center" vertical="center"/>
    </xf>
    <xf numFmtId="0" fontId="13" fillId="0" borderId="11" xfId="42" applyFont="1" applyBorder="1" applyAlignment="1">
      <alignment horizontal="center" vertical="center"/>
    </xf>
    <xf numFmtId="2" fontId="13" fillId="0" borderId="59" xfId="42" applyNumberFormat="1" applyFont="1" applyBorder="1" applyAlignment="1">
      <alignment horizontal="center" vertical="center"/>
    </xf>
    <xf numFmtId="185" fontId="13" fillId="0" borderId="54" xfId="42" applyNumberFormat="1" applyFont="1" applyBorder="1" applyAlignment="1">
      <alignment horizontal="center" vertical="center"/>
    </xf>
    <xf numFmtId="41" fontId="43" fillId="0" borderId="0" xfId="12" applyFont="1" applyBorder="1" applyAlignment="1">
      <alignment horizontal="left" vertical="center"/>
    </xf>
    <xf numFmtId="41" fontId="13" fillId="0" borderId="0" xfId="12" applyFont="1" applyBorder="1" applyAlignment="1">
      <alignment horizontal="center" vertical="center"/>
    </xf>
    <xf numFmtId="0" fontId="36" fillId="0" borderId="35" xfId="42" quotePrefix="1" applyFont="1" applyBorder="1" applyAlignment="1">
      <alignment horizontal="center" vertical="center"/>
    </xf>
    <xf numFmtId="0" fontId="36" fillId="0" borderId="35" xfId="42" applyFont="1" applyBorder="1" applyAlignment="1">
      <alignment horizontal="center" vertical="center"/>
    </xf>
    <xf numFmtId="191" fontId="13" fillId="0" borderId="0" xfId="42" applyNumberFormat="1" applyFont="1" applyBorder="1" applyAlignment="1">
      <alignment vertical="center"/>
    </xf>
    <xf numFmtId="191" fontId="13" fillId="0" borderId="0" xfId="42" applyNumberFormat="1" applyFont="1" applyBorder="1" applyAlignment="1">
      <alignment horizontal="left" vertical="center"/>
    </xf>
    <xf numFmtId="0" fontId="13" fillId="0" borderId="0" xfId="43" applyFont="1" applyBorder="1" applyAlignment="1">
      <alignment horizontal="center" vertical="center"/>
    </xf>
    <xf numFmtId="0" fontId="13" fillId="0" borderId="2" xfId="43" applyFont="1" applyBorder="1" applyAlignment="1">
      <alignment horizontal="center" vertical="center"/>
    </xf>
    <xf numFmtId="0" fontId="13" fillId="0" borderId="32" xfId="43" applyFont="1" applyFill="1" applyBorder="1" applyAlignment="1">
      <alignment horizontal="center" vertical="center"/>
    </xf>
    <xf numFmtId="0" fontId="13" fillId="0" borderId="32" xfId="31" applyFont="1" applyFill="1" applyBorder="1"/>
    <xf numFmtId="0" fontId="13" fillId="0" borderId="35" xfId="31" applyFont="1" applyFill="1" applyBorder="1"/>
    <xf numFmtId="0" fontId="37" fillId="0" borderId="0" xfId="43" applyFont="1" applyBorder="1" applyAlignment="1">
      <alignment horizontal="center" vertical="center"/>
    </xf>
    <xf numFmtId="0" fontId="13" fillId="0" borderId="0" xfId="43" applyFont="1" applyFill="1" applyBorder="1" applyAlignment="1">
      <alignment horizontal="center" vertical="center"/>
    </xf>
    <xf numFmtId="0" fontId="13" fillId="0" borderId="0" xfId="43" applyFont="1" applyBorder="1" applyAlignment="1">
      <alignment horizontal="center" vertical="center" wrapText="1"/>
    </xf>
    <xf numFmtId="0" fontId="37" fillId="0" borderId="32" xfId="43" applyFont="1" applyFill="1" applyBorder="1" applyAlignment="1">
      <alignment horizontal="center" vertical="center"/>
    </xf>
    <xf numFmtId="0" fontId="37" fillId="0" borderId="33" xfId="43" applyFont="1" applyFill="1" applyBorder="1" applyAlignment="1">
      <alignment horizontal="center" vertical="center"/>
    </xf>
    <xf numFmtId="0" fontId="37" fillId="0" borderId="35" xfId="43" applyFont="1" applyFill="1" applyBorder="1" applyAlignment="1">
      <alignment horizontal="center" vertical="center"/>
    </xf>
    <xf numFmtId="0" fontId="37" fillId="0" borderId="36" xfId="43" applyFont="1" applyFill="1" applyBorder="1" applyAlignment="1">
      <alignment horizontal="center" vertical="center"/>
    </xf>
    <xf numFmtId="0" fontId="37" fillId="0" borderId="31" xfId="43" applyFont="1" applyFill="1" applyBorder="1" applyAlignment="1">
      <alignment horizontal="center" vertical="center"/>
    </xf>
    <xf numFmtId="0" fontId="37" fillId="0" borderId="34" xfId="43" applyFont="1" applyFill="1" applyBorder="1" applyAlignment="1">
      <alignment horizontal="center" vertical="center"/>
    </xf>
    <xf numFmtId="0" fontId="8" fillId="0" borderId="0" xfId="43" applyFont="1" applyAlignment="1">
      <alignment horizontal="center"/>
    </xf>
    <xf numFmtId="0" fontId="37" fillId="0" borderId="28" xfId="43" applyFont="1" applyFill="1" applyBorder="1" applyAlignment="1">
      <alignment vertical="center"/>
    </xf>
    <xf numFmtId="0" fontId="37" fillId="0" borderId="54" xfId="43" applyFont="1" applyFill="1" applyBorder="1" applyAlignment="1">
      <alignment vertical="center"/>
    </xf>
    <xf numFmtId="0" fontId="37" fillId="0" borderId="54" xfId="43" quotePrefix="1" applyFont="1" applyFill="1" applyBorder="1" applyAlignment="1">
      <alignment horizontal="center" vertical="center"/>
    </xf>
    <xf numFmtId="0" fontId="37" fillId="0" borderId="61" xfId="43" quotePrefix="1" applyFont="1" applyFill="1" applyBorder="1" applyAlignment="1">
      <alignment horizontal="center" vertical="center"/>
    </xf>
    <xf numFmtId="0" fontId="37" fillId="0" borderId="54" xfId="43" applyFont="1" applyBorder="1" applyAlignment="1">
      <alignment horizontal="left" vertical="center"/>
    </xf>
    <xf numFmtId="0" fontId="37" fillId="0" borderId="61" xfId="43" applyFont="1" applyBorder="1" applyAlignment="1">
      <alignment horizontal="left" vertical="center"/>
    </xf>
    <xf numFmtId="0" fontId="37" fillId="0" borderId="28" xfId="43" applyFont="1" applyBorder="1" applyAlignment="1">
      <alignment horizontal="center" vertical="center"/>
    </xf>
    <xf numFmtId="0" fontId="37" fillId="0" borderId="54" xfId="43" applyFont="1" applyBorder="1" applyAlignment="1">
      <alignment horizontal="center" vertical="center"/>
    </xf>
    <xf numFmtId="0" fontId="37" fillId="0" borderId="61" xfId="43" applyFont="1" applyBorder="1" applyAlignment="1">
      <alignment horizontal="center" vertical="center"/>
    </xf>
    <xf numFmtId="0" fontId="13" fillId="0" borderId="16" xfId="38" applyFont="1" applyBorder="1" applyAlignment="1">
      <alignment horizontal="center" vertical="center"/>
    </xf>
    <xf numFmtId="0" fontId="13" fillId="0" borderId="17" xfId="38" applyFont="1" applyBorder="1" applyAlignment="1">
      <alignment horizontal="center" vertical="center"/>
    </xf>
    <xf numFmtId="0" fontId="13" fillId="0" borderId="16" xfId="38" quotePrefix="1" applyFont="1" applyBorder="1" applyAlignment="1">
      <alignment horizontal="center" vertical="center"/>
    </xf>
    <xf numFmtId="0" fontId="13" fillId="0" borderId="16" xfId="38" applyFont="1" applyBorder="1" applyAlignment="1">
      <alignment horizontal="center" vertical="center" shrinkToFit="1"/>
    </xf>
    <xf numFmtId="0" fontId="13" fillId="0" borderId="17" xfId="38" applyFont="1" applyBorder="1" applyAlignment="1">
      <alignment horizontal="center" vertical="center" shrinkToFit="1"/>
    </xf>
    <xf numFmtId="0" fontId="45" fillId="0" borderId="0" xfId="38" applyFont="1" applyBorder="1" applyAlignment="1">
      <alignment horizontal="left" vertical="center"/>
    </xf>
    <xf numFmtId="2" fontId="48" fillId="0" borderId="0" xfId="38" applyNumberFormat="1" applyFont="1" applyBorder="1" applyAlignment="1">
      <alignment horizontal="center" vertical="center"/>
    </xf>
    <xf numFmtId="2" fontId="18" fillId="0" borderId="0" xfId="38" applyNumberFormat="1" applyFont="1" applyBorder="1" applyAlignment="1">
      <alignment horizontal="center" vertical="center"/>
    </xf>
    <xf numFmtId="2" fontId="12" fillId="0" borderId="0" xfId="38" applyNumberFormat="1" applyFont="1" applyBorder="1" applyAlignment="1">
      <alignment horizontal="center" vertical="center"/>
    </xf>
    <xf numFmtId="0" fontId="13" fillId="0" borderId="0" xfId="38" applyFont="1" applyBorder="1" applyAlignment="1">
      <alignment horizontal="center" vertical="center"/>
    </xf>
    <xf numFmtId="0" fontId="13" fillId="0" borderId="18" xfId="38" applyFont="1" applyBorder="1" applyAlignment="1">
      <alignment horizontal="center" vertical="center"/>
    </xf>
    <xf numFmtId="0" fontId="38" fillId="0" borderId="80" xfId="43" applyFont="1" applyBorder="1" applyAlignment="1">
      <alignment horizontal="center" vertical="center"/>
    </xf>
    <xf numFmtId="0" fontId="38" fillId="0" borderId="42" xfId="43" applyFont="1" applyBorder="1" applyAlignment="1">
      <alignment horizontal="center" vertical="center"/>
    </xf>
    <xf numFmtId="0" fontId="69" fillId="0" borderId="0" xfId="28" applyFont="1" applyAlignment="1">
      <alignment horizontal="center" vertical="center"/>
    </xf>
    <xf numFmtId="2" fontId="13" fillId="0" borderId="0" xfId="28" applyNumberFormat="1" applyFont="1" applyAlignment="1">
      <alignment horizontal="center" vertical="center"/>
    </xf>
    <xf numFmtId="0" fontId="13" fillId="0" borderId="14" xfId="28" applyFont="1" applyBorder="1" applyAlignment="1">
      <alignment horizontal="center" vertical="center"/>
    </xf>
    <xf numFmtId="0" fontId="13" fillId="0" borderId="19" xfId="28" applyFont="1" applyBorder="1" applyAlignment="1">
      <alignment horizontal="distributed" vertical="center"/>
    </xf>
    <xf numFmtId="0" fontId="13" fillId="0" borderId="20" xfId="28" applyFont="1" applyBorder="1" applyAlignment="1">
      <alignment horizontal="distributed" vertical="center"/>
    </xf>
    <xf numFmtId="0" fontId="13" fillId="0" borderId="19" xfId="28" applyFont="1" applyBorder="1" applyAlignment="1">
      <alignment horizontal="center" vertical="center"/>
    </xf>
    <xf numFmtId="0" fontId="13" fillId="0" borderId="20" xfId="28" applyFont="1" applyBorder="1" applyAlignment="1">
      <alignment horizontal="center" vertical="center"/>
    </xf>
    <xf numFmtId="0" fontId="13" fillId="0" borderId="16" xfId="47" applyFont="1" applyBorder="1" applyAlignment="1" applyProtection="1">
      <alignment horizontal="center" vertical="center"/>
      <protection locked="0" hidden="1"/>
    </xf>
    <xf numFmtId="0" fontId="13" fillId="0" borderId="17" xfId="47" applyFont="1" applyBorder="1" applyAlignment="1" applyProtection="1">
      <alignment horizontal="center" vertical="center"/>
      <protection locked="0" hidden="1"/>
    </xf>
    <xf numFmtId="0" fontId="13" fillId="0" borderId="18" xfId="47" applyFont="1" applyBorder="1" applyAlignment="1" applyProtection="1">
      <alignment horizontal="center" vertical="center"/>
      <protection locked="0" hidden="1"/>
    </xf>
    <xf numFmtId="0" fontId="13" fillId="0" borderId="16" xfId="47" applyFont="1" applyBorder="1" applyAlignment="1" applyProtection="1">
      <alignment horizontal="left" vertical="center"/>
      <protection locked="0" hidden="1"/>
    </xf>
    <xf numFmtId="0" fontId="13" fillId="0" borderId="17" xfId="47" applyFont="1" applyBorder="1" applyAlignment="1" applyProtection="1">
      <alignment horizontal="left" vertical="center"/>
      <protection locked="0" hidden="1"/>
    </xf>
    <xf numFmtId="0" fontId="38" fillId="0" borderId="0" xfId="47" applyFont="1" applyBorder="1" applyAlignment="1" applyProtection="1">
      <alignment horizontal="left" vertical="center"/>
      <protection locked="0" hidden="1"/>
    </xf>
    <xf numFmtId="39" fontId="43" fillId="0" borderId="0" xfId="47" applyNumberFormat="1" applyFont="1" applyBorder="1" applyAlignment="1" applyProtection="1">
      <alignment horizontal="center"/>
      <protection locked="0" hidden="1"/>
    </xf>
    <xf numFmtId="41" fontId="13" fillId="0" borderId="0" xfId="12" applyFont="1" applyBorder="1" applyAlignment="1" applyProtection="1">
      <alignment horizontal="center"/>
      <protection locked="0" hidden="1"/>
    </xf>
    <xf numFmtId="197" fontId="13" fillId="0" borderId="0" xfId="12" applyNumberFormat="1" applyFont="1" applyBorder="1" applyAlignment="1" applyProtection="1">
      <alignment horizontal="center"/>
      <protection locked="0" hidden="1"/>
    </xf>
    <xf numFmtId="182" fontId="13" fillId="0" borderId="0" xfId="47" applyNumberFormat="1" applyFont="1" applyAlignment="1">
      <alignment horizontal="center"/>
    </xf>
    <xf numFmtId="0" fontId="13" fillId="0" borderId="0" xfId="47" applyFont="1" applyBorder="1" applyAlignment="1" applyProtection="1">
      <alignment horizontal="center" vertical="center"/>
      <protection locked="0" hidden="1"/>
    </xf>
    <xf numFmtId="2" fontId="13" fillId="0" borderId="28" xfId="49" applyNumberFormat="1" applyFont="1" applyBorder="1" applyAlignment="1">
      <alignment horizontal="center" vertical="center"/>
    </xf>
    <xf numFmtId="2" fontId="13" fillId="0" borderId="54" xfId="49" applyNumberFormat="1" applyFont="1" applyBorder="1" applyAlignment="1">
      <alignment horizontal="center" vertical="center"/>
    </xf>
    <xf numFmtId="2" fontId="13" fillId="0" borderId="61" xfId="49" applyNumberFormat="1" applyFont="1" applyBorder="1" applyAlignment="1">
      <alignment horizontal="center" vertical="center"/>
    </xf>
    <xf numFmtId="178" fontId="13" fillId="0" borderId="12" xfId="49" applyNumberFormat="1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2" fontId="51" fillId="0" borderId="0" xfId="49" applyNumberFormat="1" applyFont="1" applyBorder="1" applyAlignment="1">
      <alignment horizontal="center" shrinkToFit="1"/>
    </xf>
    <xf numFmtId="0" fontId="13" fillId="0" borderId="7" xfId="49" applyFont="1" applyBorder="1" applyAlignment="1">
      <alignment horizontal="center" vertical="center"/>
    </xf>
    <xf numFmtId="0" fontId="13" fillId="0" borderId="28" xfId="49" applyFont="1" applyBorder="1" applyAlignment="1">
      <alignment horizontal="center" vertical="center"/>
    </xf>
    <xf numFmtId="0" fontId="13" fillId="0" borderId="54" xfId="49" applyFont="1" applyBorder="1" applyAlignment="1">
      <alignment horizontal="center" vertical="center"/>
    </xf>
    <xf numFmtId="0" fontId="13" fillId="0" borderId="61" xfId="49" applyFont="1" applyBorder="1" applyAlignment="1">
      <alignment horizontal="center" vertical="center"/>
    </xf>
    <xf numFmtId="41" fontId="52" fillId="0" borderId="0" xfId="12" applyFont="1" applyFill="1" applyBorder="1" applyAlignment="1">
      <alignment horizontal="left" vertical="center"/>
    </xf>
    <xf numFmtId="41" fontId="12" fillId="0" borderId="0" xfId="12" applyFont="1" applyBorder="1" applyAlignment="1">
      <alignment horizontal="left"/>
    </xf>
    <xf numFmtId="2" fontId="50" fillId="0" borderId="0" xfId="49" applyNumberFormat="1" applyFont="1" applyBorder="1" applyAlignment="1">
      <alignment horizontal="center" vertical="center" shrinkToFit="1"/>
    </xf>
    <xf numFmtId="0" fontId="11" fillId="0" borderId="0" xfId="49" applyFont="1" applyBorder="1" applyAlignment="1">
      <alignment horizontal="left"/>
    </xf>
    <xf numFmtId="41" fontId="11" fillId="0" borderId="0" xfId="12" applyFont="1" applyFill="1" applyBorder="1" applyAlignment="1">
      <alignment horizontal="center" vertical="center"/>
    </xf>
    <xf numFmtId="41" fontId="38" fillId="0" borderId="31" xfId="12" applyFont="1" applyBorder="1" applyAlignment="1">
      <alignment horizontal="left" vertical="center"/>
    </xf>
    <xf numFmtId="41" fontId="38" fillId="0" borderId="32" xfId="12" applyFont="1" applyBorder="1" applyAlignment="1">
      <alignment horizontal="left" vertical="center"/>
    </xf>
    <xf numFmtId="0" fontId="11" fillId="0" borderId="0" xfId="49" applyFont="1" applyFill="1" applyBorder="1" applyAlignment="1">
      <alignment horizontal="center" vertical="center"/>
    </xf>
    <xf numFmtId="0" fontId="65" fillId="0" borderId="0" xfId="34" applyFont="1" applyBorder="1" applyAlignment="1">
      <alignment horizontal="left" vertical="center"/>
    </xf>
    <xf numFmtId="2" fontId="12" fillId="0" borderId="0" xfId="34" applyNumberFormat="1" applyFont="1" applyBorder="1" applyAlignment="1" applyProtection="1">
      <alignment horizontal="center" vertical="center"/>
      <protection hidden="1"/>
    </xf>
    <xf numFmtId="2" fontId="18" fillId="0" borderId="0" xfId="34" applyNumberFormat="1" applyFont="1" applyBorder="1" applyAlignment="1">
      <alignment horizontal="center" vertical="center"/>
    </xf>
    <xf numFmtId="0" fontId="12" fillId="0" borderId="0" xfId="36" applyFont="1" applyBorder="1" applyAlignment="1">
      <alignment horizontal="right"/>
    </xf>
    <xf numFmtId="0" fontId="12" fillId="0" borderId="0" xfId="34" applyFont="1" applyBorder="1" applyAlignment="1">
      <alignment horizontal="center" vertical="center"/>
    </xf>
    <xf numFmtId="0" fontId="12" fillId="0" borderId="0" xfId="34" applyFont="1" applyBorder="1" applyAlignment="1">
      <alignment horizontal="right" vertical="center"/>
    </xf>
    <xf numFmtId="2" fontId="12" fillId="0" borderId="0" xfId="34" applyNumberFormat="1" applyFont="1" applyBorder="1" applyAlignment="1">
      <alignment horizontal="left" vertical="center"/>
    </xf>
    <xf numFmtId="2" fontId="12" fillId="0" borderId="0" xfId="34" applyNumberFormat="1" applyFont="1" applyBorder="1" applyAlignment="1">
      <alignment horizontal="center" vertical="center"/>
    </xf>
    <xf numFmtId="0" fontId="13" fillId="0" borderId="14" xfId="34" applyFont="1" applyBorder="1" applyAlignment="1">
      <alignment horizontal="center" vertical="center"/>
    </xf>
    <xf numFmtId="0" fontId="13" fillId="0" borderId="16" xfId="34" applyFont="1" applyBorder="1" applyAlignment="1">
      <alignment horizontal="center" vertical="center"/>
    </xf>
    <xf numFmtId="0" fontId="13" fillId="0" borderId="17" xfId="34" applyFont="1" applyBorder="1" applyAlignment="1">
      <alignment horizontal="center" vertical="center"/>
    </xf>
    <xf numFmtId="0" fontId="13" fillId="0" borderId="18" xfId="34" applyFont="1" applyBorder="1" applyAlignment="1">
      <alignment horizontal="center" vertical="center"/>
    </xf>
    <xf numFmtId="0" fontId="13" fillId="0" borderId="15" xfId="34" applyFont="1" applyBorder="1" applyAlignment="1">
      <alignment horizontal="center" vertical="center"/>
    </xf>
    <xf numFmtId="0" fontId="13" fillId="0" borderId="79" xfId="34" applyFont="1" applyBorder="1" applyAlignment="1">
      <alignment horizontal="center" vertical="center"/>
    </xf>
    <xf numFmtId="0" fontId="13" fillId="0" borderId="24" xfId="34" applyFont="1" applyBorder="1" applyAlignment="1">
      <alignment horizontal="center" vertical="center"/>
    </xf>
    <xf numFmtId="0" fontId="13" fillId="0" borderId="26" xfId="34" applyFont="1" applyBorder="1" applyAlignment="1">
      <alignment horizontal="center" vertical="center"/>
    </xf>
    <xf numFmtId="0" fontId="13" fillId="0" borderId="27" xfId="34" applyFont="1" applyBorder="1" applyAlignment="1">
      <alignment horizontal="center" vertical="center"/>
    </xf>
    <xf numFmtId="185" fontId="13" fillId="0" borderId="15" xfId="34" applyNumberFormat="1" applyFont="1" applyBorder="1" applyAlignment="1">
      <alignment horizontal="center" vertical="center"/>
    </xf>
    <xf numFmtId="0" fontId="13" fillId="0" borderId="79" xfId="34" quotePrefix="1" applyFont="1" applyBorder="1" applyAlignment="1">
      <alignment horizontal="right" vertical="center"/>
    </xf>
    <xf numFmtId="0" fontId="13" fillId="0" borderId="26" xfId="34" applyFont="1" applyBorder="1" applyAlignment="1">
      <alignment horizontal="right" vertical="center"/>
    </xf>
    <xf numFmtId="0" fontId="13" fillId="0" borderId="24" xfId="34" applyFont="1" applyBorder="1" applyAlignment="1">
      <alignment horizontal="left" vertical="center"/>
    </xf>
    <xf numFmtId="0" fontId="13" fillId="0" borderId="27" xfId="34" applyFont="1" applyBorder="1" applyAlignment="1">
      <alignment horizontal="left" vertical="center"/>
    </xf>
    <xf numFmtId="0" fontId="13" fillId="0" borderId="16" xfId="34" quotePrefix="1" applyFont="1" applyBorder="1" applyAlignment="1">
      <alignment horizontal="center" vertical="center"/>
    </xf>
    <xf numFmtId="0" fontId="13" fillId="0" borderId="18" xfId="34" applyFont="1" applyBorder="1" applyAlignment="1">
      <alignment horizontal="left" vertical="center"/>
    </xf>
    <xf numFmtId="2" fontId="13" fillId="0" borderId="18" xfId="34" applyNumberFormat="1" applyFont="1" applyBorder="1" applyAlignment="1">
      <alignment horizontal="center" vertical="center"/>
    </xf>
    <xf numFmtId="21" fontId="13" fillId="0" borderId="16" xfId="34" quotePrefix="1" applyNumberFormat="1" applyFont="1" applyBorder="1" applyAlignment="1">
      <alignment horizontal="center" vertical="center"/>
    </xf>
    <xf numFmtId="21" fontId="13" fillId="0" borderId="17" xfId="34" applyNumberFormat="1" applyFont="1" applyBorder="1" applyAlignment="1">
      <alignment horizontal="center" vertical="center"/>
    </xf>
    <xf numFmtId="0" fontId="13" fillId="0" borderId="0" xfId="46" applyFont="1" applyBorder="1" applyAlignment="1" applyProtection="1">
      <alignment vertical="center"/>
    </xf>
    <xf numFmtId="0" fontId="13" fillId="0" borderId="5" xfId="46" applyFont="1" applyBorder="1" applyAlignment="1" applyProtection="1">
      <alignment vertical="center"/>
    </xf>
    <xf numFmtId="176" fontId="13" fillId="0" borderId="0" xfId="39" applyNumberFormat="1" applyFont="1" applyBorder="1" applyAlignment="1" applyProtection="1">
      <alignment vertical="center"/>
    </xf>
    <xf numFmtId="176" fontId="13" fillId="0" borderId="5" xfId="39" applyNumberFormat="1" applyFont="1" applyBorder="1" applyAlignment="1" applyProtection="1">
      <alignment vertical="center"/>
    </xf>
    <xf numFmtId="0" fontId="13" fillId="0" borderId="2" xfId="46" applyFont="1" applyBorder="1" applyAlignment="1" applyProtection="1">
      <alignment vertical="center"/>
    </xf>
    <xf numFmtId="0" fontId="13" fillId="0" borderId="3" xfId="46" applyFont="1" applyBorder="1" applyAlignment="1" applyProtection="1">
      <alignment vertical="center"/>
    </xf>
    <xf numFmtId="176" fontId="13" fillId="0" borderId="0" xfId="46" applyNumberFormat="1" applyFont="1" applyBorder="1" applyAlignment="1" applyProtection="1">
      <alignment vertical="center"/>
    </xf>
    <xf numFmtId="176" fontId="13" fillId="0" borderId="5" xfId="46" applyNumberFormat="1" applyFont="1" applyBorder="1" applyAlignment="1" applyProtection="1">
      <alignment vertical="center"/>
    </xf>
    <xf numFmtId="176" fontId="13" fillId="0" borderId="2" xfId="46" applyNumberFormat="1" applyFont="1" applyBorder="1" applyAlignment="1" applyProtection="1">
      <alignment vertical="center"/>
    </xf>
    <xf numFmtId="176" fontId="13" fillId="0" borderId="3" xfId="46" applyNumberFormat="1" applyFont="1" applyBorder="1" applyAlignment="1" applyProtection="1">
      <alignment vertical="center"/>
    </xf>
    <xf numFmtId="176" fontId="13" fillId="0" borderId="7" xfId="46" applyNumberFormat="1" applyFont="1" applyBorder="1" applyAlignment="1" applyProtection="1">
      <alignment vertical="center"/>
    </xf>
    <xf numFmtId="176" fontId="13" fillId="0" borderId="9" xfId="46" applyNumberFormat="1" applyFont="1" applyBorder="1" applyAlignment="1" applyProtection="1">
      <alignment vertical="center"/>
    </xf>
    <xf numFmtId="176" fontId="75" fillId="0" borderId="2" xfId="39" applyNumberFormat="1" applyFont="1" applyBorder="1" applyAlignment="1" applyProtection="1">
      <alignment horizontal="left" vertical="center"/>
    </xf>
    <xf numFmtId="4" fontId="12" fillId="0" borderId="0" xfId="46" applyNumberFormat="1" applyFont="1" applyBorder="1" applyAlignment="1" applyProtection="1">
      <alignment horizontal="center" vertical="center"/>
    </xf>
    <xf numFmtId="0" fontId="13" fillId="0" borderId="7" xfId="41" applyFont="1" applyBorder="1" applyAlignment="1">
      <alignment horizontal="center" vertical="center"/>
    </xf>
    <xf numFmtId="0" fontId="13" fillId="0" borderId="9" xfId="41" applyFont="1" applyBorder="1" applyAlignment="1">
      <alignment horizontal="center" vertical="center"/>
    </xf>
    <xf numFmtId="4" fontId="13" fillId="0" borderId="10" xfId="41" applyNumberFormat="1" applyFont="1" applyBorder="1" applyAlignment="1" applyProtection="1">
      <alignment horizontal="center" vertical="center"/>
    </xf>
    <xf numFmtId="4" fontId="13" fillId="0" borderId="11" xfId="41" applyNumberFormat="1" applyFont="1" applyBorder="1" applyAlignment="1" applyProtection="1">
      <alignment horizontal="center" vertical="center"/>
    </xf>
    <xf numFmtId="4" fontId="13" fillId="0" borderId="1" xfId="41" applyNumberFormat="1" applyFont="1" applyBorder="1" applyAlignment="1" applyProtection="1">
      <alignment horizontal="center" vertical="center"/>
    </xf>
    <xf numFmtId="4" fontId="13" fillId="0" borderId="2" xfId="41" applyNumberFormat="1" applyFont="1" applyBorder="1" applyAlignment="1" applyProtection="1">
      <alignment horizontal="center" vertical="center"/>
    </xf>
    <xf numFmtId="4" fontId="13" fillId="0" borderId="3" xfId="41" applyNumberFormat="1" applyFont="1" applyBorder="1" applyAlignment="1" applyProtection="1">
      <alignment horizontal="center" vertical="center"/>
    </xf>
    <xf numFmtId="4" fontId="13" fillId="0" borderId="6" xfId="41" applyNumberFormat="1" applyFont="1" applyBorder="1" applyAlignment="1" applyProtection="1">
      <alignment horizontal="center" vertical="center"/>
    </xf>
    <xf numFmtId="4" fontId="13" fillId="0" borderId="7" xfId="41" applyNumberFormat="1" applyFont="1" applyBorder="1" applyAlignment="1" applyProtection="1">
      <alignment horizontal="center" vertical="center"/>
    </xf>
    <xf numFmtId="4" fontId="13" fillId="0" borderId="9" xfId="41" applyNumberFormat="1" applyFont="1" applyBorder="1" applyAlignment="1" applyProtection="1">
      <alignment horizontal="center" vertical="center"/>
    </xf>
    <xf numFmtId="177" fontId="75" fillId="0" borderId="2" xfId="41" applyNumberFormat="1" applyFont="1" applyBorder="1" applyAlignment="1">
      <alignment horizontal="center" vertical="center"/>
    </xf>
    <xf numFmtId="4" fontId="12" fillId="0" borderId="0" xfId="46" applyNumberFormat="1" applyFont="1" applyBorder="1" applyAlignment="1" applyProtection="1">
      <alignment horizontal="center" textRotation="90"/>
    </xf>
    <xf numFmtId="4" fontId="12" fillId="0" borderId="0" xfId="46" applyNumberFormat="1" applyFont="1" applyBorder="1" applyAlignment="1" applyProtection="1">
      <alignment horizontal="left" vertical="center"/>
    </xf>
    <xf numFmtId="0" fontId="10" fillId="0" borderId="10" xfId="46" applyFont="1" applyBorder="1" applyAlignment="1" applyProtection="1">
      <alignment horizontal="center" vertical="center" wrapText="1"/>
    </xf>
    <xf numFmtId="0" fontId="10" fillId="0" borderId="8" xfId="46" applyFont="1" applyBorder="1" applyAlignment="1" applyProtection="1">
      <alignment horizontal="center" vertical="center" wrapText="1"/>
    </xf>
    <xf numFmtId="0" fontId="10" fillId="0" borderId="11" xfId="46" applyFont="1" applyBorder="1" applyAlignment="1" applyProtection="1">
      <alignment horizontal="center" vertical="center" wrapText="1"/>
    </xf>
    <xf numFmtId="4" fontId="8" fillId="0" borderId="0" xfId="41" applyNumberFormat="1" applyFont="1" applyBorder="1" applyAlignment="1">
      <alignment horizontal="center" vertical="center"/>
    </xf>
    <xf numFmtId="4" fontId="11" fillId="0" borderId="0" xfId="41" applyNumberFormat="1" applyFont="1" applyBorder="1" applyAlignment="1">
      <alignment horizontal="center" vertical="center"/>
    </xf>
    <xf numFmtId="4" fontId="12" fillId="0" borderId="2" xfId="46" applyNumberFormat="1" applyFont="1" applyBorder="1" applyAlignment="1" applyProtection="1">
      <alignment horizontal="center" vertical="center"/>
    </xf>
    <xf numFmtId="4" fontId="12" fillId="0" borderId="0" xfId="46" applyNumberFormat="1" applyFont="1" applyBorder="1" applyAlignment="1" applyProtection="1">
      <alignment horizontal="center" vertical="top" textRotation="90"/>
    </xf>
    <xf numFmtId="4" fontId="12" fillId="0" borderId="0" xfId="46" applyNumberFormat="1" applyFont="1" applyBorder="1" applyAlignment="1" applyProtection="1">
      <alignment horizontal="center" vertical="center" textRotation="90"/>
    </xf>
    <xf numFmtId="4" fontId="12" fillId="0" borderId="0" xfId="41" applyNumberFormat="1" applyFont="1" applyBorder="1" applyAlignment="1">
      <alignment horizontal="center" vertical="center"/>
    </xf>
    <xf numFmtId="0" fontId="8" fillId="0" borderId="0" xfId="46" applyFont="1" applyFill="1" applyAlignment="1" applyProtection="1">
      <alignment horizontal="center" vertical="center" shrinkToFit="1"/>
      <protection locked="0"/>
    </xf>
    <xf numFmtId="0" fontId="13" fillId="0" borderId="12" xfId="46" applyFont="1" applyFill="1" applyBorder="1" applyAlignment="1" applyProtection="1">
      <alignment horizontal="center" vertical="center" shrinkToFit="1"/>
      <protection locked="0"/>
    </xf>
    <xf numFmtId="0" fontId="13" fillId="0" borderId="12" xfId="46" quotePrefix="1" applyFont="1" applyFill="1" applyBorder="1" applyAlignment="1" applyProtection="1">
      <alignment horizontal="center" vertical="center" shrinkToFit="1"/>
      <protection locked="0"/>
    </xf>
    <xf numFmtId="0" fontId="13" fillId="0" borderId="28" xfId="46" applyFont="1" applyFill="1" applyBorder="1" applyAlignment="1" applyProtection="1">
      <alignment horizontal="center" vertical="center" shrinkToFit="1"/>
      <protection locked="0"/>
    </xf>
    <xf numFmtId="0" fontId="13" fillId="0" borderId="54" xfId="46" applyFont="1" applyFill="1" applyBorder="1" applyAlignment="1" applyProtection="1">
      <alignment horizontal="center" vertical="center" shrinkToFit="1"/>
      <protection locked="0"/>
    </xf>
    <xf numFmtId="0" fontId="11" fillId="0" borderId="12" xfId="46" applyFont="1" applyFill="1" applyBorder="1" applyAlignment="1" applyProtection="1">
      <alignment horizontal="center" vertical="center" shrinkToFit="1"/>
      <protection locked="0"/>
    </xf>
    <xf numFmtId="4" fontId="12" fillId="0" borderId="12" xfId="41" applyNumberFormat="1" applyFont="1" applyBorder="1" applyAlignment="1" applyProtection="1">
      <alignment horizontal="center" vertical="center"/>
    </xf>
    <xf numFmtId="4" fontId="13" fillId="0" borderId="12" xfId="41" applyNumberFormat="1" applyFont="1" applyBorder="1" applyAlignment="1">
      <alignment horizontal="center" vertical="center"/>
    </xf>
    <xf numFmtId="4" fontId="13" fillId="0" borderId="12" xfId="41" applyNumberFormat="1" applyFont="1" applyBorder="1" applyAlignment="1" applyProtection="1">
      <alignment horizontal="center" vertical="center"/>
    </xf>
    <xf numFmtId="4" fontId="12" fillId="0" borderId="0" xfId="41" applyNumberFormat="1" applyFont="1" applyBorder="1" applyAlignment="1">
      <alignment horizontal="center" vertical="center" textRotation="90"/>
    </xf>
    <xf numFmtId="4" fontId="18" fillId="0" borderId="0" xfId="41" applyNumberFormat="1" applyFont="1" applyBorder="1" applyAlignment="1">
      <alignment horizontal="center" vertical="center"/>
    </xf>
    <xf numFmtId="4" fontId="12" fillId="0" borderId="12" xfId="41" applyNumberFormat="1" applyFont="1" applyBorder="1" applyAlignment="1">
      <alignment horizontal="center" vertical="center"/>
    </xf>
    <xf numFmtId="4" fontId="13" fillId="0" borderId="0" xfId="41" applyNumberFormat="1" applyFont="1" applyBorder="1" applyAlignment="1">
      <alignment horizontal="center" vertical="center"/>
    </xf>
    <xf numFmtId="176" fontId="13" fillId="0" borderId="2" xfId="39" applyNumberFormat="1" applyFont="1" applyBorder="1" applyAlignment="1" applyProtection="1">
      <alignment vertical="center"/>
    </xf>
    <xf numFmtId="176" fontId="13" fillId="0" borderId="2" xfId="39" applyNumberFormat="1" applyFont="1" applyBorder="1" applyAlignment="1" applyProtection="1">
      <alignment horizontal="center" vertical="center"/>
    </xf>
    <xf numFmtId="4" fontId="13" fillId="0" borderId="7" xfId="39" applyNumberFormat="1" applyFont="1" applyBorder="1" applyAlignment="1" applyProtection="1">
      <alignment horizontal="center" vertical="center"/>
    </xf>
    <xf numFmtId="0" fontId="13" fillId="0" borderId="7" xfId="39" applyFont="1" applyBorder="1" applyAlignment="1" applyProtection="1">
      <alignment horizontal="center" vertical="center"/>
    </xf>
    <xf numFmtId="180" fontId="13" fillId="0" borderId="7" xfId="39" applyNumberFormat="1" applyFont="1" applyBorder="1" applyAlignment="1" applyProtection="1">
      <alignment horizontal="center" vertical="center"/>
    </xf>
    <xf numFmtId="0" fontId="13" fillId="0" borderId="2" xfId="39" applyFont="1" applyBorder="1" applyAlignment="1" applyProtection="1">
      <alignment horizontal="center" vertical="center"/>
    </xf>
    <xf numFmtId="3" fontId="13" fillId="0" borderId="2" xfId="41" applyNumberFormat="1" applyFont="1" applyBorder="1" applyAlignment="1">
      <alignment horizontal="center" vertical="center"/>
    </xf>
    <xf numFmtId="0" fontId="13" fillId="0" borderId="0" xfId="39" applyFont="1" applyBorder="1" applyAlignment="1" applyProtection="1">
      <alignment horizontal="center" vertical="center"/>
    </xf>
    <xf numFmtId="177" fontId="13" fillId="0" borderId="0" xfId="41" applyNumberFormat="1" applyFont="1" applyBorder="1" applyAlignment="1">
      <alignment horizontal="center" vertical="center"/>
    </xf>
    <xf numFmtId="176" fontId="13" fillId="0" borderId="0" xfId="39" applyNumberFormat="1" applyFont="1" applyBorder="1" applyAlignment="1" applyProtection="1">
      <alignment horizontal="center" vertical="center"/>
    </xf>
    <xf numFmtId="0" fontId="13" fillId="0" borderId="13" xfId="29" applyFont="1" applyBorder="1" applyAlignment="1">
      <alignment horizontal="center" vertical="center"/>
    </xf>
    <xf numFmtId="176" fontId="13" fillId="0" borderId="13" xfId="29" applyNumberFormat="1" applyFont="1" applyBorder="1" applyAlignment="1">
      <alignment vertical="center"/>
    </xf>
    <xf numFmtId="0" fontId="13" fillId="0" borderId="13" xfId="29" applyFont="1" applyBorder="1" applyAlignment="1">
      <alignment vertical="center"/>
    </xf>
    <xf numFmtId="176" fontId="13" fillId="0" borderId="13" xfId="39" applyNumberFormat="1" applyFont="1" applyBorder="1" applyAlignment="1" applyProtection="1">
      <alignment horizontal="center" vertical="center"/>
    </xf>
    <xf numFmtId="177" fontId="13" fillId="0" borderId="2" xfId="41" applyNumberFormat="1" applyFont="1" applyBorder="1" applyAlignment="1">
      <alignment horizontal="center" vertical="center"/>
    </xf>
    <xf numFmtId="4" fontId="13" fillId="0" borderId="11" xfId="41" quotePrefix="1" applyNumberFormat="1" applyFont="1" applyBorder="1" applyAlignment="1" applyProtection="1">
      <alignment horizontal="center" vertical="center"/>
    </xf>
    <xf numFmtId="4" fontId="13" fillId="0" borderId="3" xfId="41" quotePrefix="1" applyNumberFormat="1" applyFont="1" applyBorder="1" applyAlignment="1" applyProtection="1">
      <alignment horizontal="center" vertical="center"/>
    </xf>
    <xf numFmtId="4" fontId="13" fillId="0" borderId="6" xfId="41" quotePrefix="1" applyNumberFormat="1" applyFont="1" applyBorder="1" applyAlignment="1" applyProtection="1">
      <alignment horizontal="center" vertical="center"/>
    </xf>
    <xf numFmtId="4" fontId="13" fillId="0" borderId="9" xfId="41" quotePrefix="1" applyNumberFormat="1" applyFont="1" applyBorder="1" applyAlignment="1" applyProtection="1">
      <alignment horizontal="center" vertical="center"/>
    </xf>
    <xf numFmtId="181" fontId="10" fillId="0" borderId="0" xfId="32" quotePrefix="1" applyNumberFormat="1" applyFont="1" applyBorder="1" applyAlignment="1">
      <alignment horizontal="center" vertical="center"/>
    </xf>
    <xf numFmtId="181" fontId="10" fillId="0" borderId="5" xfId="32" quotePrefix="1" applyNumberFormat="1" applyFont="1" applyBorder="1" applyAlignment="1">
      <alignment horizontal="center" vertical="center"/>
    </xf>
    <xf numFmtId="0" fontId="10" fillId="0" borderId="2" xfId="32" applyFont="1" applyBorder="1" applyAlignment="1">
      <alignment vertical="center"/>
    </xf>
    <xf numFmtId="0" fontId="10" fillId="0" borderId="3" xfId="32" applyFont="1" applyBorder="1" applyAlignment="1">
      <alignment vertical="center"/>
    </xf>
    <xf numFmtId="0" fontId="10" fillId="0" borderId="7" xfId="32" applyFont="1" applyBorder="1" applyAlignment="1">
      <alignment horizontal="center" vertical="center"/>
    </xf>
    <xf numFmtId="0" fontId="10" fillId="0" borderId="9" xfId="32" applyFont="1" applyBorder="1" applyAlignment="1">
      <alignment horizontal="center" vertical="center"/>
    </xf>
    <xf numFmtId="0" fontId="10" fillId="0" borderId="2" xfId="32" quotePrefix="1" applyFont="1" applyBorder="1" applyAlignment="1">
      <alignment horizontal="center" vertical="center"/>
    </xf>
    <xf numFmtId="0" fontId="10" fillId="0" borderId="3" xfId="32" quotePrefix="1" applyFont="1" applyBorder="1" applyAlignment="1">
      <alignment horizontal="center" vertical="center"/>
    </xf>
    <xf numFmtId="4" fontId="21" fillId="0" borderId="0" xfId="32" applyNumberFormat="1" applyFont="1" applyFill="1" applyBorder="1" applyAlignment="1">
      <alignment horizontal="right" vertical="center"/>
    </xf>
    <xf numFmtId="4" fontId="22" fillId="0" borderId="0" xfId="32" quotePrefix="1" applyNumberFormat="1" applyFont="1" applyFill="1" applyBorder="1" applyAlignment="1">
      <alignment horizontal="center" vertical="center"/>
    </xf>
    <xf numFmtId="4" fontId="22" fillId="0" borderId="0" xfId="32" applyNumberFormat="1" applyFont="1" applyFill="1" applyBorder="1" applyAlignment="1">
      <alignment horizontal="center" vertical="center"/>
    </xf>
    <xf numFmtId="4" fontId="10" fillId="0" borderId="0" xfId="33" applyNumberFormat="1" applyFont="1" applyAlignment="1">
      <alignment horizontal="center" vertical="center"/>
    </xf>
    <xf numFmtId="4" fontId="22" fillId="0" borderId="0" xfId="32" applyNumberFormat="1" applyFont="1" applyFill="1" applyBorder="1" applyAlignment="1">
      <alignment horizontal="right" vertical="center" textRotation="90"/>
    </xf>
    <xf numFmtId="4" fontId="21" fillId="0" borderId="0" xfId="32" applyNumberFormat="1" applyFont="1" applyFill="1" applyBorder="1" applyAlignment="1">
      <alignment horizontal="center" vertical="top" textRotation="90"/>
    </xf>
    <xf numFmtId="184" fontId="21" fillId="0" borderId="0" xfId="32" applyNumberFormat="1" applyFont="1" applyBorder="1" applyAlignment="1">
      <alignment horizontal="left" vertical="center"/>
    </xf>
    <xf numFmtId="4" fontId="21" fillId="0" borderId="0" xfId="32" applyNumberFormat="1" applyFont="1" applyFill="1" applyBorder="1" applyAlignment="1">
      <alignment horizontal="center" vertical="center" textRotation="90"/>
    </xf>
    <xf numFmtId="4" fontId="21" fillId="0" borderId="0" xfId="32" applyNumberFormat="1" applyFont="1" applyFill="1" applyBorder="1" applyAlignment="1">
      <alignment horizontal="left" vertical="center"/>
    </xf>
    <xf numFmtId="4" fontId="21" fillId="0" borderId="0" xfId="32" quotePrefix="1" applyNumberFormat="1" applyFont="1" applyFill="1" applyBorder="1" applyAlignment="1">
      <alignment horizontal="center" vertical="center"/>
    </xf>
    <xf numFmtId="181" fontId="19" fillId="0" borderId="0" xfId="32" applyNumberFormat="1" applyFont="1" applyBorder="1" applyAlignment="1">
      <alignment horizontal="center" vertical="center"/>
    </xf>
    <xf numFmtId="4" fontId="21" fillId="0" borderId="0" xfId="32" quotePrefix="1" applyNumberFormat="1" applyFont="1" applyBorder="1" applyAlignment="1">
      <alignment horizontal="right" vertical="center"/>
    </xf>
    <xf numFmtId="4" fontId="21" fillId="0" borderId="0" xfId="32" applyNumberFormat="1" applyFont="1" applyBorder="1" applyAlignment="1">
      <alignment horizontal="left" vertical="center"/>
    </xf>
    <xf numFmtId="0" fontId="10" fillId="0" borderId="7" xfId="32" applyFont="1" applyBorder="1" applyAlignment="1">
      <alignment vertical="center"/>
    </xf>
    <xf numFmtId="0" fontId="10" fillId="0" borderId="10" xfId="32" applyFont="1" applyBorder="1" applyAlignment="1">
      <alignment horizontal="center" vertical="center"/>
    </xf>
    <xf numFmtId="0" fontId="10" fillId="0" borderId="11" xfId="32" applyFont="1" applyBorder="1" applyAlignment="1">
      <alignment horizontal="center" vertical="center"/>
    </xf>
    <xf numFmtId="0" fontId="10" fillId="0" borderId="2" xfId="32" applyFont="1" applyBorder="1" applyAlignment="1">
      <alignment horizontal="center" vertical="center"/>
    </xf>
    <xf numFmtId="182" fontId="10" fillId="0" borderId="1" xfId="32" applyNumberFormat="1" applyFont="1" applyBorder="1" applyAlignment="1">
      <alignment horizontal="center" vertical="center"/>
    </xf>
    <xf numFmtId="182" fontId="10" fillId="0" borderId="3" xfId="32" applyNumberFormat="1" applyFont="1" applyBorder="1" applyAlignment="1">
      <alignment horizontal="center" vertical="center"/>
    </xf>
    <xf numFmtId="182" fontId="10" fillId="0" borderId="6" xfId="32" applyNumberFormat="1" applyFont="1" applyBorder="1" applyAlignment="1">
      <alignment horizontal="center" vertical="center"/>
    </xf>
    <xf numFmtId="182" fontId="10" fillId="0" borderId="9" xfId="32" applyNumberFormat="1" applyFont="1" applyBorder="1" applyAlignment="1">
      <alignment horizontal="center" vertical="center"/>
    </xf>
    <xf numFmtId="0" fontId="19" fillId="0" borderId="0" xfId="32" applyNumberFormat="1" applyFont="1" applyBorder="1" applyAlignment="1">
      <alignment vertical="center"/>
    </xf>
    <xf numFmtId="0" fontId="20" fillId="0" borderId="0" xfId="32" applyNumberFormat="1" applyFont="1" applyBorder="1" applyAlignment="1">
      <alignment vertical="center"/>
    </xf>
    <xf numFmtId="0" fontId="56" fillId="0" borderId="28" xfId="45" applyFont="1" applyBorder="1" applyAlignment="1">
      <alignment horizontal="left" vertical="center"/>
    </xf>
    <xf numFmtId="0" fontId="56" fillId="0" borderId="54" xfId="45" applyFont="1" applyBorder="1" applyAlignment="1">
      <alignment horizontal="left" vertical="center"/>
    </xf>
    <xf numFmtId="0" fontId="39" fillId="0" borderId="2" xfId="45" applyFont="1" applyBorder="1" applyAlignment="1">
      <alignment horizontal="center" vertical="center"/>
    </xf>
    <xf numFmtId="0" fontId="39" fillId="0" borderId="3" xfId="45" applyFont="1" applyBorder="1" applyAlignment="1">
      <alignment horizontal="center" vertical="center"/>
    </xf>
    <xf numFmtId="0" fontId="4" fillId="0" borderId="81" xfId="45" applyFont="1" applyBorder="1" applyAlignment="1">
      <alignment horizontal="center" vertical="center"/>
    </xf>
    <xf numFmtId="0" fontId="4" fillId="0" borderId="73" xfId="45" applyFont="1" applyBorder="1" applyAlignment="1">
      <alignment horizontal="center" vertical="center"/>
    </xf>
    <xf numFmtId="0" fontId="56" fillId="0" borderId="28" xfId="44" applyFont="1" applyBorder="1" applyAlignment="1" applyProtection="1">
      <alignment horizontal="left" vertical="center"/>
      <protection locked="0" hidden="1"/>
    </xf>
    <xf numFmtId="0" fontId="56" fillId="0" borderId="54" xfId="44" applyFont="1" applyBorder="1" applyAlignment="1" applyProtection="1">
      <alignment horizontal="left" vertical="center"/>
      <protection locked="0" hidden="1"/>
    </xf>
    <xf numFmtId="0" fontId="56" fillId="0" borderId="61" xfId="44" applyFont="1" applyBorder="1" applyAlignment="1" applyProtection="1">
      <alignment horizontal="left" vertical="center"/>
      <protection locked="0" hidden="1"/>
    </xf>
    <xf numFmtId="2" fontId="29" fillId="0" borderId="0" xfId="44" applyNumberFormat="1" applyFont="1" applyBorder="1" applyAlignment="1" applyProtection="1">
      <alignment horizontal="center"/>
      <protection locked="0" hidden="1"/>
    </xf>
    <xf numFmtId="2" fontId="5" fillId="0" borderId="0" xfId="44" applyNumberFormat="1" applyFont="1" applyBorder="1" applyAlignment="1" applyProtection="1">
      <alignment horizontal="center"/>
      <protection locked="0" hidden="1"/>
    </xf>
    <xf numFmtId="0" fontId="5" fillId="0" borderId="0" xfId="44" applyFont="1" applyBorder="1" applyAlignment="1" applyProtection="1">
      <alignment horizontal="center"/>
      <protection locked="0" hidden="1"/>
    </xf>
    <xf numFmtId="0" fontId="39" fillId="0" borderId="76" xfId="44" applyFont="1" applyBorder="1" applyAlignment="1">
      <alignment horizontal="center" vertical="center"/>
    </xf>
    <xf numFmtId="0" fontId="39" fillId="0" borderId="77" xfId="44" applyFont="1" applyBorder="1" applyAlignment="1">
      <alignment horizontal="center" vertical="center"/>
    </xf>
    <xf numFmtId="0" fontId="39" fillId="0" borderId="78" xfId="44" applyFont="1" applyBorder="1" applyAlignment="1">
      <alignment horizontal="center" vertical="center"/>
    </xf>
    <xf numFmtId="0" fontId="4" fillId="0" borderId="4" xfId="44" applyFont="1" applyBorder="1" applyAlignment="1" applyProtection="1">
      <alignment horizontal="center" vertical="center"/>
      <protection locked="0" hidden="1"/>
    </xf>
    <xf numFmtId="0" fontId="4" fillId="0" borderId="0" xfId="44" applyFont="1" applyBorder="1" applyAlignment="1" applyProtection="1">
      <alignment horizontal="center" vertical="center"/>
      <protection locked="0" hidden="1"/>
    </xf>
    <xf numFmtId="0" fontId="4" fillId="0" borderId="5" xfId="44" applyFont="1" applyBorder="1" applyAlignment="1" applyProtection="1">
      <alignment horizontal="center" vertical="center"/>
      <protection locked="0" hidden="1"/>
    </xf>
    <xf numFmtId="0" fontId="4" fillId="0" borderId="82" xfId="44" applyFont="1" applyBorder="1" applyAlignment="1" applyProtection="1">
      <alignment horizontal="center" vertical="center"/>
      <protection locked="0" hidden="1"/>
    </xf>
    <xf numFmtId="0" fontId="4" fillId="0" borderId="52" xfId="44" applyFont="1" applyBorder="1" applyAlignment="1" applyProtection="1">
      <alignment horizontal="center" vertical="center"/>
      <protection locked="0" hidden="1"/>
    </xf>
    <xf numFmtId="0" fontId="4" fillId="0" borderId="83" xfId="44" applyFont="1" applyBorder="1" applyAlignment="1" applyProtection="1">
      <alignment horizontal="center" vertical="center"/>
      <protection locked="0" hidden="1"/>
    </xf>
    <xf numFmtId="188" fontId="39" fillId="0" borderId="16" xfId="19" applyNumberFormat="1" applyFont="1" applyBorder="1" applyAlignment="1">
      <alignment horizontal="center" vertical="center"/>
    </xf>
    <xf numFmtId="188" fontId="39" fillId="0" borderId="18" xfId="19" applyNumberFormat="1" applyFont="1" applyBorder="1" applyAlignment="1">
      <alignment horizontal="center" vertical="center"/>
    </xf>
    <xf numFmtId="188" fontId="39" fillId="0" borderId="17" xfId="19" applyNumberFormat="1" applyFont="1" applyBorder="1" applyAlignment="1">
      <alignment horizontal="center" vertical="center"/>
    </xf>
    <xf numFmtId="2" fontId="39" fillId="0" borderId="16" xfId="44" applyNumberFormat="1" applyFont="1" applyBorder="1" applyAlignment="1">
      <alignment horizontal="center" vertical="center"/>
    </xf>
    <xf numFmtId="2" fontId="39" fillId="0" borderId="18" xfId="44" applyNumberFormat="1" applyFont="1" applyBorder="1" applyAlignment="1">
      <alignment horizontal="center" vertical="center"/>
    </xf>
    <xf numFmtId="2" fontId="39" fillId="0" borderId="17" xfId="44" applyNumberFormat="1" applyFont="1" applyBorder="1" applyAlignment="1">
      <alignment horizontal="center" vertical="center"/>
    </xf>
    <xf numFmtId="2" fontId="5" fillId="0" borderId="0" xfId="50" applyNumberFormat="1" applyFont="1" applyBorder="1" applyAlignment="1">
      <alignment horizontal="center"/>
    </xf>
    <xf numFmtId="0" fontId="3" fillId="0" borderId="4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4" fillId="0" borderId="69" xfId="50" applyFont="1" applyBorder="1" applyAlignment="1">
      <alignment horizontal="center" vertical="center"/>
    </xf>
    <xf numFmtId="0" fontId="4" fillId="0" borderId="82" xfId="50" applyFont="1" applyBorder="1" applyAlignment="1">
      <alignment horizontal="center" vertical="center"/>
    </xf>
    <xf numFmtId="0" fontId="4" fillId="0" borderId="52" xfId="50" applyFont="1" applyBorder="1" applyAlignment="1">
      <alignment horizontal="center" vertical="center"/>
    </xf>
    <xf numFmtId="0" fontId="4" fillId="0" borderId="83" xfId="50" applyFont="1" applyBorder="1" applyAlignment="1">
      <alignment horizontal="center" vertical="center"/>
    </xf>
    <xf numFmtId="0" fontId="4" fillId="0" borderId="68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56" fillId="0" borderId="28" xfId="50" applyFont="1" applyBorder="1" applyAlignment="1">
      <alignment horizontal="left" vertical="center"/>
    </xf>
    <xf numFmtId="0" fontId="56" fillId="0" borderId="54" xfId="50" applyFont="1" applyBorder="1" applyAlignment="1">
      <alignment horizontal="left" vertical="center"/>
    </xf>
    <xf numFmtId="0" fontId="56" fillId="0" borderId="61" xfId="50" applyFont="1" applyBorder="1" applyAlignment="1">
      <alignment horizontal="left" vertical="center"/>
    </xf>
    <xf numFmtId="2" fontId="29" fillId="0" borderId="0" xfId="50" applyNumberFormat="1" applyFont="1" applyBorder="1" applyAlignment="1">
      <alignment horizontal="center"/>
    </xf>
    <xf numFmtId="0" fontId="5" fillId="0" borderId="0" xfId="50" applyFont="1" applyBorder="1" applyAlignment="1">
      <alignment horizontal="center"/>
    </xf>
    <xf numFmtId="0" fontId="30" fillId="0" borderId="79" xfId="35" applyFont="1" applyBorder="1" applyAlignment="1">
      <alignment horizontal="center" vertical="center"/>
    </xf>
    <xf numFmtId="0" fontId="30" fillId="0" borderId="24" xfId="35" applyFont="1" applyBorder="1" applyAlignment="1">
      <alignment horizontal="center" vertical="center"/>
    </xf>
    <xf numFmtId="2" fontId="30" fillId="0" borderId="23" xfId="35" applyNumberFormat="1" applyFont="1" applyBorder="1" applyAlignment="1">
      <alignment horizontal="center" vertical="center"/>
    </xf>
    <xf numFmtId="2" fontId="30" fillId="0" borderId="20" xfId="35" applyNumberFormat="1" applyFont="1" applyBorder="1" applyAlignment="1">
      <alignment horizontal="center" vertical="center"/>
    </xf>
    <xf numFmtId="0" fontId="4" fillId="3" borderId="31" xfId="27" applyFont="1" applyFill="1" applyBorder="1" applyAlignment="1">
      <alignment horizontal="center"/>
    </xf>
    <xf numFmtId="0" fontId="4" fillId="3" borderId="32" xfId="36" applyFont="1" applyFill="1" applyBorder="1" applyAlignment="1">
      <alignment horizontal="center"/>
    </xf>
    <xf numFmtId="0" fontId="4" fillId="3" borderId="33" xfId="27" applyFont="1" applyFill="1" applyBorder="1" applyAlignment="1">
      <alignment horizontal="center"/>
    </xf>
    <xf numFmtId="0" fontId="4" fillId="3" borderId="0" xfId="27" applyFont="1" applyFill="1" applyAlignment="1">
      <alignment horizontal="center"/>
    </xf>
    <xf numFmtId="0" fontId="4" fillId="3" borderId="38" xfId="27" applyFont="1" applyFill="1" applyBorder="1" applyAlignment="1">
      <alignment horizontal="center"/>
    </xf>
    <xf numFmtId="0" fontId="23" fillId="3" borderId="0" xfId="36" applyFont="1" applyFill="1" applyAlignment="1">
      <alignment horizontal="left"/>
    </xf>
    <xf numFmtId="0" fontId="4" fillId="3" borderId="47" xfId="27" applyFont="1" applyFill="1" applyBorder="1" applyAlignment="1">
      <alignment horizontal="center"/>
    </xf>
    <xf numFmtId="0" fontId="4" fillId="3" borderId="0" xfId="36" applyFont="1" applyFill="1" applyAlignment="1">
      <alignment horizontal="center"/>
    </xf>
    <xf numFmtId="2" fontId="4" fillId="3" borderId="0" xfId="36" applyNumberFormat="1" applyFont="1" applyFill="1" applyAlignment="1">
      <alignment horizontal="right"/>
    </xf>
    <xf numFmtId="209" fontId="28" fillId="3" borderId="0" xfId="36" applyNumberFormat="1" applyFont="1" applyFill="1" applyAlignment="1">
      <alignment horizontal="center"/>
    </xf>
    <xf numFmtId="0" fontId="30" fillId="3" borderId="38" xfId="27" applyFont="1" applyFill="1" applyBorder="1" applyAlignment="1">
      <alignment horizontal="center"/>
    </xf>
    <xf numFmtId="0" fontId="30" fillId="3" borderId="0" xfId="36" applyFont="1" applyFill="1" applyAlignment="1">
      <alignment horizontal="center"/>
    </xf>
    <xf numFmtId="0" fontId="62" fillId="3" borderId="0" xfId="36" applyFont="1" applyFill="1" applyAlignment="1">
      <alignment horizontal="center"/>
    </xf>
    <xf numFmtId="2" fontId="30" fillId="3" borderId="0" xfId="36" applyNumberFormat="1" applyFont="1" applyFill="1" applyAlignment="1">
      <alignment horizontal="center"/>
    </xf>
    <xf numFmtId="2" fontId="30" fillId="3" borderId="0" xfId="36" applyNumberFormat="1" applyFont="1" applyFill="1" applyAlignment="1">
      <alignment horizontal="right"/>
    </xf>
    <xf numFmtId="0" fontId="30" fillId="3" borderId="47" xfId="27" applyFont="1" applyFill="1" applyBorder="1" applyAlignment="1">
      <alignment horizontal="center"/>
    </xf>
    <xf numFmtId="0" fontId="30" fillId="3" borderId="0" xfId="27" applyFont="1" applyFill="1" applyAlignment="1">
      <alignment horizontal="center"/>
    </xf>
    <xf numFmtId="0" fontId="30" fillId="3" borderId="0" xfId="36" applyFont="1" applyFill="1" applyAlignment="1">
      <alignment horizontal="right"/>
    </xf>
    <xf numFmtId="0" fontId="30" fillId="3" borderId="0" xfId="36" quotePrefix="1" applyFont="1" applyFill="1" applyAlignment="1">
      <alignment horizontal="center"/>
    </xf>
    <xf numFmtId="0" fontId="30" fillId="3" borderId="0" xfId="36" applyFont="1" applyFill="1" applyAlignment="1">
      <alignment horizontal="left"/>
    </xf>
    <xf numFmtId="0" fontId="30" fillId="3" borderId="0" xfId="36" applyFont="1" applyFill="1" applyAlignment="1">
      <alignment horizontal="center"/>
    </xf>
    <xf numFmtId="20" fontId="30" fillId="3" borderId="0" xfId="36" quotePrefix="1" applyNumberFormat="1" applyFont="1" applyFill="1" applyAlignment="1">
      <alignment horizontal="center" vertical="center" textRotation="69"/>
    </xf>
    <xf numFmtId="0" fontId="30" fillId="3" borderId="0" xfId="36" applyFont="1" applyFill="1" applyAlignment="1">
      <alignment horizontal="center" vertical="center" textRotation="69"/>
    </xf>
    <xf numFmtId="2" fontId="30" fillId="3" borderId="0" xfId="36" applyNumberFormat="1" applyFont="1" applyFill="1" applyAlignment="1">
      <alignment horizontal="center" vertical="center"/>
    </xf>
    <xf numFmtId="2" fontId="30" fillId="3" borderId="0" xfId="36" applyNumberFormat="1" applyFont="1" applyFill="1" applyAlignment="1">
      <alignment horizontal="center"/>
    </xf>
    <xf numFmtId="2" fontId="30" fillId="3" borderId="0" xfId="36" applyNumberFormat="1" applyFont="1" applyFill="1" applyAlignment="1">
      <alignment horizontal="left"/>
    </xf>
    <xf numFmtId="0" fontId="30" fillId="3" borderId="0" xfId="36" applyFont="1" applyFill="1" applyAlignment="1">
      <alignment horizontal="right"/>
    </xf>
    <xf numFmtId="0" fontId="30" fillId="3" borderId="0" xfId="36" applyFont="1" applyFill="1" applyAlignment="1">
      <alignment horizontal="left"/>
    </xf>
    <xf numFmtId="2" fontId="30" fillId="3" borderId="0" xfId="51" applyNumberFormat="1" applyFont="1" applyFill="1" applyBorder="1" applyAlignment="1">
      <alignment horizontal="center"/>
    </xf>
    <xf numFmtId="185" fontId="30" fillId="3" borderId="0" xfId="51" applyNumberFormat="1" applyFont="1" applyFill="1" applyBorder="1" applyAlignment="1">
      <alignment horizontal="left"/>
    </xf>
    <xf numFmtId="2" fontId="30" fillId="3" borderId="0" xfId="36" applyNumberFormat="1" applyFont="1" applyFill="1" applyAlignment="1">
      <alignment horizontal="right"/>
    </xf>
    <xf numFmtId="2" fontId="30" fillId="3" borderId="0" xfId="36" applyNumberFormat="1" applyFont="1" applyFill="1" applyAlignment="1">
      <alignment horizontal="center" shrinkToFit="1"/>
    </xf>
    <xf numFmtId="0" fontId="30" fillId="3" borderId="14" xfId="36" applyFont="1" applyFill="1" applyBorder="1" applyAlignment="1">
      <alignment horizontal="center" vertical="center"/>
    </xf>
    <xf numFmtId="0" fontId="30" fillId="3" borderId="38" xfId="27" applyFont="1" applyFill="1" applyBorder="1" applyAlignment="1">
      <alignment horizontal="center" vertical="center"/>
    </xf>
    <xf numFmtId="0" fontId="30" fillId="3" borderId="15" xfId="36" applyFont="1" applyFill="1" applyBorder="1" applyAlignment="1">
      <alignment horizontal="center" vertical="center"/>
    </xf>
    <xf numFmtId="0" fontId="30" fillId="3" borderId="16" xfId="36" applyFont="1" applyFill="1" applyBorder="1" applyAlignment="1">
      <alignment horizontal="center" vertical="center"/>
    </xf>
    <xf numFmtId="0" fontId="30" fillId="3" borderId="17" xfId="36" applyFont="1" applyFill="1" applyBorder="1" applyAlignment="1">
      <alignment horizontal="center" vertical="center"/>
    </xf>
    <xf numFmtId="0" fontId="30" fillId="3" borderId="18" xfId="36" applyFont="1" applyFill="1" applyBorder="1" applyAlignment="1">
      <alignment horizontal="center" vertical="center"/>
    </xf>
    <xf numFmtId="0" fontId="30" fillId="3" borderId="16" xfId="36" applyFont="1" applyFill="1" applyBorder="1" applyAlignment="1">
      <alignment horizontal="center" vertical="center"/>
    </xf>
    <xf numFmtId="0" fontId="30" fillId="3" borderId="15" xfId="36" applyFont="1" applyFill="1" applyBorder="1" applyAlignment="1">
      <alignment horizontal="center" vertical="center"/>
    </xf>
    <xf numFmtId="0" fontId="30" fillId="3" borderId="47" xfId="27" applyFont="1" applyFill="1" applyBorder="1" applyAlignment="1">
      <alignment horizontal="center" vertical="center"/>
    </xf>
    <xf numFmtId="0" fontId="30" fillId="3" borderId="0" xfId="27" applyFont="1" applyFill="1" applyAlignment="1">
      <alignment horizontal="center" vertical="center"/>
    </xf>
    <xf numFmtId="2" fontId="30" fillId="3" borderId="16" xfId="36" applyNumberFormat="1" applyFont="1" applyFill="1" applyBorder="1" applyAlignment="1">
      <alignment horizontal="center" vertical="center"/>
    </xf>
    <xf numFmtId="2" fontId="30" fillId="3" borderId="18" xfId="36" applyNumberFormat="1" applyFont="1" applyFill="1" applyBorder="1" applyAlignment="1">
      <alignment horizontal="center" vertical="center"/>
    </xf>
    <xf numFmtId="0" fontId="30" fillId="3" borderId="18" xfId="36" applyFont="1" applyFill="1" applyBorder="1" applyAlignment="1">
      <alignment horizontal="center" vertical="center"/>
    </xf>
    <xf numFmtId="0" fontId="30" fillId="3" borderId="17" xfId="36" applyFont="1" applyFill="1" applyBorder="1" applyAlignment="1">
      <alignment horizontal="center" vertical="center"/>
    </xf>
    <xf numFmtId="2" fontId="30" fillId="3" borderId="15" xfId="36" applyNumberFormat="1" applyFont="1" applyFill="1" applyBorder="1" applyAlignment="1">
      <alignment horizontal="center" vertical="center"/>
    </xf>
    <xf numFmtId="0" fontId="30" fillId="3" borderId="24" xfId="36" applyFont="1" applyFill="1" applyBorder="1" applyAlignment="1">
      <alignment horizontal="center" vertical="center" textRotation="255"/>
    </xf>
    <xf numFmtId="21" fontId="30" fillId="3" borderId="19" xfId="36" applyNumberFormat="1" applyFont="1" applyFill="1" applyBorder="1" applyAlignment="1">
      <alignment horizontal="center" vertical="center" wrapText="1"/>
    </xf>
    <xf numFmtId="181" fontId="30" fillId="3" borderId="18" xfId="36" applyNumberFormat="1" applyFont="1" applyFill="1" applyBorder="1" applyAlignment="1">
      <alignment horizontal="center" vertical="center"/>
    </xf>
    <xf numFmtId="182" fontId="30" fillId="3" borderId="19" xfId="36" applyNumberFormat="1" applyFont="1" applyFill="1" applyBorder="1" applyAlignment="1">
      <alignment horizontal="center" vertical="center"/>
    </xf>
    <xf numFmtId="0" fontId="30" fillId="3" borderId="19" xfId="36" applyFont="1" applyFill="1" applyBorder="1" applyAlignment="1">
      <alignment horizontal="center" vertical="center"/>
    </xf>
    <xf numFmtId="20" fontId="30" fillId="3" borderId="16" xfId="36" quotePrefix="1" applyNumberFormat="1" applyFont="1" applyFill="1" applyBorder="1" applyAlignment="1">
      <alignment horizontal="center" vertical="center"/>
    </xf>
    <xf numFmtId="186" fontId="30" fillId="3" borderId="17" xfId="36" applyNumberFormat="1" applyFont="1" applyFill="1" applyBorder="1" applyAlignment="1">
      <alignment horizontal="center" vertical="center"/>
    </xf>
    <xf numFmtId="0" fontId="30" fillId="3" borderId="18" xfId="36" quotePrefix="1" applyFont="1" applyFill="1" applyBorder="1" applyAlignment="1">
      <alignment horizontal="left" vertical="center"/>
    </xf>
    <xf numFmtId="0" fontId="30" fillId="3" borderId="27" xfId="36" applyFont="1" applyFill="1" applyBorder="1" applyAlignment="1">
      <alignment horizontal="center" vertical="center" textRotation="255"/>
    </xf>
    <xf numFmtId="181" fontId="30" fillId="3" borderId="18" xfId="36" applyNumberFormat="1" applyFont="1" applyFill="1" applyBorder="1" applyAlignment="1">
      <alignment horizontal="right" vertical="center"/>
    </xf>
    <xf numFmtId="0" fontId="30" fillId="3" borderId="18" xfId="36" applyFont="1" applyFill="1" applyBorder="1" applyAlignment="1">
      <alignment horizontal="left" vertical="center"/>
    </xf>
    <xf numFmtId="0" fontId="30" fillId="3" borderId="0" xfId="36" applyFont="1" applyFill="1" applyAlignment="1">
      <alignment horizontal="center" vertical="center"/>
    </xf>
    <xf numFmtId="0" fontId="30" fillId="3" borderId="20" xfId="36" applyFont="1" applyFill="1" applyBorder="1" applyAlignment="1">
      <alignment horizontal="center" vertical="center"/>
    </xf>
    <xf numFmtId="0" fontId="30" fillId="3" borderId="16" xfId="36" applyFont="1" applyFill="1" applyBorder="1" applyAlignment="1">
      <alignment horizontal="right" vertical="center"/>
    </xf>
    <xf numFmtId="0" fontId="30" fillId="3" borderId="17" xfId="36" applyFont="1" applyFill="1" applyBorder="1" applyAlignment="1">
      <alignment horizontal="right" vertical="center"/>
    </xf>
    <xf numFmtId="210" fontId="30" fillId="3" borderId="18" xfId="51" applyNumberFormat="1" applyFont="1" applyFill="1" applyBorder="1" applyAlignment="1">
      <alignment horizontal="center" vertical="center"/>
    </xf>
    <xf numFmtId="0" fontId="30" fillId="3" borderId="15" xfId="36" applyFont="1" applyFill="1" applyBorder="1" applyAlignment="1">
      <alignment horizontal="center" vertical="center" shrinkToFit="1"/>
    </xf>
    <xf numFmtId="187" fontId="30" fillId="3" borderId="18" xfId="36" applyNumberFormat="1" applyFont="1" applyFill="1" applyBorder="1" applyAlignment="1">
      <alignment horizontal="right" vertical="center"/>
    </xf>
    <xf numFmtId="187" fontId="30" fillId="3" borderId="18" xfId="36" applyNumberFormat="1" applyFont="1" applyFill="1" applyBorder="1" applyAlignment="1">
      <alignment horizontal="left" vertical="center"/>
    </xf>
    <xf numFmtId="187" fontId="30" fillId="3" borderId="19" xfId="36" applyNumberFormat="1" applyFont="1" applyFill="1" applyBorder="1" applyAlignment="1">
      <alignment horizontal="center" vertical="center"/>
    </xf>
    <xf numFmtId="187" fontId="30" fillId="3" borderId="20" xfId="36" applyNumberFormat="1" applyFont="1" applyFill="1" applyBorder="1" applyAlignment="1">
      <alignment horizontal="center" vertical="center"/>
    </xf>
    <xf numFmtId="0" fontId="30" fillId="3" borderId="16" xfId="36" quotePrefix="1" applyFont="1" applyFill="1" applyBorder="1" applyAlignment="1">
      <alignment horizontal="right" vertical="center"/>
    </xf>
    <xf numFmtId="0" fontId="30" fillId="3" borderId="18" xfId="36" applyFont="1" applyFill="1" applyBorder="1" applyAlignment="1">
      <alignment horizontal="right" vertical="center"/>
    </xf>
    <xf numFmtId="0" fontId="30" fillId="3" borderId="17" xfId="36" applyFont="1" applyFill="1" applyBorder="1" applyAlignment="1">
      <alignment vertical="center"/>
    </xf>
    <xf numFmtId="0" fontId="30" fillId="3" borderId="18" xfId="36" applyFont="1" applyFill="1" applyBorder="1" applyAlignment="1">
      <alignment vertical="center"/>
    </xf>
    <xf numFmtId="2" fontId="30" fillId="3" borderId="0" xfId="36" applyNumberFormat="1" applyFont="1" applyFill="1" applyAlignment="1">
      <alignment horizontal="center" vertical="center"/>
    </xf>
    <xf numFmtId="0" fontId="30" fillId="3" borderId="84" xfId="27" applyFont="1" applyFill="1" applyBorder="1" applyAlignment="1">
      <alignment horizontal="center" vertical="center"/>
    </xf>
    <xf numFmtId="2" fontId="30" fillId="3" borderId="18" xfId="36" quotePrefix="1" applyNumberFormat="1" applyFont="1" applyFill="1" applyBorder="1" applyAlignment="1">
      <alignment horizontal="center" vertical="center"/>
    </xf>
    <xf numFmtId="188" fontId="30" fillId="3" borderId="18" xfId="36" applyNumberFormat="1" applyFont="1" applyFill="1" applyBorder="1" applyAlignment="1">
      <alignment horizontal="center" vertical="center"/>
    </xf>
    <xf numFmtId="0" fontId="30" fillId="3" borderId="17" xfId="36" quotePrefix="1" applyFont="1" applyFill="1" applyBorder="1" applyAlignment="1">
      <alignment horizontal="left" vertical="center"/>
    </xf>
    <xf numFmtId="2" fontId="30" fillId="3" borderId="18" xfId="36" applyNumberFormat="1" applyFont="1" applyFill="1" applyBorder="1" applyAlignment="1">
      <alignment horizontal="right" vertical="center"/>
    </xf>
    <xf numFmtId="0" fontId="30" fillId="3" borderId="22" xfId="36" applyFont="1" applyFill="1" applyBorder="1" applyAlignment="1">
      <alignment vertical="center"/>
    </xf>
    <xf numFmtId="0" fontId="30" fillId="3" borderId="23" xfId="36" applyFont="1" applyFill="1" applyBorder="1" applyAlignment="1">
      <alignment horizontal="center" vertical="center"/>
    </xf>
    <xf numFmtId="0" fontId="30" fillId="3" borderId="79" xfId="36" applyFont="1" applyFill="1" applyBorder="1" applyAlignment="1">
      <alignment horizontal="center" vertical="center"/>
    </xf>
    <xf numFmtId="0" fontId="30" fillId="3" borderId="24" xfId="36" applyFont="1" applyFill="1" applyBorder="1" applyAlignment="1">
      <alignment horizontal="center" vertical="center"/>
    </xf>
    <xf numFmtId="2" fontId="30" fillId="3" borderId="25" xfId="36" applyNumberFormat="1" applyFont="1" applyFill="1" applyBorder="1" applyAlignment="1">
      <alignment horizontal="center" vertical="center"/>
    </xf>
    <xf numFmtId="2" fontId="30" fillId="3" borderId="13" xfId="36" applyNumberFormat="1" applyFont="1" applyFill="1" applyBorder="1" applyAlignment="1">
      <alignment horizontal="center" vertical="center"/>
    </xf>
    <xf numFmtId="0" fontId="30" fillId="3" borderId="0" xfId="36" applyFont="1" applyFill="1" applyAlignment="1">
      <alignment horizontal="left" vertical="center"/>
    </xf>
    <xf numFmtId="2" fontId="30" fillId="3" borderId="0" xfId="36" applyNumberFormat="1" applyFont="1" applyFill="1" applyAlignment="1">
      <alignment horizontal="center" vertical="center" shrinkToFit="1"/>
    </xf>
    <xf numFmtId="0" fontId="30" fillId="3" borderId="0" xfId="36" applyFont="1" applyFill="1" applyAlignment="1">
      <alignment horizontal="center" vertical="center" shrinkToFit="1"/>
    </xf>
    <xf numFmtId="0" fontId="30" fillId="3" borderId="22" xfId="36" applyFont="1" applyFill="1" applyBorder="1" applyAlignment="1">
      <alignment horizontal="center" vertical="center"/>
    </xf>
    <xf numFmtId="2" fontId="30" fillId="3" borderId="23" xfId="36" applyNumberFormat="1" applyFont="1" applyFill="1" applyBorder="1" applyAlignment="1">
      <alignment horizontal="center" vertical="center"/>
    </xf>
    <xf numFmtId="0" fontId="30" fillId="3" borderId="23" xfId="36" applyFont="1" applyFill="1" applyBorder="1" applyAlignment="1">
      <alignment horizontal="center" vertical="center"/>
    </xf>
    <xf numFmtId="0" fontId="30" fillId="3" borderId="25" xfId="36" applyFont="1" applyFill="1" applyBorder="1" applyAlignment="1">
      <alignment horizontal="center" vertical="center"/>
    </xf>
    <xf numFmtId="0" fontId="30" fillId="3" borderId="0" xfId="36" applyFont="1" applyFill="1" applyAlignment="1">
      <alignment horizontal="right" vertical="center"/>
    </xf>
    <xf numFmtId="0" fontId="30" fillId="3" borderId="13" xfId="36" applyFont="1" applyFill="1" applyBorder="1" applyAlignment="1">
      <alignment horizontal="center" vertical="center"/>
    </xf>
    <xf numFmtId="0" fontId="30" fillId="3" borderId="24" xfId="36" applyFont="1" applyFill="1" applyBorder="1" applyAlignment="1">
      <alignment horizontal="center" vertical="center"/>
    </xf>
    <xf numFmtId="182" fontId="30" fillId="3" borderId="23" xfId="36" applyNumberFormat="1" applyFont="1" applyFill="1" applyBorder="1" applyAlignment="1">
      <alignment horizontal="center" vertical="center"/>
    </xf>
    <xf numFmtId="0" fontId="30" fillId="3" borderId="26" xfId="36" applyFont="1" applyFill="1" applyBorder="1" applyAlignment="1">
      <alignment horizontal="center" vertical="center"/>
    </xf>
    <xf numFmtId="0" fontId="30" fillId="3" borderId="27" xfId="36" applyFont="1" applyFill="1" applyBorder="1" applyAlignment="1">
      <alignment horizontal="center" vertical="center"/>
    </xf>
    <xf numFmtId="2" fontId="30" fillId="3" borderId="26" xfId="36" applyNumberFormat="1" applyFont="1" applyFill="1" applyBorder="1" applyAlignment="1">
      <alignment horizontal="center" vertical="center"/>
    </xf>
    <xf numFmtId="2" fontId="30" fillId="3" borderId="14" xfId="36" applyNumberFormat="1" applyFont="1" applyFill="1" applyBorder="1" applyAlignment="1">
      <alignment horizontal="center" vertical="center"/>
    </xf>
    <xf numFmtId="0" fontId="30" fillId="3" borderId="14" xfId="36" applyFont="1" applyFill="1" applyBorder="1" applyAlignment="1">
      <alignment horizontal="center" vertical="center"/>
    </xf>
    <xf numFmtId="0" fontId="30" fillId="3" borderId="14" xfId="36" applyFont="1" applyFill="1" applyBorder="1" applyAlignment="1">
      <alignment horizontal="left" vertical="center"/>
    </xf>
    <xf numFmtId="2" fontId="30" fillId="3" borderId="14" xfId="36" applyNumberFormat="1" applyFont="1" applyFill="1" applyBorder="1" applyAlignment="1">
      <alignment horizontal="center" vertical="center" shrinkToFit="1"/>
    </xf>
    <xf numFmtId="0" fontId="30" fillId="3" borderId="14" xfId="36" applyFont="1" applyFill="1" applyBorder="1" applyAlignment="1">
      <alignment horizontal="center" vertical="center" shrinkToFit="1"/>
    </xf>
    <xf numFmtId="2" fontId="30" fillId="3" borderId="20" xfId="36" applyNumberFormat="1" applyFont="1" applyFill="1" applyBorder="1" applyAlignment="1">
      <alignment horizontal="center" vertical="center"/>
    </xf>
    <xf numFmtId="0" fontId="30" fillId="3" borderId="20" xfId="36" applyFont="1" applyFill="1" applyBorder="1" applyAlignment="1">
      <alignment horizontal="center" vertical="center"/>
    </xf>
    <xf numFmtId="0" fontId="30" fillId="3" borderId="26" xfId="36" applyFont="1" applyFill="1" applyBorder="1" applyAlignment="1">
      <alignment horizontal="center" vertical="center"/>
    </xf>
    <xf numFmtId="187" fontId="30" fillId="3" borderId="14" xfId="36" applyNumberFormat="1" applyFont="1" applyFill="1" applyBorder="1" applyAlignment="1">
      <alignment horizontal="center" vertical="center" shrinkToFit="1"/>
    </xf>
    <xf numFmtId="0" fontId="30" fillId="3" borderId="14" xfId="36" applyFont="1" applyFill="1" applyBorder="1" applyAlignment="1">
      <alignment horizontal="right" vertical="center"/>
    </xf>
    <xf numFmtId="0" fontId="30" fillId="3" borderId="27" xfId="36" applyFont="1" applyFill="1" applyBorder="1" applyAlignment="1">
      <alignment horizontal="center" vertical="center"/>
    </xf>
    <xf numFmtId="186" fontId="30" fillId="3" borderId="18" xfId="36" applyNumberFormat="1" applyFont="1" applyFill="1" applyBorder="1" applyAlignment="1">
      <alignment horizontal="center" vertical="center"/>
    </xf>
    <xf numFmtId="0" fontId="30" fillId="3" borderId="18" xfId="36" applyFont="1" applyFill="1" applyBorder="1" applyAlignment="1">
      <alignment horizontal="center" vertical="center" shrinkToFit="1"/>
    </xf>
    <xf numFmtId="1" fontId="30" fillId="3" borderId="18" xfId="36" applyNumberFormat="1" applyFont="1" applyFill="1" applyBorder="1" applyAlignment="1">
      <alignment horizontal="center" vertical="center"/>
    </xf>
    <xf numFmtId="0" fontId="30" fillId="3" borderId="18" xfId="36" quotePrefix="1" applyFont="1" applyFill="1" applyBorder="1" applyAlignment="1">
      <alignment horizontal="center" vertical="center"/>
    </xf>
    <xf numFmtId="0" fontId="30" fillId="3" borderId="34" xfId="27" applyFont="1" applyFill="1" applyBorder="1" applyAlignment="1">
      <alignment horizontal="center"/>
    </xf>
    <xf numFmtId="0" fontId="30" fillId="3" borderId="35" xfId="27" applyFont="1" applyFill="1" applyBorder="1" applyAlignment="1">
      <alignment horizontal="center"/>
    </xf>
    <xf numFmtId="0" fontId="30" fillId="3" borderId="36" xfId="27" applyFont="1" applyFill="1" applyBorder="1" applyAlignment="1">
      <alignment horizontal="center"/>
    </xf>
  </cellXfs>
  <cellStyles count="52">
    <cellStyle name="Comma [0]_laroux" xfId="1"/>
    <cellStyle name="Comma_laroux" xfId="2"/>
    <cellStyle name="Currency" xfId="3"/>
    <cellStyle name="Currency [0]_laroux" xfId="4"/>
    <cellStyle name="Currency_laroux" xfId="5"/>
    <cellStyle name="Normal_Certs Q2" xfId="6"/>
    <cellStyle name="백분율" xfId="7" builtinId="5"/>
    <cellStyle name="백분율 2" xfId="8"/>
    <cellStyle name="백분율 2 2" xfId="9"/>
    <cellStyle name="백분율 2 3" xfId="10"/>
    <cellStyle name="백분율 3" xfId="11"/>
    <cellStyle name="쉼표 [0]" xfId="12" builtinId="6"/>
    <cellStyle name="쉼표 [0] 2" xfId="13"/>
    <cellStyle name="쉼표 [0] 2 2" xfId="14"/>
    <cellStyle name="쉼표 [0] 3" xfId="15"/>
    <cellStyle name="쉼표 [0] 4" xfId="16"/>
    <cellStyle name="쉼표 [0] 4 2" xfId="17"/>
    <cellStyle name="쉼표 [0] 5" xfId="18"/>
    <cellStyle name="쉼표 [0] 6" xfId="19"/>
    <cellStyle name="쉼표 [0] 6 2" xfId="20"/>
    <cellStyle name="쉼표 [0] 6 2 2" xfId="51"/>
    <cellStyle name="콤마 [0]_94하반기" xfId="21"/>
    <cellStyle name="콤마_94하반기" xfId="22"/>
    <cellStyle name="표준" xfId="0" builtinId="0"/>
    <cellStyle name="표준 11" xfId="23"/>
    <cellStyle name="표준 2" xfId="24"/>
    <cellStyle name="표준 2 2" xfId="25"/>
    <cellStyle name="표준 3 2" xfId="26"/>
    <cellStyle name="표준 4" xfId="27"/>
    <cellStyle name="표준 8" xfId="28"/>
    <cellStyle name="표준_04.구조도(봉화물야북지)" xfId="29"/>
    <cellStyle name="표준_3 배수공00" xfId="30"/>
    <cellStyle name="표준_3.구조도(상주외서개곡-연봉3)" xfId="31"/>
    <cellStyle name="표준_5.BOX(6.0×2.0)" xfId="32"/>
    <cellStyle name="표준_BOX본체수량" xfId="33"/>
    <cellStyle name="표준_구조도및계산표" xfId="34"/>
    <cellStyle name="표준_구조도완료" xfId="35"/>
    <cellStyle name="표준_구조도완료 2" xfId="36"/>
    <cellStyle name="표준_단위수량200308" xfId="37"/>
    <cellStyle name="표준_돌붙임_1" xfId="38"/>
    <cellStyle name="표준_수 량 연화.내감" xfId="39"/>
    <cellStyle name="표준_수량금회 연화.내감" xfId="40"/>
    <cellStyle name="표준_수량금회 연화.내감_1" xfId="41"/>
    <cellStyle name="표준_수량산출-11.관" xfId="42"/>
    <cellStyle name="표준_수량산출-21.표지판등" xfId="43"/>
    <cellStyle name="표준_수로공 2" xfId="44"/>
    <cellStyle name="표준_씨뿌리기(45기준)" xfId="45"/>
    <cellStyle name="표준_암  거" xfId="46"/>
    <cellStyle name="표준_줄떼공" xfId="47"/>
    <cellStyle name="표준_파식" xfId="48"/>
    <cellStyle name="표준_표지석" xfId="49"/>
    <cellStyle name="표준_흙막이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63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37.xml"/><Relationship Id="rId84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58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48.xml"/><Relationship Id="rId102" Type="http://schemas.openxmlformats.org/officeDocument/2006/relationships/externalLink" Target="externalLinks/externalLink7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9.xml"/><Relationship Id="rId95" Type="http://schemas.openxmlformats.org/officeDocument/2006/relationships/externalLink" Target="externalLinks/externalLink6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38.xml"/><Relationship Id="rId80" Type="http://schemas.openxmlformats.org/officeDocument/2006/relationships/externalLink" Target="externalLinks/externalLink49.xml"/><Relationship Id="rId85" Type="http://schemas.openxmlformats.org/officeDocument/2006/relationships/externalLink" Target="externalLinks/externalLink5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59" Type="http://schemas.openxmlformats.org/officeDocument/2006/relationships/externalLink" Target="externalLinks/externalLink28.xml"/><Relationship Id="rId103" Type="http://schemas.openxmlformats.org/officeDocument/2006/relationships/externalLink" Target="externalLinks/externalLink72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54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31.xml"/><Relationship Id="rId70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52.xml"/><Relationship Id="rId88" Type="http://schemas.openxmlformats.org/officeDocument/2006/relationships/externalLink" Target="externalLinks/externalLink57.xml"/><Relationship Id="rId91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6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26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21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42.xml"/><Relationship Id="rId78" Type="http://schemas.openxmlformats.org/officeDocument/2006/relationships/externalLink" Target="externalLinks/externalLink47.xml"/><Relationship Id="rId81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55.xml"/><Relationship Id="rId94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7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66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0.xml"/><Relationship Id="rId92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30.xml"/><Relationship Id="rId82" Type="http://schemas.openxmlformats.org/officeDocument/2006/relationships/externalLink" Target="externalLinks/externalLink5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56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46.xml"/><Relationship Id="rId100" Type="http://schemas.openxmlformats.org/officeDocument/2006/relationships/externalLink" Target="externalLinks/externalLink69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72" Type="http://schemas.openxmlformats.org/officeDocument/2006/relationships/externalLink" Target="externalLinks/externalLink41.xml"/><Relationship Id="rId93" Type="http://schemas.openxmlformats.org/officeDocument/2006/relationships/externalLink" Target="externalLinks/externalLink62.xml"/><Relationship Id="rId98" Type="http://schemas.openxmlformats.org/officeDocument/2006/relationships/externalLink" Target="externalLinks/externalLink67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3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561700576"/>
        <c:axId val="1"/>
      </c:radarChart>
      <c:catAx>
        <c:axId val="1561700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56170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바탕체"/>
          <a:ea typeface="바탕체"/>
          <a:cs typeface="바탕체"/>
        </a:defRPr>
      </a:pPr>
      <a:endParaRPr lang="ko-KR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561694752"/>
        <c:axId val="1"/>
      </c:radarChart>
      <c:catAx>
        <c:axId val="1561694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56169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바탕체"/>
          <a:ea typeface="바탕체"/>
          <a:cs typeface="바탕체"/>
        </a:defRPr>
      </a:pPr>
      <a:endParaRPr lang="ko-K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561694752"/>
        <c:axId val="1"/>
      </c:radarChart>
      <c:catAx>
        <c:axId val="1561694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56169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바탕체"/>
          <a:ea typeface="바탕체"/>
          <a:cs typeface="바탕체"/>
        </a:defRPr>
      </a:pPr>
      <a:endParaRPr lang="ko-KR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561695584"/>
        <c:axId val="1"/>
      </c:radarChart>
      <c:catAx>
        <c:axId val="1561695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바탕체"/>
                <a:ea typeface="바탕체"/>
                <a:cs typeface="바탕체"/>
              </a:defRPr>
            </a:pPr>
            <a:endParaRPr lang="ko-KR"/>
          </a:p>
        </c:txPr>
        <c:crossAx val="156169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바탕체"/>
          <a:ea typeface="바탕체"/>
          <a:cs typeface="바탕체"/>
        </a:defRPr>
      </a:pPr>
      <a:endParaRPr lang="ko-K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15</xdr:row>
      <xdr:rowOff>0</xdr:rowOff>
    </xdr:from>
    <xdr:to>
      <xdr:col>22</xdr:col>
      <xdr:colOff>0</xdr:colOff>
      <xdr:row>16</xdr:row>
      <xdr:rowOff>85725</xdr:rowOff>
    </xdr:to>
    <xdr:grpSp>
      <xdr:nvGrpSpPr>
        <xdr:cNvPr id="2" name="그룹 190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5838825" y="2371725"/>
          <a:ext cx="542925" cy="238125"/>
          <a:chOff x="10241756" y="2438400"/>
          <a:chExt cx="547688" cy="238125"/>
        </a:xfrm>
      </xdr:grpSpPr>
      <xdr:sp macro="" textlink="">
        <xdr:nvSpPr>
          <xdr:cNvPr id="3" name="직사각형 187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0241756" y="2438400"/>
            <a:ext cx="547688" cy="238125"/>
          </a:xfrm>
          <a:prstGeom prst="rect">
            <a:avLst/>
          </a:pr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직각 삼각형 188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10422731" y="2438400"/>
            <a:ext cx="366713" cy="102394"/>
          </a:xfrm>
          <a:prstGeom prst="rtTriangl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123825</xdr:colOff>
      <xdr:row>14</xdr:row>
      <xdr:rowOff>142875</xdr:rowOff>
    </xdr:from>
    <xdr:to>
      <xdr:col>22</xdr:col>
      <xdr:colOff>47625</xdr:colOff>
      <xdr:row>15</xdr:row>
      <xdr:rowOff>95250</xdr:rowOff>
    </xdr:to>
    <xdr:sp macro="" textlink="">
      <xdr:nvSpPr>
        <xdr:cNvPr id="5" name="Freeform 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/>
        </xdr:cNvSpPr>
      </xdr:nvSpPr>
      <xdr:spPr bwMode="auto">
        <a:xfrm>
          <a:off x="6334125" y="2362200"/>
          <a:ext cx="95250" cy="104775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123825</xdr:colOff>
      <xdr:row>13</xdr:row>
      <xdr:rowOff>19050</xdr:rowOff>
    </xdr:from>
    <xdr:to>
      <xdr:col>22</xdr:col>
      <xdr:colOff>114300</xdr:colOff>
      <xdr:row>15</xdr:row>
      <xdr:rowOff>47625</xdr:rowOff>
    </xdr:to>
    <xdr:sp macro="" textlink="">
      <xdr:nvSpPr>
        <xdr:cNvPr id="6" name="Freeform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/>
        </xdr:cNvSpPr>
      </xdr:nvSpPr>
      <xdr:spPr bwMode="auto">
        <a:xfrm>
          <a:off x="5953125" y="2085975"/>
          <a:ext cx="542925" cy="333375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11</xdr:row>
      <xdr:rowOff>19050</xdr:rowOff>
    </xdr:from>
    <xdr:to>
      <xdr:col>22</xdr:col>
      <xdr:colOff>219075</xdr:colOff>
      <xdr:row>13</xdr:row>
      <xdr:rowOff>76200</xdr:rowOff>
    </xdr:to>
    <xdr:sp macro="" textlink="">
      <xdr:nvSpPr>
        <xdr:cNvPr id="7" name="Freeform 3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/>
        </xdr:cNvSpPr>
      </xdr:nvSpPr>
      <xdr:spPr bwMode="auto">
        <a:xfrm>
          <a:off x="6105525" y="1781175"/>
          <a:ext cx="495300" cy="36195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38100</xdr:colOff>
      <xdr:row>9</xdr:row>
      <xdr:rowOff>38100</xdr:rowOff>
    </xdr:from>
    <xdr:to>
      <xdr:col>23</xdr:col>
      <xdr:colOff>19050</xdr:colOff>
      <xdr:row>11</xdr:row>
      <xdr:rowOff>76200</xdr:rowOff>
    </xdr:to>
    <xdr:sp macro="" textlink="">
      <xdr:nvSpPr>
        <xdr:cNvPr id="8" name="Freeform 4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/>
        </xdr:cNvSpPr>
      </xdr:nvSpPr>
      <xdr:spPr bwMode="auto">
        <a:xfrm>
          <a:off x="6248400" y="1495425"/>
          <a:ext cx="52387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</xdr:row>
      <xdr:rowOff>66675</xdr:rowOff>
    </xdr:from>
    <xdr:to>
      <xdr:col>24</xdr:col>
      <xdr:colOff>0</xdr:colOff>
      <xdr:row>9</xdr:row>
      <xdr:rowOff>104775</xdr:rowOff>
    </xdr:to>
    <xdr:sp macro="" textlink="">
      <xdr:nvSpPr>
        <xdr:cNvPr id="9" name="Freeform 5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/>
        </xdr:cNvSpPr>
      </xdr:nvSpPr>
      <xdr:spPr bwMode="auto">
        <a:xfrm>
          <a:off x="6381750" y="1219200"/>
          <a:ext cx="552450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247650</xdr:colOff>
      <xdr:row>15</xdr:row>
      <xdr:rowOff>0</xdr:rowOff>
    </xdr:from>
    <xdr:to>
      <xdr:col>12</xdr:col>
      <xdr:colOff>0</xdr:colOff>
      <xdr:row>16</xdr:row>
      <xdr:rowOff>85725</xdr:rowOff>
    </xdr:to>
    <xdr:sp macro="" textlink="">
      <xdr:nvSpPr>
        <xdr:cNvPr id="10" name="Rectangle 7" descr="작은 색종이 조각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Arrowheads="1"/>
        </xdr:cNvSpPr>
      </xdr:nvSpPr>
      <xdr:spPr bwMode="auto">
        <a:xfrm>
          <a:off x="1085850" y="2371725"/>
          <a:ext cx="2133600" cy="2381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266700</xdr:colOff>
      <xdr:row>4</xdr:row>
      <xdr:rowOff>9525</xdr:rowOff>
    </xdr:from>
    <xdr:to>
      <xdr:col>24</xdr:col>
      <xdr:colOff>352425</xdr:colOff>
      <xdr:row>4</xdr:row>
      <xdr:rowOff>19050</xdr:rowOff>
    </xdr:to>
    <xdr:sp macro="" textlink="">
      <xdr:nvSpPr>
        <xdr:cNvPr id="11" name="Line 18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ShapeType="1"/>
        </xdr:cNvSpPr>
      </xdr:nvSpPr>
      <xdr:spPr bwMode="auto">
        <a:xfrm>
          <a:off x="6648450" y="704850"/>
          <a:ext cx="638175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304800</xdr:colOff>
      <xdr:row>15</xdr:row>
      <xdr:rowOff>38100</xdr:rowOff>
    </xdr:from>
    <xdr:to>
      <xdr:col>17</xdr:col>
      <xdr:colOff>28575</xdr:colOff>
      <xdr:row>16</xdr:row>
      <xdr:rowOff>66675</xdr:rowOff>
    </xdr:to>
    <xdr:grpSp>
      <xdr:nvGrpSpPr>
        <xdr:cNvPr id="12" name="Group 19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pSpPr>
          <a:grpSpLocks/>
        </xdr:cNvGrpSpPr>
      </xdr:nvGrpSpPr>
      <xdr:grpSpPr bwMode="auto">
        <a:xfrm>
          <a:off x="4371975" y="2409825"/>
          <a:ext cx="314325" cy="180975"/>
          <a:chOff x="453" y="249"/>
          <a:chExt cx="27" cy="19"/>
        </a:xfrm>
      </xdr:grpSpPr>
      <xdr:sp macro="" textlink="">
        <xdr:nvSpPr>
          <xdr:cNvPr id="13" name="Line 20"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69" y="251"/>
            <a:ext cx="4" cy="15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4" name="Group 21">
            <a:extLst>
              <a:ext uri="{FF2B5EF4-FFF2-40B4-BE49-F238E27FC236}">
                <a16:creationId xmlns:a16="http://schemas.microsoft.com/office/drawing/2014/main" id="{00000000-0008-0000-1100-00000E000000}"/>
              </a:ext>
            </a:extLst>
          </xdr:cNvPr>
          <xdr:cNvGrpSpPr>
            <a:grpSpLocks/>
          </xdr:cNvGrpSpPr>
        </xdr:nvGrpSpPr>
        <xdr:grpSpPr bwMode="auto">
          <a:xfrm>
            <a:off x="453" y="249"/>
            <a:ext cx="27" cy="19"/>
            <a:chOff x="456" y="252"/>
            <a:chExt cx="27" cy="19"/>
          </a:xfrm>
        </xdr:grpSpPr>
        <xdr:sp macro="" textlink="">
          <xdr:nvSpPr>
            <xdr:cNvPr id="15" name="Line 22">
              <a:extLst>
                <a:ext uri="{FF2B5EF4-FFF2-40B4-BE49-F238E27FC236}">
                  <a16:creationId xmlns:a16="http://schemas.microsoft.com/office/drawing/2014/main" id="{00000000-0008-0000-1100-00000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2" y="252"/>
              <a:ext cx="11" cy="13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23">
              <a:extLst>
                <a:ext uri="{FF2B5EF4-FFF2-40B4-BE49-F238E27FC236}">
                  <a16:creationId xmlns:a16="http://schemas.microsoft.com/office/drawing/2014/main" id="{00000000-0008-0000-1100-00001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56" y="253"/>
              <a:ext cx="14" cy="13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" name="Line 24">
              <a:extLst>
                <a:ext uri="{FF2B5EF4-FFF2-40B4-BE49-F238E27FC236}">
                  <a16:creationId xmlns:a16="http://schemas.microsoft.com/office/drawing/2014/main" id="{00000000-0008-0000-1100-00001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57" y="254"/>
              <a:ext cx="16" cy="1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18</xdr:col>
      <xdr:colOff>523875</xdr:colOff>
      <xdr:row>8</xdr:row>
      <xdr:rowOff>142875</xdr:rowOff>
    </xdr:from>
    <xdr:to>
      <xdr:col>22</xdr:col>
      <xdr:colOff>142875</xdr:colOff>
      <xdr:row>10</xdr:row>
      <xdr:rowOff>0</xdr:rowOff>
    </xdr:to>
    <xdr:sp macro="" textlink="">
      <xdr:nvSpPr>
        <xdr:cNvPr id="18" name="Freeform 25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>
          <a:spLocks/>
        </xdr:cNvSpPr>
      </xdr:nvSpPr>
      <xdr:spPr bwMode="auto">
        <a:xfrm>
          <a:off x="5695950" y="1447800"/>
          <a:ext cx="8286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85725</xdr:colOff>
      <xdr:row>12</xdr:row>
      <xdr:rowOff>142875</xdr:rowOff>
    </xdr:from>
    <xdr:to>
      <xdr:col>20</xdr:col>
      <xdr:colOff>238125</xdr:colOff>
      <xdr:row>15</xdr:row>
      <xdr:rowOff>19050</xdr:rowOff>
    </xdr:to>
    <xdr:sp macro="" textlink="">
      <xdr:nvSpPr>
        <xdr:cNvPr id="19" name="Freeform 26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>
          <a:spLocks/>
        </xdr:cNvSpPr>
      </xdr:nvSpPr>
      <xdr:spPr bwMode="auto">
        <a:xfrm>
          <a:off x="4743450" y="2057400"/>
          <a:ext cx="1323975" cy="33337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209550</xdr:colOff>
      <xdr:row>15</xdr:row>
      <xdr:rowOff>57150</xdr:rowOff>
    </xdr:from>
    <xdr:to>
      <xdr:col>20</xdr:col>
      <xdr:colOff>266700</xdr:colOff>
      <xdr:row>15</xdr:row>
      <xdr:rowOff>123825</xdr:rowOff>
    </xdr:to>
    <xdr:sp macro="" textlink="">
      <xdr:nvSpPr>
        <xdr:cNvPr id="20" name="Freeform 118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>
          <a:spLocks/>
        </xdr:cNvSpPr>
      </xdr:nvSpPr>
      <xdr:spPr bwMode="auto">
        <a:xfrm>
          <a:off x="6038850" y="2428875"/>
          <a:ext cx="57150" cy="66675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47625</xdr:colOff>
      <xdr:row>15</xdr:row>
      <xdr:rowOff>142875</xdr:rowOff>
    </xdr:from>
    <xdr:to>
      <xdr:col>21</xdr:col>
      <xdr:colOff>104775</xdr:colOff>
      <xdr:row>16</xdr:row>
      <xdr:rowOff>47625</xdr:rowOff>
    </xdr:to>
    <xdr:sp macro="" textlink="">
      <xdr:nvSpPr>
        <xdr:cNvPr id="21" name="Freeform 119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>
          <a:spLocks/>
        </xdr:cNvSpPr>
      </xdr:nvSpPr>
      <xdr:spPr bwMode="auto">
        <a:xfrm>
          <a:off x="6257925" y="2514600"/>
          <a:ext cx="57150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152400</xdr:colOff>
      <xdr:row>5</xdr:row>
      <xdr:rowOff>123825</xdr:rowOff>
    </xdr:from>
    <xdr:to>
      <xdr:col>24</xdr:col>
      <xdr:colOff>152400</xdr:colOff>
      <xdr:row>7</xdr:row>
      <xdr:rowOff>114300</xdr:rowOff>
    </xdr:to>
    <xdr:sp macro="" textlink="">
      <xdr:nvSpPr>
        <xdr:cNvPr id="22" name="Freeform 120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>
          <a:spLocks/>
        </xdr:cNvSpPr>
      </xdr:nvSpPr>
      <xdr:spPr bwMode="auto">
        <a:xfrm>
          <a:off x="6534150" y="971550"/>
          <a:ext cx="552450" cy="295275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257175</xdr:colOff>
      <xdr:row>6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23" name="Rectangle 1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>
          <a:spLocks noChangeArrowheads="1"/>
        </xdr:cNvSpPr>
      </xdr:nvSpPr>
      <xdr:spPr bwMode="auto">
        <a:xfrm>
          <a:off x="1095375" y="1000125"/>
          <a:ext cx="2124075" cy="13716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5</xdr:row>
      <xdr:rowOff>123825</xdr:rowOff>
    </xdr:from>
    <xdr:to>
      <xdr:col>12</xdr:col>
      <xdr:colOff>19050</xdr:colOff>
      <xdr:row>15</xdr:row>
      <xdr:rowOff>19050</xdr:rowOff>
    </xdr:to>
    <xdr:grpSp>
      <xdr:nvGrpSpPr>
        <xdr:cNvPr id="24" name="Group 1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GrpSpPr>
          <a:grpSpLocks/>
        </xdr:cNvGrpSpPr>
      </xdr:nvGrpSpPr>
      <xdr:grpSpPr bwMode="auto">
        <a:xfrm>
          <a:off x="1038225" y="971550"/>
          <a:ext cx="2200275" cy="1419225"/>
          <a:chOff x="122" y="108"/>
          <a:chExt cx="222" cy="143"/>
        </a:xfrm>
      </xdr:grpSpPr>
      <xdr:sp macro="" textlink="">
        <xdr:nvSpPr>
          <xdr:cNvPr id="25" name="Freeform 124">
            <a:extLst>
              <a:ext uri="{FF2B5EF4-FFF2-40B4-BE49-F238E27FC236}">
                <a16:creationId xmlns:a16="http://schemas.microsoft.com/office/drawing/2014/main" id="{00000000-0008-0000-1100-000019000000}"/>
              </a:ext>
            </a:extLst>
          </xdr:cNvPr>
          <xdr:cNvSpPr>
            <a:spLocks/>
          </xdr:cNvSpPr>
        </xdr:nvSpPr>
        <xdr:spPr bwMode="auto">
          <a:xfrm>
            <a:off x="226" y="108"/>
            <a:ext cx="65" cy="36"/>
          </a:xfrm>
          <a:custGeom>
            <a:avLst/>
            <a:gdLst>
              <a:gd name="T0" fmla="*/ 2147483646 w 56"/>
              <a:gd name="T1" fmla="*/ 2 h 34"/>
              <a:gd name="T2" fmla="*/ 1143487975 w 56"/>
              <a:gd name="T3" fmla="*/ 7 h 34"/>
              <a:gd name="T4" fmla="*/ 2147483646 w 56"/>
              <a:gd name="T5" fmla="*/ 44162 h 34"/>
              <a:gd name="T6" fmla="*/ 2147483646 w 56"/>
              <a:gd name="T7" fmla="*/ 39371 h 34"/>
              <a:gd name="T8" fmla="*/ 2147483646 w 56"/>
              <a:gd name="T9" fmla="*/ 23551 h 34"/>
              <a:gd name="T10" fmla="*/ 2147483646 w 56"/>
              <a:gd name="T11" fmla="*/ 13298 h 34"/>
              <a:gd name="T12" fmla="*/ 2147483646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Freeform 125">
            <a:extLst>
              <a:ext uri="{FF2B5EF4-FFF2-40B4-BE49-F238E27FC236}">
                <a16:creationId xmlns:a16="http://schemas.microsoft.com/office/drawing/2014/main" id="{00000000-0008-0000-1100-00001A000000}"/>
              </a:ext>
            </a:extLst>
          </xdr:cNvPr>
          <xdr:cNvSpPr>
            <a:spLocks/>
          </xdr:cNvSpPr>
        </xdr:nvSpPr>
        <xdr:spPr bwMode="auto">
          <a:xfrm>
            <a:off x="173" y="109"/>
            <a:ext cx="60" cy="33"/>
          </a:xfrm>
          <a:custGeom>
            <a:avLst/>
            <a:gdLst>
              <a:gd name="T0" fmla="*/ 164837 w 56"/>
              <a:gd name="T1" fmla="*/ 2 h 34"/>
              <a:gd name="T2" fmla="*/ 53016 w 56"/>
              <a:gd name="T3" fmla="*/ 7 h 34"/>
              <a:gd name="T4" fmla="*/ 217224 w 56"/>
              <a:gd name="T5" fmla="*/ 17 h 34"/>
              <a:gd name="T6" fmla="*/ 306707 w 56"/>
              <a:gd name="T7" fmla="*/ 17 h 34"/>
              <a:gd name="T8" fmla="*/ 328615 w 56"/>
              <a:gd name="T9" fmla="*/ 17 h 34"/>
              <a:gd name="T10" fmla="*/ 318748 w 56"/>
              <a:gd name="T11" fmla="*/ 9 h 34"/>
              <a:gd name="T12" fmla="*/ 164837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" name="Freeform 126">
            <a:extLst>
              <a:ext uri="{FF2B5EF4-FFF2-40B4-BE49-F238E27FC236}">
                <a16:creationId xmlns:a16="http://schemas.microsoft.com/office/drawing/2014/main" id="{00000000-0008-0000-1100-00001B000000}"/>
              </a:ext>
            </a:extLst>
          </xdr:cNvPr>
          <xdr:cNvSpPr>
            <a:spLocks/>
          </xdr:cNvSpPr>
        </xdr:nvSpPr>
        <xdr:spPr bwMode="auto">
          <a:xfrm>
            <a:off x="122" y="108"/>
            <a:ext cx="59" cy="34"/>
          </a:xfrm>
          <a:custGeom>
            <a:avLst/>
            <a:gdLst>
              <a:gd name="T0" fmla="*/ 20718 w 56"/>
              <a:gd name="T1" fmla="*/ 2 h 34"/>
              <a:gd name="T2" fmla="*/ 8 w 56"/>
              <a:gd name="T3" fmla="*/ 7 h 34"/>
              <a:gd name="T4" fmla="*/ 25527 w 56"/>
              <a:gd name="T5" fmla="*/ 34 h 34"/>
              <a:gd name="T6" fmla="*/ 36783 w 56"/>
              <a:gd name="T7" fmla="*/ 29 h 34"/>
              <a:gd name="T8" fmla="*/ 38860 w 56"/>
              <a:gd name="T9" fmla="*/ 19 h 34"/>
              <a:gd name="T10" fmla="*/ 38754 w 56"/>
              <a:gd name="T11" fmla="*/ 9 h 34"/>
              <a:gd name="T12" fmla="*/ 2071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Freeform 127">
            <a:extLst>
              <a:ext uri="{FF2B5EF4-FFF2-40B4-BE49-F238E27FC236}">
                <a16:creationId xmlns:a16="http://schemas.microsoft.com/office/drawing/2014/main" id="{00000000-0008-0000-1100-00001C000000}"/>
              </a:ext>
            </a:extLst>
          </xdr:cNvPr>
          <xdr:cNvSpPr>
            <a:spLocks/>
          </xdr:cNvSpPr>
        </xdr:nvSpPr>
        <xdr:spPr bwMode="auto">
          <a:xfrm>
            <a:off x="283" y="108"/>
            <a:ext cx="55" cy="39"/>
          </a:xfrm>
          <a:custGeom>
            <a:avLst/>
            <a:gdLst>
              <a:gd name="T0" fmla="*/ 28 w 56"/>
              <a:gd name="T1" fmla="*/ 2 h 34"/>
              <a:gd name="T2" fmla="*/ 8 w 56"/>
              <a:gd name="T3" fmla="*/ 214427021 h 34"/>
              <a:gd name="T4" fmla="*/ 28 w 56"/>
              <a:gd name="T5" fmla="*/ 1112514462 h 34"/>
              <a:gd name="T6" fmla="*/ 28 w 56"/>
              <a:gd name="T7" fmla="*/ 928244139 h 34"/>
              <a:gd name="T8" fmla="*/ 28 w 56"/>
              <a:gd name="T9" fmla="*/ 615043398 h 34"/>
              <a:gd name="T10" fmla="*/ 28 w 56"/>
              <a:gd name="T11" fmla="*/ 282130904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Freeform 128">
            <a:extLst>
              <a:ext uri="{FF2B5EF4-FFF2-40B4-BE49-F238E27FC236}">
                <a16:creationId xmlns:a16="http://schemas.microsoft.com/office/drawing/2014/main" id="{00000000-0008-0000-1100-00001D000000}"/>
              </a:ext>
            </a:extLst>
          </xdr:cNvPr>
          <xdr:cNvSpPr>
            <a:spLocks/>
          </xdr:cNvSpPr>
        </xdr:nvSpPr>
        <xdr:spPr bwMode="auto">
          <a:xfrm>
            <a:off x="122" y="213"/>
            <a:ext cx="64" cy="37"/>
          </a:xfrm>
          <a:custGeom>
            <a:avLst/>
            <a:gdLst>
              <a:gd name="T0" fmla="*/ 2147483646 w 41"/>
              <a:gd name="T1" fmla="*/ 2147483646 h 31"/>
              <a:gd name="T2" fmla="*/ 2147483646 w 41"/>
              <a:gd name="T3" fmla="*/ 2147483646 h 31"/>
              <a:gd name="T4" fmla="*/ 2147483646 w 41"/>
              <a:gd name="T5" fmla="*/ 2147483646 h 31"/>
              <a:gd name="T6" fmla="*/ 2147483646 w 41"/>
              <a:gd name="T7" fmla="*/ 2147483646 h 31"/>
              <a:gd name="T8" fmla="*/ 2147483646 w 41"/>
              <a:gd name="T9" fmla="*/ 2147483646 h 31"/>
              <a:gd name="T10" fmla="*/ 2147483646 w 41"/>
              <a:gd name="T11" fmla="*/ 2147483646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Freeform 129">
            <a:extLst>
              <a:ext uri="{FF2B5EF4-FFF2-40B4-BE49-F238E27FC236}">
                <a16:creationId xmlns:a16="http://schemas.microsoft.com/office/drawing/2014/main" id="{00000000-0008-0000-1100-00001E000000}"/>
              </a:ext>
            </a:extLst>
          </xdr:cNvPr>
          <xdr:cNvSpPr>
            <a:spLocks/>
          </xdr:cNvSpPr>
        </xdr:nvSpPr>
        <xdr:spPr bwMode="auto">
          <a:xfrm>
            <a:off x="124" y="138"/>
            <a:ext cx="46" cy="31"/>
          </a:xfrm>
          <a:custGeom>
            <a:avLst/>
            <a:gdLst>
              <a:gd name="T0" fmla="*/ 27818325 w 41"/>
              <a:gd name="T1" fmla="*/ 3 h 31"/>
              <a:gd name="T2" fmla="*/ 10606456 w 41"/>
              <a:gd name="T3" fmla="*/ 7 h 31"/>
              <a:gd name="T4" fmla="*/ 37608318 w 41"/>
              <a:gd name="T5" fmla="*/ 31 h 31"/>
              <a:gd name="T6" fmla="*/ 62251183 w 41"/>
              <a:gd name="T7" fmla="*/ 28 h 31"/>
              <a:gd name="T8" fmla="*/ 58156432 w 41"/>
              <a:gd name="T9" fmla="*/ 7 h 31"/>
              <a:gd name="T10" fmla="*/ 27818325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Freeform 130">
            <a:extLst>
              <a:ext uri="{FF2B5EF4-FFF2-40B4-BE49-F238E27FC236}">
                <a16:creationId xmlns:a16="http://schemas.microsoft.com/office/drawing/2014/main" id="{00000000-0008-0000-1100-00001F000000}"/>
              </a:ext>
            </a:extLst>
          </xdr:cNvPr>
          <xdr:cNvSpPr>
            <a:spLocks/>
          </xdr:cNvSpPr>
        </xdr:nvSpPr>
        <xdr:spPr bwMode="auto">
          <a:xfrm>
            <a:off x="273" y="190"/>
            <a:ext cx="71" cy="35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29683324 h 31"/>
              <a:gd name="T4" fmla="*/ 2147483646 w 41"/>
              <a:gd name="T5" fmla="*/ 136404815 h 31"/>
              <a:gd name="T6" fmla="*/ 2147483646 w 41"/>
              <a:gd name="T7" fmla="*/ 125718803 h 31"/>
              <a:gd name="T8" fmla="*/ 2147483646 w 41"/>
              <a:gd name="T9" fmla="*/ 29683324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Freeform 131">
            <a:extLst>
              <a:ext uri="{FF2B5EF4-FFF2-40B4-BE49-F238E27FC236}">
                <a16:creationId xmlns:a16="http://schemas.microsoft.com/office/drawing/2014/main" id="{00000000-0008-0000-1100-000020000000}"/>
              </a:ext>
            </a:extLst>
          </xdr:cNvPr>
          <xdr:cNvSpPr>
            <a:spLocks/>
          </xdr:cNvSpPr>
        </xdr:nvSpPr>
        <xdr:spPr bwMode="auto">
          <a:xfrm>
            <a:off x="218" y="215"/>
            <a:ext cx="76" cy="36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1038726722 h 31"/>
              <a:gd name="T4" fmla="*/ 2147483646 w 41"/>
              <a:gd name="T5" fmla="*/ 2147483646 h 31"/>
              <a:gd name="T6" fmla="*/ 2147483646 w 41"/>
              <a:gd name="T7" fmla="*/ 2147483646 h 31"/>
              <a:gd name="T8" fmla="*/ 2147483646 w 41"/>
              <a:gd name="T9" fmla="*/ 1038726722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Freeform 132">
            <a:extLst>
              <a:ext uri="{FF2B5EF4-FFF2-40B4-BE49-F238E27FC236}">
                <a16:creationId xmlns:a16="http://schemas.microsoft.com/office/drawing/2014/main" id="{00000000-0008-0000-1100-000021000000}"/>
              </a:ext>
            </a:extLst>
          </xdr:cNvPr>
          <xdr:cNvSpPr>
            <a:spLocks/>
          </xdr:cNvSpPr>
        </xdr:nvSpPr>
        <xdr:spPr bwMode="auto">
          <a:xfrm>
            <a:off x="161" y="157"/>
            <a:ext cx="38" cy="45"/>
          </a:xfrm>
          <a:custGeom>
            <a:avLst/>
            <a:gdLst>
              <a:gd name="T0" fmla="*/ 6 w 41"/>
              <a:gd name="T1" fmla="*/ 2147483646 h 31"/>
              <a:gd name="T2" fmla="*/ 5 w 41"/>
              <a:gd name="T3" fmla="*/ 2147483646 h 31"/>
              <a:gd name="T4" fmla="*/ 6 w 41"/>
              <a:gd name="T5" fmla="*/ 2147483646 h 31"/>
              <a:gd name="T6" fmla="*/ 6 w 41"/>
              <a:gd name="T7" fmla="*/ 2147483646 h 31"/>
              <a:gd name="T8" fmla="*/ 6 w 41"/>
              <a:gd name="T9" fmla="*/ 2147483646 h 31"/>
              <a:gd name="T10" fmla="*/ 6 w 41"/>
              <a:gd name="T11" fmla="*/ 2147483646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" name="Freeform 133">
            <a:extLst>
              <a:ext uri="{FF2B5EF4-FFF2-40B4-BE49-F238E27FC236}">
                <a16:creationId xmlns:a16="http://schemas.microsoft.com/office/drawing/2014/main" id="{00000000-0008-0000-1100-000022000000}"/>
              </a:ext>
            </a:extLst>
          </xdr:cNvPr>
          <xdr:cNvSpPr>
            <a:spLocks/>
          </xdr:cNvSpPr>
        </xdr:nvSpPr>
        <xdr:spPr bwMode="auto">
          <a:xfrm>
            <a:off x="306" y="139"/>
            <a:ext cx="35" cy="32"/>
          </a:xfrm>
          <a:custGeom>
            <a:avLst/>
            <a:gdLst>
              <a:gd name="T0" fmla="*/ 3 w 41"/>
              <a:gd name="T1" fmla="*/ 3 h 31"/>
              <a:gd name="T2" fmla="*/ 3 w 41"/>
              <a:gd name="T3" fmla="*/ 7 h 31"/>
              <a:gd name="T4" fmla="*/ 3 w 41"/>
              <a:gd name="T5" fmla="*/ 1581 h 31"/>
              <a:gd name="T6" fmla="*/ 3 w 41"/>
              <a:gd name="T7" fmla="*/ 1438 h 31"/>
              <a:gd name="T8" fmla="*/ 3 w 41"/>
              <a:gd name="T9" fmla="*/ 7 h 31"/>
              <a:gd name="T10" fmla="*/ 3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Freeform 134">
            <a:extLst>
              <a:ext uri="{FF2B5EF4-FFF2-40B4-BE49-F238E27FC236}">
                <a16:creationId xmlns:a16="http://schemas.microsoft.com/office/drawing/2014/main" id="{00000000-0008-0000-1100-000023000000}"/>
              </a:ext>
            </a:extLst>
          </xdr:cNvPr>
          <xdr:cNvSpPr>
            <a:spLocks/>
          </xdr:cNvSpPr>
        </xdr:nvSpPr>
        <xdr:spPr bwMode="auto">
          <a:xfrm>
            <a:off x="283" y="161"/>
            <a:ext cx="55" cy="35"/>
          </a:xfrm>
          <a:custGeom>
            <a:avLst/>
            <a:gdLst>
              <a:gd name="T0" fmla="*/ 28 w 56"/>
              <a:gd name="T1" fmla="*/ 2 h 34"/>
              <a:gd name="T2" fmla="*/ 8 w 56"/>
              <a:gd name="T3" fmla="*/ 7 h 34"/>
              <a:gd name="T4" fmla="*/ 28 w 56"/>
              <a:gd name="T5" fmla="*/ 1210 h 34"/>
              <a:gd name="T6" fmla="*/ 28 w 56"/>
              <a:gd name="T7" fmla="*/ 1045 h 34"/>
              <a:gd name="T8" fmla="*/ 28 w 56"/>
              <a:gd name="T9" fmla="*/ 782 h 34"/>
              <a:gd name="T10" fmla="*/ 28 w 56"/>
              <a:gd name="T11" fmla="*/ 9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Freeform 135">
            <a:extLst>
              <a:ext uri="{FF2B5EF4-FFF2-40B4-BE49-F238E27FC236}">
                <a16:creationId xmlns:a16="http://schemas.microsoft.com/office/drawing/2014/main" id="{00000000-0008-0000-1100-000024000000}"/>
              </a:ext>
            </a:extLst>
          </xdr:cNvPr>
          <xdr:cNvSpPr>
            <a:spLocks/>
          </xdr:cNvSpPr>
        </xdr:nvSpPr>
        <xdr:spPr bwMode="auto">
          <a:xfrm>
            <a:off x="151" y="137"/>
            <a:ext cx="65" cy="32"/>
          </a:xfrm>
          <a:custGeom>
            <a:avLst/>
            <a:gdLst>
              <a:gd name="T0" fmla="*/ 2147483646 w 56"/>
              <a:gd name="T1" fmla="*/ 2 h 34"/>
              <a:gd name="T2" fmla="*/ 1143487975 w 56"/>
              <a:gd name="T3" fmla="*/ 7 h 34"/>
              <a:gd name="T4" fmla="*/ 2147483646 w 56"/>
              <a:gd name="T5" fmla="*/ 8 h 34"/>
              <a:gd name="T6" fmla="*/ 2147483646 w 56"/>
              <a:gd name="T7" fmla="*/ 8 h 34"/>
              <a:gd name="T8" fmla="*/ 2147483646 w 56"/>
              <a:gd name="T9" fmla="*/ 8 h 34"/>
              <a:gd name="T10" fmla="*/ 2147483646 w 56"/>
              <a:gd name="T11" fmla="*/ 8 h 34"/>
              <a:gd name="T12" fmla="*/ 2147483646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Freeform 136">
            <a:extLst>
              <a:ext uri="{FF2B5EF4-FFF2-40B4-BE49-F238E27FC236}">
                <a16:creationId xmlns:a16="http://schemas.microsoft.com/office/drawing/2014/main" id="{00000000-0008-0000-1100-000025000000}"/>
              </a:ext>
            </a:extLst>
          </xdr:cNvPr>
          <xdr:cNvSpPr>
            <a:spLocks/>
          </xdr:cNvSpPr>
        </xdr:nvSpPr>
        <xdr:spPr bwMode="auto">
          <a:xfrm>
            <a:off x="208" y="135"/>
            <a:ext cx="59" cy="32"/>
          </a:xfrm>
          <a:custGeom>
            <a:avLst/>
            <a:gdLst>
              <a:gd name="T0" fmla="*/ 20718 w 56"/>
              <a:gd name="T1" fmla="*/ 2 h 34"/>
              <a:gd name="T2" fmla="*/ 8 w 56"/>
              <a:gd name="T3" fmla="*/ 7 h 34"/>
              <a:gd name="T4" fmla="*/ 25527 w 56"/>
              <a:gd name="T5" fmla="*/ 8 h 34"/>
              <a:gd name="T6" fmla="*/ 36783 w 56"/>
              <a:gd name="T7" fmla="*/ 8 h 34"/>
              <a:gd name="T8" fmla="*/ 38860 w 56"/>
              <a:gd name="T9" fmla="*/ 8 h 34"/>
              <a:gd name="T10" fmla="*/ 38754 w 56"/>
              <a:gd name="T11" fmla="*/ 8 h 34"/>
              <a:gd name="T12" fmla="*/ 2071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Freeform 137">
            <a:extLst>
              <a:ext uri="{FF2B5EF4-FFF2-40B4-BE49-F238E27FC236}">
                <a16:creationId xmlns:a16="http://schemas.microsoft.com/office/drawing/2014/main" id="{00000000-0008-0000-1100-000026000000}"/>
              </a:ext>
            </a:extLst>
          </xdr:cNvPr>
          <xdr:cNvSpPr>
            <a:spLocks/>
          </xdr:cNvSpPr>
        </xdr:nvSpPr>
        <xdr:spPr bwMode="auto">
          <a:xfrm>
            <a:off x="258" y="137"/>
            <a:ext cx="55" cy="32"/>
          </a:xfrm>
          <a:custGeom>
            <a:avLst/>
            <a:gdLst>
              <a:gd name="T0" fmla="*/ 28 w 56"/>
              <a:gd name="T1" fmla="*/ 2 h 34"/>
              <a:gd name="T2" fmla="*/ 8 w 56"/>
              <a:gd name="T3" fmla="*/ 7 h 34"/>
              <a:gd name="T4" fmla="*/ 28 w 56"/>
              <a:gd name="T5" fmla="*/ 8 h 34"/>
              <a:gd name="T6" fmla="*/ 28 w 56"/>
              <a:gd name="T7" fmla="*/ 8 h 34"/>
              <a:gd name="T8" fmla="*/ 28 w 56"/>
              <a:gd name="T9" fmla="*/ 8 h 34"/>
              <a:gd name="T10" fmla="*/ 28 w 56"/>
              <a:gd name="T11" fmla="*/ 8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Freeform 138">
            <a:extLst>
              <a:ext uri="{FF2B5EF4-FFF2-40B4-BE49-F238E27FC236}">
                <a16:creationId xmlns:a16="http://schemas.microsoft.com/office/drawing/2014/main" id="{00000000-0008-0000-1100-000027000000}"/>
              </a:ext>
            </a:extLst>
          </xdr:cNvPr>
          <xdr:cNvSpPr>
            <a:spLocks/>
          </xdr:cNvSpPr>
        </xdr:nvSpPr>
        <xdr:spPr bwMode="auto">
          <a:xfrm>
            <a:off x="123" y="161"/>
            <a:ext cx="43" cy="39"/>
          </a:xfrm>
          <a:custGeom>
            <a:avLst/>
            <a:gdLst>
              <a:gd name="T0" fmla="*/ 2 w 56"/>
              <a:gd name="T1" fmla="*/ 2 h 34"/>
              <a:gd name="T2" fmla="*/ 2 w 56"/>
              <a:gd name="T3" fmla="*/ 214427021 h 34"/>
              <a:gd name="T4" fmla="*/ 2 w 56"/>
              <a:gd name="T5" fmla="*/ 1112514462 h 34"/>
              <a:gd name="T6" fmla="*/ 2 w 56"/>
              <a:gd name="T7" fmla="*/ 928244139 h 34"/>
              <a:gd name="T8" fmla="*/ 2 w 56"/>
              <a:gd name="T9" fmla="*/ 615043398 h 34"/>
              <a:gd name="T10" fmla="*/ 2 w 56"/>
              <a:gd name="T11" fmla="*/ 282130904 h 34"/>
              <a:gd name="T12" fmla="*/ 2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Freeform 139">
            <a:extLst>
              <a:ext uri="{FF2B5EF4-FFF2-40B4-BE49-F238E27FC236}">
                <a16:creationId xmlns:a16="http://schemas.microsoft.com/office/drawing/2014/main" id="{00000000-0008-0000-1100-000028000000}"/>
              </a:ext>
            </a:extLst>
          </xdr:cNvPr>
          <xdr:cNvSpPr>
            <a:spLocks/>
          </xdr:cNvSpPr>
        </xdr:nvSpPr>
        <xdr:spPr bwMode="auto">
          <a:xfrm>
            <a:off x="185" y="162"/>
            <a:ext cx="60" cy="34"/>
          </a:xfrm>
          <a:custGeom>
            <a:avLst/>
            <a:gdLst>
              <a:gd name="T0" fmla="*/ 164837 w 56"/>
              <a:gd name="T1" fmla="*/ 2 h 34"/>
              <a:gd name="T2" fmla="*/ 53016 w 56"/>
              <a:gd name="T3" fmla="*/ 7 h 34"/>
              <a:gd name="T4" fmla="*/ 217224 w 56"/>
              <a:gd name="T5" fmla="*/ 34 h 34"/>
              <a:gd name="T6" fmla="*/ 306707 w 56"/>
              <a:gd name="T7" fmla="*/ 29 h 34"/>
              <a:gd name="T8" fmla="*/ 328615 w 56"/>
              <a:gd name="T9" fmla="*/ 19 h 34"/>
              <a:gd name="T10" fmla="*/ 318748 w 56"/>
              <a:gd name="T11" fmla="*/ 9 h 34"/>
              <a:gd name="T12" fmla="*/ 164837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" name="Freeform 140">
            <a:extLst>
              <a:ext uri="{FF2B5EF4-FFF2-40B4-BE49-F238E27FC236}">
                <a16:creationId xmlns:a16="http://schemas.microsoft.com/office/drawing/2014/main" id="{00000000-0008-0000-1100-000029000000}"/>
              </a:ext>
            </a:extLst>
          </xdr:cNvPr>
          <xdr:cNvSpPr>
            <a:spLocks/>
          </xdr:cNvSpPr>
        </xdr:nvSpPr>
        <xdr:spPr bwMode="auto">
          <a:xfrm>
            <a:off x="123" y="194"/>
            <a:ext cx="55" cy="26"/>
          </a:xfrm>
          <a:custGeom>
            <a:avLst/>
            <a:gdLst>
              <a:gd name="T0" fmla="*/ 28 w 56"/>
              <a:gd name="T1" fmla="*/ 2 h 34"/>
              <a:gd name="T2" fmla="*/ 8 w 56"/>
              <a:gd name="T3" fmla="*/ 2 h 34"/>
              <a:gd name="T4" fmla="*/ 28 w 56"/>
              <a:gd name="T5" fmla="*/ 2 h 34"/>
              <a:gd name="T6" fmla="*/ 28 w 56"/>
              <a:gd name="T7" fmla="*/ 2 h 34"/>
              <a:gd name="T8" fmla="*/ 28 w 56"/>
              <a:gd name="T9" fmla="*/ 2 h 34"/>
              <a:gd name="T10" fmla="*/ 28 w 56"/>
              <a:gd name="T11" fmla="*/ 2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Freeform 141">
            <a:extLst>
              <a:ext uri="{FF2B5EF4-FFF2-40B4-BE49-F238E27FC236}">
                <a16:creationId xmlns:a16="http://schemas.microsoft.com/office/drawing/2014/main" id="{00000000-0008-0000-1100-00002A000000}"/>
              </a:ext>
            </a:extLst>
          </xdr:cNvPr>
          <xdr:cNvSpPr>
            <a:spLocks/>
          </xdr:cNvSpPr>
        </xdr:nvSpPr>
        <xdr:spPr bwMode="auto">
          <a:xfrm>
            <a:off x="164" y="191"/>
            <a:ext cx="64" cy="32"/>
          </a:xfrm>
          <a:custGeom>
            <a:avLst/>
            <a:gdLst>
              <a:gd name="T0" fmla="*/ 569921007 w 56"/>
              <a:gd name="T1" fmla="*/ 2 h 34"/>
              <a:gd name="T2" fmla="*/ 152961241 w 56"/>
              <a:gd name="T3" fmla="*/ 7 h 34"/>
              <a:gd name="T4" fmla="*/ 742145640 w 56"/>
              <a:gd name="T5" fmla="*/ 8 h 34"/>
              <a:gd name="T6" fmla="*/ 1021736289 w 56"/>
              <a:gd name="T7" fmla="*/ 8 h 34"/>
              <a:gd name="T8" fmla="*/ 1111152941 w 56"/>
              <a:gd name="T9" fmla="*/ 8 h 34"/>
              <a:gd name="T10" fmla="*/ 1107809081 w 56"/>
              <a:gd name="T11" fmla="*/ 8 h 34"/>
              <a:gd name="T12" fmla="*/ 569921007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Freeform 142">
            <a:extLst>
              <a:ext uri="{FF2B5EF4-FFF2-40B4-BE49-F238E27FC236}">
                <a16:creationId xmlns:a16="http://schemas.microsoft.com/office/drawing/2014/main" id="{00000000-0008-0000-1100-00002B000000}"/>
              </a:ext>
            </a:extLst>
          </xdr:cNvPr>
          <xdr:cNvSpPr>
            <a:spLocks/>
          </xdr:cNvSpPr>
        </xdr:nvSpPr>
        <xdr:spPr bwMode="auto">
          <a:xfrm>
            <a:off x="218" y="188"/>
            <a:ext cx="62" cy="32"/>
          </a:xfrm>
          <a:custGeom>
            <a:avLst/>
            <a:gdLst>
              <a:gd name="T0" fmla="*/ 10456424 w 56"/>
              <a:gd name="T1" fmla="*/ 2 h 34"/>
              <a:gd name="T2" fmla="*/ 2954828 w 56"/>
              <a:gd name="T3" fmla="*/ 7 h 34"/>
              <a:gd name="T4" fmla="*/ 13561995 w 56"/>
              <a:gd name="T5" fmla="*/ 8 h 34"/>
              <a:gd name="T6" fmla="*/ 18631514 w 56"/>
              <a:gd name="T7" fmla="*/ 8 h 34"/>
              <a:gd name="T8" fmla="*/ 20436289 w 56"/>
              <a:gd name="T9" fmla="*/ 8 h 34"/>
              <a:gd name="T10" fmla="*/ 20376906 w 56"/>
              <a:gd name="T11" fmla="*/ 8 h 34"/>
              <a:gd name="T12" fmla="*/ 10456424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" name="Freeform 143">
            <a:extLst>
              <a:ext uri="{FF2B5EF4-FFF2-40B4-BE49-F238E27FC236}">
                <a16:creationId xmlns:a16="http://schemas.microsoft.com/office/drawing/2014/main" id="{00000000-0008-0000-1100-00002C000000}"/>
              </a:ext>
            </a:extLst>
          </xdr:cNvPr>
          <xdr:cNvSpPr>
            <a:spLocks/>
          </xdr:cNvSpPr>
        </xdr:nvSpPr>
        <xdr:spPr bwMode="auto">
          <a:xfrm>
            <a:off x="234" y="159"/>
            <a:ext cx="57" cy="36"/>
          </a:xfrm>
          <a:custGeom>
            <a:avLst/>
            <a:gdLst>
              <a:gd name="T0" fmla="*/ 298 w 56"/>
              <a:gd name="T1" fmla="*/ 2 h 34"/>
              <a:gd name="T2" fmla="*/ 8 w 56"/>
              <a:gd name="T3" fmla="*/ 7 h 34"/>
              <a:gd name="T4" fmla="*/ 344 w 56"/>
              <a:gd name="T5" fmla="*/ 44162 h 34"/>
              <a:gd name="T6" fmla="*/ 448 w 56"/>
              <a:gd name="T7" fmla="*/ 39371 h 34"/>
              <a:gd name="T8" fmla="*/ 480 w 56"/>
              <a:gd name="T9" fmla="*/ 23551 h 34"/>
              <a:gd name="T10" fmla="*/ 472 w 56"/>
              <a:gd name="T11" fmla="*/ 13298 h 34"/>
              <a:gd name="T12" fmla="*/ 29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Freeform 144">
            <a:extLst>
              <a:ext uri="{FF2B5EF4-FFF2-40B4-BE49-F238E27FC236}">
                <a16:creationId xmlns:a16="http://schemas.microsoft.com/office/drawing/2014/main" id="{00000000-0008-0000-1100-00002D000000}"/>
              </a:ext>
            </a:extLst>
          </xdr:cNvPr>
          <xdr:cNvSpPr>
            <a:spLocks/>
          </xdr:cNvSpPr>
        </xdr:nvSpPr>
        <xdr:spPr bwMode="auto">
          <a:xfrm flipH="1">
            <a:off x="167" y="215"/>
            <a:ext cx="74" cy="36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1038726722 h 31"/>
              <a:gd name="T4" fmla="*/ 2147483646 w 41"/>
              <a:gd name="T5" fmla="*/ 2147483646 h 31"/>
              <a:gd name="T6" fmla="*/ 2147483646 w 41"/>
              <a:gd name="T7" fmla="*/ 2147483646 h 31"/>
              <a:gd name="T8" fmla="*/ 2147483646 w 41"/>
              <a:gd name="T9" fmla="*/ 1038726722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Freeform 145">
            <a:extLst>
              <a:ext uri="{FF2B5EF4-FFF2-40B4-BE49-F238E27FC236}">
                <a16:creationId xmlns:a16="http://schemas.microsoft.com/office/drawing/2014/main" id="{00000000-0008-0000-1100-00002E000000}"/>
              </a:ext>
            </a:extLst>
          </xdr:cNvPr>
          <xdr:cNvSpPr>
            <a:spLocks/>
          </xdr:cNvSpPr>
        </xdr:nvSpPr>
        <xdr:spPr bwMode="auto">
          <a:xfrm>
            <a:off x="272" y="220"/>
            <a:ext cx="72" cy="30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7 h 31"/>
              <a:gd name="T4" fmla="*/ 2147483646 w 41"/>
              <a:gd name="T5" fmla="*/ 15 h 31"/>
              <a:gd name="T6" fmla="*/ 2147483646 w 41"/>
              <a:gd name="T7" fmla="*/ 15 h 31"/>
              <a:gd name="T8" fmla="*/ 2147483646 w 41"/>
              <a:gd name="T9" fmla="*/ 7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0</xdr:colOff>
      <xdr:row>15</xdr:row>
      <xdr:rowOff>57150</xdr:rowOff>
    </xdr:from>
    <xdr:to>
      <xdr:col>10</xdr:col>
      <xdr:colOff>228600</xdr:colOff>
      <xdr:row>16</xdr:row>
      <xdr:rowOff>19050</xdr:rowOff>
    </xdr:to>
    <xdr:grpSp>
      <xdr:nvGrpSpPr>
        <xdr:cNvPr id="47" name="Group 146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pSpPr>
          <a:grpSpLocks/>
        </xdr:cNvGrpSpPr>
      </xdr:nvGrpSpPr>
      <xdr:grpSpPr bwMode="auto">
        <a:xfrm>
          <a:off x="1209675" y="2428875"/>
          <a:ext cx="1828800" cy="114300"/>
          <a:chOff x="139" y="255"/>
          <a:chExt cx="189" cy="11"/>
        </a:xfrm>
      </xdr:grpSpPr>
      <xdr:sp macro="" textlink="">
        <xdr:nvSpPr>
          <xdr:cNvPr id="48" name="Freeform 147">
            <a:extLst>
              <a:ext uri="{FF2B5EF4-FFF2-40B4-BE49-F238E27FC236}">
                <a16:creationId xmlns:a16="http://schemas.microsoft.com/office/drawing/2014/main" id="{00000000-0008-0000-1100-000030000000}"/>
              </a:ext>
            </a:extLst>
          </xdr:cNvPr>
          <xdr:cNvSpPr>
            <a:spLocks/>
          </xdr:cNvSpPr>
        </xdr:nvSpPr>
        <xdr:spPr bwMode="auto">
          <a:xfrm>
            <a:off x="176" y="257"/>
            <a:ext cx="9" cy="5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" name="Freeform 148">
            <a:extLst>
              <a:ext uri="{FF2B5EF4-FFF2-40B4-BE49-F238E27FC236}">
                <a16:creationId xmlns:a16="http://schemas.microsoft.com/office/drawing/2014/main" id="{00000000-0008-0000-1100-000031000000}"/>
              </a:ext>
            </a:extLst>
          </xdr:cNvPr>
          <xdr:cNvSpPr>
            <a:spLocks/>
          </xdr:cNvSpPr>
        </xdr:nvSpPr>
        <xdr:spPr bwMode="auto">
          <a:xfrm>
            <a:off x="322" y="255"/>
            <a:ext cx="6" cy="8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" name="Freeform 149">
            <a:extLst>
              <a:ext uri="{FF2B5EF4-FFF2-40B4-BE49-F238E27FC236}">
                <a16:creationId xmlns:a16="http://schemas.microsoft.com/office/drawing/2014/main" id="{00000000-0008-0000-1100-000032000000}"/>
              </a:ext>
            </a:extLst>
          </xdr:cNvPr>
          <xdr:cNvSpPr>
            <a:spLocks/>
          </xdr:cNvSpPr>
        </xdr:nvSpPr>
        <xdr:spPr bwMode="auto">
          <a:xfrm>
            <a:off x="245" y="256"/>
            <a:ext cx="6" cy="7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" name="Freeform 150">
            <a:extLst>
              <a:ext uri="{FF2B5EF4-FFF2-40B4-BE49-F238E27FC236}">
                <a16:creationId xmlns:a16="http://schemas.microsoft.com/office/drawing/2014/main" id="{00000000-0008-0000-1100-000033000000}"/>
              </a:ext>
            </a:extLst>
          </xdr:cNvPr>
          <xdr:cNvSpPr>
            <a:spLocks/>
          </xdr:cNvSpPr>
        </xdr:nvSpPr>
        <xdr:spPr bwMode="auto">
          <a:xfrm>
            <a:off x="210" y="260"/>
            <a:ext cx="7" cy="6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" name="Freeform 151">
            <a:extLst>
              <a:ext uri="{FF2B5EF4-FFF2-40B4-BE49-F238E27FC236}">
                <a16:creationId xmlns:a16="http://schemas.microsoft.com/office/drawing/2014/main" id="{00000000-0008-0000-1100-000034000000}"/>
              </a:ext>
            </a:extLst>
          </xdr:cNvPr>
          <xdr:cNvSpPr>
            <a:spLocks/>
          </xdr:cNvSpPr>
        </xdr:nvSpPr>
        <xdr:spPr bwMode="auto">
          <a:xfrm>
            <a:off x="279" y="256"/>
            <a:ext cx="8" cy="7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" name="Freeform 152">
            <a:extLst>
              <a:ext uri="{FF2B5EF4-FFF2-40B4-BE49-F238E27FC236}">
                <a16:creationId xmlns:a16="http://schemas.microsoft.com/office/drawing/2014/main" id="{00000000-0008-0000-1100-000035000000}"/>
              </a:ext>
            </a:extLst>
          </xdr:cNvPr>
          <xdr:cNvSpPr>
            <a:spLocks/>
          </xdr:cNvSpPr>
        </xdr:nvSpPr>
        <xdr:spPr bwMode="auto">
          <a:xfrm flipH="1">
            <a:off x="139" y="255"/>
            <a:ext cx="7" cy="8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123825</xdr:colOff>
      <xdr:row>17</xdr:row>
      <xdr:rowOff>66675</xdr:rowOff>
    </xdr:from>
    <xdr:to>
      <xdr:col>11</xdr:col>
      <xdr:colOff>123825</xdr:colOff>
      <xdr:row>18</xdr:row>
      <xdr:rowOff>85725</xdr:rowOff>
    </xdr:to>
    <xdr:sp macro="" textlink="">
      <xdr:nvSpPr>
        <xdr:cNvPr id="54" name="Line 156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>
          <a:spLocks noChangeShapeType="1"/>
        </xdr:cNvSpPr>
      </xdr:nvSpPr>
      <xdr:spPr bwMode="auto">
        <a:xfrm>
          <a:off x="3219450" y="2743200"/>
          <a:ext cx="0" cy="1714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55" name="Freeform 157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>
          <a:spLocks/>
        </xdr:cNvSpPr>
      </xdr:nvSpPr>
      <xdr:spPr bwMode="auto">
        <a:xfrm>
          <a:off x="6924675" y="504825"/>
          <a:ext cx="122872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56" name="Freeform 162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SpPr>
          <a:spLocks/>
        </xdr:cNvSpPr>
      </xdr:nvSpPr>
      <xdr:spPr bwMode="auto">
        <a:xfrm flipH="1" flipV="1">
          <a:off x="6743700" y="1552575"/>
          <a:ext cx="127635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57" name="Freeform 163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>
          <a:spLocks/>
        </xdr:cNvSpPr>
      </xdr:nvSpPr>
      <xdr:spPr bwMode="auto">
        <a:xfrm flipH="1" flipV="1">
          <a:off x="6715125" y="2047875"/>
          <a:ext cx="118110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247650</xdr:colOff>
      <xdr:row>15</xdr:row>
      <xdr:rowOff>142875</xdr:rowOff>
    </xdr:from>
    <xdr:to>
      <xdr:col>20</xdr:col>
      <xdr:colOff>314325</xdr:colOff>
      <xdr:row>16</xdr:row>
      <xdr:rowOff>47625</xdr:rowOff>
    </xdr:to>
    <xdr:sp macro="" textlink="">
      <xdr:nvSpPr>
        <xdr:cNvPr id="58" name="Freeform 164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SpPr>
          <a:spLocks/>
        </xdr:cNvSpPr>
      </xdr:nvSpPr>
      <xdr:spPr bwMode="auto">
        <a:xfrm>
          <a:off x="6076950" y="2514600"/>
          <a:ext cx="66675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15</xdr:row>
      <xdr:rowOff>66675</xdr:rowOff>
    </xdr:from>
    <xdr:to>
      <xdr:col>21</xdr:col>
      <xdr:colOff>38100</xdr:colOff>
      <xdr:row>15</xdr:row>
      <xdr:rowOff>123825</xdr:rowOff>
    </xdr:to>
    <xdr:sp macro="" textlink="">
      <xdr:nvSpPr>
        <xdr:cNvPr id="59" name="Freeform 165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SpPr>
          <a:spLocks/>
        </xdr:cNvSpPr>
      </xdr:nvSpPr>
      <xdr:spPr bwMode="auto">
        <a:xfrm>
          <a:off x="6191250" y="2438400"/>
          <a:ext cx="57150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15</xdr:row>
      <xdr:rowOff>104775</xdr:rowOff>
    </xdr:from>
    <xdr:to>
      <xdr:col>21</xdr:col>
      <xdr:colOff>171450</xdr:colOff>
      <xdr:row>16</xdr:row>
      <xdr:rowOff>9525</xdr:rowOff>
    </xdr:to>
    <xdr:sp macro="" textlink="">
      <xdr:nvSpPr>
        <xdr:cNvPr id="60" name="Freeform 166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SpPr>
          <a:spLocks/>
        </xdr:cNvSpPr>
      </xdr:nvSpPr>
      <xdr:spPr bwMode="auto">
        <a:xfrm>
          <a:off x="6324600" y="2476500"/>
          <a:ext cx="57150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171450</xdr:colOff>
      <xdr:row>13</xdr:row>
      <xdr:rowOff>38100</xdr:rowOff>
    </xdr:from>
    <xdr:to>
      <xdr:col>22</xdr:col>
      <xdr:colOff>95250</xdr:colOff>
      <xdr:row>13</xdr:row>
      <xdr:rowOff>133350</xdr:rowOff>
    </xdr:to>
    <xdr:sp macro="" textlink="">
      <xdr:nvSpPr>
        <xdr:cNvPr id="61" name="Freeform 170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SpPr>
          <a:spLocks/>
        </xdr:cNvSpPr>
      </xdr:nvSpPr>
      <xdr:spPr bwMode="auto">
        <a:xfrm>
          <a:off x="6381750" y="21050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133350</xdr:colOff>
      <xdr:row>11</xdr:row>
      <xdr:rowOff>57150</xdr:rowOff>
    </xdr:from>
    <xdr:to>
      <xdr:col>22</xdr:col>
      <xdr:colOff>228600</xdr:colOff>
      <xdr:row>11</xdr:row>
      <xdr:rowOff>152400</xdr:rowOff>
    </xdr:to>
    <xdr:sp macro="" textlink="">
      <xdr:nvSpPr>
        <xdr:cNvPr id="62" name="Freeform 171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SpPr>
          <a:spLocks/>
        </xdr:cNvSpPr>
      </xdr:nvSpPr>
      <xdr:spPr bwMode="auto">
        <a:xfrm>
          <a:off x="6515100" y="181927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304800</xdr:colOff>
      <xdr:row>9</xdr:row>
      <xdr:rowOff>57150</xdr:rowOff>
    </xdr:from>
    <xdr:to>
      <xdr:col>23</xdr:col>
      <xdr:colOff>28575</xdr:colOff>
      <xdr:row>10</xdr:row>
      <xdr:rowOff>0</xdr:rowOff>
    </xdr:to>
    <xdr:sp macro="" textlink="">
      <xdr:nvSpPr>
        <xdr:cNvPr id="63" name="Freeform 172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SpPr>
          <a:spLocks/>
        </xdr:cNvSpPr>
      </xdr:nvSpPr>
      <xdr:spPr bwMode="auto">
        <a:xfrm>
          <a:off x="6686550" y="151447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7</xdr:row>
      <xdr:rowOff>95250</xdr:rowOff>
    </xdr:from>
    <xdr:to>
      <xdr:col>23</xdr:col>
      <xdr:colOff>161925</xdr:colOff>
      <xdr:row>8</xdr:row>
      <xdr:rowOff>38100</xdr:rowOff>
    </xdr:to>
    <xdr:sp macro="" textlink="">
      <xdr:nvSpPr>
        <xdr:cNvPr id="64" name="Freeform 173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SpPr>
          <a:spLocks/>
        </xdr:cNvSpPr>
      </xdr:nvSpPr>
      <xdr:spPr bwMode="auto">
        <a:xfrm>
          <a:off x="6810375" y="1247775"/>
          <a:ext cx="104775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171450</xdr:colOff>
      <xdr:row>5</xdr:row>
      <xdr:rowOff>142875</xdr:rowOff>
    </xdr:from>
    <xdr:to>
      <xdr:col>24</xdr:col>
      <xdr:colOff>85725</xdr:colOff>
      <xdr:row>6</xdr:row>
      <xdr:rowOff>85725</xdr:rowOff>
    </xdr:to>
    <xdr:sp macro="" textlink="">
      <xdr:nvSpPr>
        <xdr:cNvPr id="65" name="Freeform 174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SpPr>
          <a:spLocks/>
        </xdr:cNvSpPr>
      </xdr:nvSpPr>
      <xdr:spPr bwMode="auto">
        <a:xfrm>
          <a:off x="6924675" y="9906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161925</xdr:colOff>
      <xdr:row>5</xdr:row>
      <xdr:rowOff>142875</xdr:rowOff>
    </xdr:from>
    <xdr:to>
      <xdr:col>24</xdr:col>
      <xdr:colOff>247650</xdr:colOff>
      <xdr:row>15</xdr:row>
      <xdr:rowOff>0</xdr:rowOff>
    </xdr:to>
    <xdr:sp macro="" textlink="">
      <xdr:nvSpPr>
        <xdr:cNvPr id="66" name="Line 175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SpPr>
          <a:spLocks noChangeShapeType="1"/>
        </xdr:cNvSpPr>
      </xdr:nvSpPr>
      <xdr:spPr bwMode="auto">
        <a:xfrm flipV="1">
          <a:off x="6543675" y="990600"/>
          <a:ext cx="638175" cy="13811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67" name="Freeform 176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SpPr>
          <a:spLocks/>
        </xdr:cNvSpPr>
      </xdr:nvSpPr>
      <xdr:spPr bwMode="auto">
        <a:xfrm>
          <a:off x="7162800" y="10572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68" name="Freeform 17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SpPr>
          <a:spLocks/>
        </xdr:cNvSpPr>
      </xdr:nvSpPr>
      <xdr:spPr bwMode="auto">
        <a:xfrm>
          <a:off x="7096125" y="1181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69" name="Freeform 17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SpPr>
          <a:spLocks/>
        </xdr:cNvSpPr>
      </xdr:nvSpPr>
      <xdr:spPr bwMode="auto">
        <a:xfrm>
          <a:off x="7048500" y="13144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70" name="Freeform 17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SpPr>
          <a:spLocks/>
        </xdr:cNvSpPr>
      </xdr:nvSpPr>
      <xdr:spPr bwMode="auto">
        <a:xfrm>
          <a:off x="6981825" y="1409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71" name="Freeform 180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SpPr>
          <a:spLocks/>
        </xdr:cNvSpPr>
      </xdr:nvSpPr>
      <xdr:spPr bwMode="auto">
        <a:xfrm>
          <a:off x="6972300" y="15049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72" name="Freeform 181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SpPr>
          <a:spLocks/>
        </xdr:cNvSpPr>
      </xdr:nvSpPr>
      <xdr:spPr bwMode="auto">
        <a:xfrm>
          <a:off x="6886575" y="1609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10</xdr:row>
      <xdr:rowOff>28575</xdr:rowOff>
    </xdr:from>
    <xdr:to>
      <xdr:col>24</xdr:col>
      <xdr:colOff>95250</xdr:colOff>
      <xdr:row>10</xdr:row>
      <xdr:rowOff>66675</xdr:rowOff>
    </xdr:to>
    <xdr:sp macro="" textlink="">
      <xdr:nvSpPr>
        <xdr:cNvPr id="73" name="Freeform 182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SpPr>
          <a:spLocks/>
        </xdr:cNvSpPr>
      </xdr:nvSpPr>
      <xdr:spPr bwMode="auto">
        <a:xfrm>
          <a:off x="6972300" y="16383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104775</xdr:colOff>
      <xdr:row>11</xdr:row>
      <xdr:rowOff>9525</xdr:rowOff>
    </xdr:from>
    <xdr:to>
      <xdr:col>23</xdr:col>
      <xdr:colOff>161925</xdr:colOff>
      <xdr:row>11</xdr:row>
      <xdr:rowOff>47625</xdr:rowOff>
    </xdr:to>
    <xdr:sp macro="" textlink="">
      <xdr:nvSpPr>
        <xdr:cNvPr id="74" name="Freeform 183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SpPr>
          <a:spLocks/>
        </xdr:cNvSpPr>
      </xdr:nvSpPr>
      <xdr:spPr bwMode="auto">
        <a:xfrm>
          <a:off x="6858000" y="1771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75" name="Freeform 184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SpPr>
          <a:spLocks/>
        </xdr:cNvSpPr>
      </xdr:nvSpPr>
      <xdr:spPr bwMode="auto">
        <a:xfrm>
          <a:off x="6781800" y="18954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76" name="Freeform 185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SpPr>
          <a:spLocks/>
        </xdr:cNvSpPr>
      </xdr:nvSpPr>
      <xdr:spPr bwMode="auto">
        <a:xfrm>
          <a:off x="6705600" y="20193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77" name="Freeform 186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SpPr>
          <a:spLocks/>
        </xdr:cNvSpPr>
      </xdr:nvSpPr>
      <xdr:spPr bwMode="auto">
        <a:xfrm>
          <a:off x="6667500" y="2124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78" name="Freeform 187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SpPr>
          <a:spLocks/>
        </xdr:cNvSpPr>
      </xdr:nvSpPr>
      <xdr:spPr bwMode="auto">
        <a:xfrm>
          <a:off x="660082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352425</xdr:colOff>
      <xdr:row>13</xdr:row>
      <xdr:rowOff>104775</xdr:rowOff>
    </xdr:from>
    <xdr:to>
      <xdr:col>23</xdr:col>
      <xdr:colOff>38100</xdr:colOff>
      <xdr:row>13</xdr:row>
      <xdr:rowOff>142875</xdr:rowOff>
    </xdr:to>
    <xdr:sp macro="" textlink="">
      <xdr:nvSpPr>
        <xdr:cNvPr id="79" name="Freeform 188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SpPr>
          <a:spLocks/>
        </xdr:cNvSpPr>
      </xdr:nvSpPr>
      <xdr:spPr bwMode="auto">
        <a:xfrm>
          <a:off x="6734175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104775</xdr:colOff>
      <xdr:row>12</xdr:row>
      <xdr:rowOff>47625</xdr:rowOff>
    </xdr:from>
    <xdr:to>
      <xdr:col>23</xdr:col>
      <xdr:colOff>161925</xdr:colOff>
      <xdr:row>12</xdr:row>
      <xdr:rowOff>85725</xdr:rowOff>
    </xdr:to>
    <xdr:sp macro="" textlink="">
      <xdr:nvSpPr>
        <xdr:cNvPr id="80" name="Freeform 189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SpPr>
          <a:spLocks/>
        </xdr:cNvSpPr>
      </xdr:nvSpPr>
      <xdr:spPr bwMode="auto">
        <a:xfrm>
          <a:off x="6858000" y="19621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1" name="Line 190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SpPr>
          <a:spLocks noChangeShapeType="1"/>
        </xdr:cNvSpPr>
      </xdr:nvSpPr>
      <xdr:spPr bwMode="auto">
        <a:xfrm flipH="1">
          <a:off x="5800725" y="990600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247650</xdr:colOff>
      <xdr:row>2</xdr:row>
      <xdr:rowOff>123825</xdr:rowOff>
    </xdr:from>
    <xdr:to>
      <xdr:col>27</xdr:col>
      <xdr:colOff>114300</xdr:colOff>
      <xdr:row>4</xdr:row>
      <xdr:rowOff>38100</xdr:rowOff>
    </xdr:to>
    <xdr:grpSp>
      <xdr:nvGrpSpPr>
        <xdr:cNvPr id="82" name="Group 191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pSpPr>
          <a:grpSpLocks/>
        </xdr:cNvGrpSpPr>
      </xdr:nvGrpSpPr>
      <xdr:grpSpPr bwMode="auto">
        <a:xfrm>
          <a:off x="7791450" y="514350"/>
          <a:ext cx="219075" cy="219075"/>
          <a:chOff x="848" y="55"/>
          <a:chExt cx="18" cy="23"/>
        </a:xfrm>
      </xdr:grpSpPr>
      <xdr:sp macro="" textlink="">
        <xdr:nvSpPr>
          <xdr:cNvPr id="83" name="Line 192">
            <a:extLst>
              <a:ext uri="{FF2B5EF4-FFF2-40B4-BE49-F238E27FC236}">
                <a16:creationId xmlns:a16="http://schemas.microsoft.com/office/drawing/2014/main" id="{00000000-0008-0000-1100-000053000000}"/>
              </a:ext>
            </a:extLst>
          </xdr:cNvPr>
          <xdr:cNvSpPr>
            <a:spLocks noChangeShapeType="1"/>
          </xdr:cNvSpPr>
        </xdr:nvSpPr>
        <xdr:spPr bwMode="auto">
          <a:xfrm>
            <a:off x="848" y="56"/>
            <a:ext cx="6" cy="2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193">
            <a:extLst>
              <a:ext uri="{FF2B5EF4-FFF2-40B4-BE49-F238E27FC236}">
                <a16:creationId xmlns:a16="http://schemas.microsoft.com/office/drawing/2014/main" id="{00000000-0008-0000-1100-000054000000}"/>
              </a:ext>
            </a:extLst>
          </xdr:cNvPr>
          <xdr:cNvSpPr>
            <a:spLocks noChangeShapeType="1"/>
          </xdr:cNvSpPr>
        </xdr:nvSpPr>
        <xdr:spPr bwMode="auto">
          <a:xfrm>
            <a:off x="848" y="55"/>
            <a:ext cx="12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194">
            <a:extLst>
              <a:ext uri="{FF2B5EF4-FFF2-40B4-BE49-F238E27FC236}">
                <a16:creationId xmlns:a16="http://schemas.microsoft.com/office/drawing/2014/main" id="{00000000-0008-0000-1100-000055000000}"/>
              </a:ext>
            </a:extLst>
          </xdr:cNvPr>
          <xdr:cNvSpPr>
            <a:spLocks noChangeShapeType="1"/>
          </xdr:cNvSpPr>
        </xdr:nvSpPr>
        <xdr:spPr bwMode="auto">
          <a:xfrm>
            <a:off x="849" y="55"/>
            <a:ext cx="17" cy="1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57150</xdr:colOff>
      <xdr:row>6</xdr:row>
      <xdr:rowOff>0</xdr:rowOff>
    </xdr:from>
    <xdr:to>
      <xdr:col>24</xdr:col>
      <xdr:colOff>361950</xdr:colOff>
      <xdr:row>15</xdr:row>
      <xdr:rowOff>0</xdr:rowOff>
    </xdr:to>
    <xdr:sp macro="" textlink="">
      <xdr:nvSpPr>
        <xdr:cNvPr id="86" name="Line 195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SpPr>
          <a:spLocks noChangeShapeType="1"/>
        </xdr:cNvSpPr>
      </xdr:nvSpPr>
      <xdr:spPr bwMode="auto">
        <a:xfrm flipH="1">
          <a:off x="6810375" y="1000125"/>
          <a:ext cx="48577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28575</xdr:colOff>
      <xdr:row>8</xdr:row>
      <xdr:rowOff>19050</xdr:rowOff>
    </xdr:from>
    <xdr:to>
      <xdr:col>28</xdr:col>
      <xdr:colOff>19050</xdr:colOff>
      <xdr:row>9</xdr:row>
      <xdr:rowOff>152400</xdr:rowOff>
    </xdr:to>
    <xdr:sp macro="" textlink="">
      <xdr:nvSpPr>
        <xdr:cNvPr id="87" name="Freeform 242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SpPr>
          <a:spLocks/>
        </xdr:cNvSpPr>
      </xdr:nvSpPr>
      <xdr:spPr bwMode="auto">
        <a:xfrm flipH="1" flipV="1">
          <a:off x="6962775" y="1323975"/>
          <a:ext cx="1181100" cy="2857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85725</xdr:colOff>
      <xdr:row>15</xdr:row>
      <xdr:rowOff>47625</xdr:rowOff>
    </xdr:from>
    <xdr:to>
      <xdr:col>20</xdr:col>
      <xdr:colOff>142875</xdr:colOff>
      <xdr:row>15</xdr:row>
      <xdr:rowOff>114300</xdr:rowOff>
    </xdr:to>
    <xdr:sp macro="" textlink="">
      <xdr:nvSpPr>
        <xdr:cNvPr id="88" name="Freeform 11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SpPr>
          <a:spLocks/>
        </xdr:cNvSpPr>
      </xdr:nvSpPr>
      <xdr:spPr bwMode="auto">
        <a:xfrm>
          <a:off x="5915025" y="2419350"/>
          <a:ext cx="57150" cy="66675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47625</xdr:colOff>
      <xdr:row>15</xdr:row>
      <xdr:rowOff>123825</xdr:rowOff>
    </xdr:from>
    <xdr:to>
      <xdr:col>20</xdr:col>
      <xdr:colOff>104775</xdr:colOff>
      <xdr:row>16</xdr:row>
      <xdr:rowOff>38100</xdr:rowOff>
    </xdr:to>
    <xdr:sp macro="" textlink="">
      <xdr:nvSpPr>
        <xdr:cNvPr id="89" name="Freeform 118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SpPr>
          <a:spLocks/>
        </xdr:cNvSpPr>
      </xdr:nvSpPr>
      <xdr:spPr bwMode="auto">
        <a:xfrm>
          <a:off x="5876925" y="2495550"/>
          <a:ext cx="57150" cy="66675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613</xdr:colOff>
      <xdr:row>15</xdr:row>
      <xdr:rowOff>0</xdr:rowOff>
    </xdr:from>
    <xdr:to>
      <xdr:col>32</xdr:col>
      <xdr:colOff>0</xdr:colOff>
      <xdr:row>15</xdr:row>
      <xdr:rowOff>1588</xdr:rowOff>
    </xdr:to>
    <xdr:cxnSp macro="">
      <xdr:nvCxnSpPr>
        <xdr:cNvPr id="90" name="직선 연결선 89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CxnSpPr/>
      </xdr:nvCxnSpPr>
      <xdr:spPr>
        <a:xfrm>
          <a:off x="6382363" y="2371725"/>
          <a:ext cx="3104537" cy="1588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14</xdr:row>
      <xdr:rowOff>149374</xdr:rowOff>
    </xdr:from>
    <xdr:to>
      <xdr:col>20</xdr:col>
      <xdr:colOff>12682</xdr:colOff>
      <xdr:row>15</xdr:row>
      <xdr:rowOff>0</xdr:rowOff>
    </xdr:to>
    <xdr:cxnSp macro="">
      <xdr:nvCxnSpPr>
        <xdr:cNvPr id="91" name="직선 연결선 90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CxnSpPr/>
      </xdr:nvCxnSpPr>
      <xdr:spPr>
        <a:xfrm>
          <a:off x="3228975" y="2368699"/>
          <a:ext cx="2613007" cy="3026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149375</xdr:rowOff>
    </xdr:from>
    <xdr:to>
      <xdr:col>32</xdr:col>
      <xdr:colOff>0</xdr:colOff>
      <xdr:row>6</xdr:row>
      <xdr:rowOff>0</xdr:rowOff>
    </xdr:to>
    <xdr:cxnSp macro="">
      <xdr:nvCxnSpPr>
        <xdr:cNvPr id="92" name="직선 연결선 91">
          <a:extLst>
            <a:ext uri="{FF2B5EF4-FFF2-40B4-BE49-F238E27FC236}">
              <a16:creationId xmlns:a16="http://schemas.microsoft.com/office/drawing/2014/main" id="{00000000-0008-0000-1100-00005C000000}"/>
            </a:ext>
          </a:extLst>
        </xdr:cNvPr>
        <xdr:cNvCxnSpPr/>
      </xdr:nvCxnSpPr>
      <xdr:spPr>
        <a:xfrm>
          <a:off x="3219450" y="997100"/>
          <a:ext cx="6267450" cy="3025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4358</xdr:colOff>
      <xdr:row>16</xdr:row>
      <xdr:rowOff>84287</xdr:rowOff>
    </xdr:from>
    <xdr:to>
      <xdr:col>32</xdr:col>
      <xdr:colOff>0</xdr:colOff>
      <xdr:row>16</xdr:row>
      <xdr:rowOff>84741</xdr:rowOff>
    </xdr:to>
    <xdr:cxnSp macro="">
      <xdr:nvCxnSpPr>
        <xdr:cNvPr id="93" name="직선 연결선 92">
          <a:extLst>
            <a:ext uri="{FF2B5EF4-FFF2-40B4-BE49-F238E27FC236}">
              <a16:creationId xmlns:a16="http://schemas.microsoft.com/office/drawing/2014/main" id="{00000000-0008-0000-1100-00005D000000}"/>
            </a:ext>
          </a:extLst>
        </xdr:cNvPr>
        <xdr:cNvCxnSpPr/>
      </xdr:nvCxnSpPr>
      <xdr:spPr>
        <a:xfrm flipV="1">
          <a:off x="6386108" y="2608412"/>
          <a:ext cx="3100792" cy="454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333480</xdr:colOff>
      <xdr:row>6</xdr:row>
      <xdr:rowOff>796</xdr:rowOff>
    </xdr:from>
    <xdr:to>
      <xdr:col>29</xdr:col>
      <xdr:colOff>794</xdr:colOff>
      <xdr:row>15</xdr:row>
      <xdr:rowOff>794</xdr:rowOff>
    </xdr:to>
    <xdr:cxnSp macro="">
      <xdr:nvCxnSpPr>
        <xdr:cNvPr id="94" name="직선 화살표 연결선 93">
          <a:extLst>
            <a:ext uri="{FF2B5EF4-FFF2-40B4-BE49-F238E27FC236}">
              <a16:creationId xmlns:a16="http://schemas.microsoft.com/office/drawing/2014/main" id="{00000000-0008-0000-1100-00005E000000}"/>
            </a:ext>
          </a:extLst>
        </xdr:cNvPr>
        <xdr:cNvCxnSpPr/>
      </xdr:nvCxnSpPr>
      <xdr:spPr>
        <a:xfrm rot="5400000">
          <a:off x="7772851" y="1686375"/>
          <a:ext cx="1371598" cy="689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312289</xdr:colOff>
      <xdr:row>6</xdr:row>
      <xdr:rowOff>3</xdr:rowOff>
    </xdr:from>
    <xdr:to>
      <xdr:col>30</xdr:col>
      <xdr:colOff>0</xdr:colOff>
      <xdr:row>16</xdr:row>
      <xdr:rowOff>94609</xdr:rowOff>
    </xdr:to>
    <xdr:cxnSp macro="">
      <xdr:nvCxnSpPr>
        <xdr:cNvPr id="95" name="직선 화살표 연결선 94">
          <a:extLst>
            <a:ext uri="{FF2B5EF4-FFF2-40B4-BE49-F238E27FC236}">
              <a16:creationId xmlns:a16="http://schemas.microsoft.com/office/drawing/2014/main" id="{00000000-0008-0000-1100-00005F000000}"/>
            </a:ext>
          </a:extLst>
        </xdr:cNvPr>
        <xdr:cNvCxnSpPr/>
      </xdr:nvCxnSpPr>
      <xdr:spPr>
        <a:xfrm rot="5400000">
          <a:off x="7962204" y="1808413"/>
          <a:ext cx="1618606" cy="2036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14</xdr:row>
      <xdr:rowOff>150960</xdr:rowOff>
    </xdr:from>
    <xdr:to>
      <xdr:col>29</xdr:col>
      <xdr:colOff>2</xdr:colOff>
      <xdr:row>16</xdr:row>
      <xdr:rowOff>93813</xdr:rowOff>
    </xdr:to>
    <xdr:cxnSp macro="">
      <xdr:nvCxnSpPr>
        <xdr:cNvPr id="96" name="직선 화살표 연결선 95">
          <a:extLst>
            <a:ext uri="{FF2B5EF4-FFF2-40B4-BE49-F238E27FC236}">
              <a16:creationId xmlns:a16="http://schemas.microsoft.com/office/drawing/2014/main" id="{00000000-0008-0000-1100-000060000000}"/>
            </a:ext>
          </a:extLst>
        </xdr:cNvPr>
        <xdr:cNvCxnSpPr/>
      </xdr:nvCxnSpPr>
      <xdr:spPr>
        <a:xfrm rot="5400000">
          <a:off x="8334374" y="2494111"/>
          <a:ext cx="247653" cy="2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251298</xdr:colOff>
      <xdr:row>17</xdr:row>
      <xdr:rowOff>149968</xdr:rowOff>
    </xdr:from>
    <xdr:to>
      <xdr:col>11</xdr:col>
      <xdr:colOff>124988</xdr:colOff>
      <xdr:row>18</xdr:row>
      <xdr:rowOff>2</xdr:rowOff>
    </xdr:to>
    <xdr:cxnSp macro="">
      <xdr:nvCxnSpPr>
        <xdr:cNvPr id="97" name="직선 화살표 연결선 96">
          <a:extLst>
            <a:ext uri="{FF2B5EF4-FFF2-40B4-BE49-F238E27FC236}">
              <a16:creationId xmlns:a16="http://schemas.microsoft.com/office/drawing/2014/main" id="{00000000-0008-0000-1100-000061000000}"/>
            </a:ext>
          </a:extLst>
        </xdr:cNvPr>
        <xdr:cNvCxnSpPr/>
      </xdr:nvCxnSpPr>
      <xdr:spPr>
        <a:xfrm>
          <a:off x="1089498" y="2826493"/>
          <a:ext cx="2131115" cy="2434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252329</xdr:colOff>
      <xdr:row>17</xdr:row>
      <xdr:rowOff>66052</xdr:rowOff>
    </xdr:from>
    <xdr:to>
      <xdr:col>3</xdr:col>
      <xdr:colOff>253917</xdr:colOff>
      <xdr:row>18</xdr:row>
      <xdr:rowOff>85102</xdr:rowOff>
    </xdr:to>
    <xdr:cxnSp macro="">
      <xdr:nvCxnSpPr>
        <xdr:cNvPr id="98" name="직선 연결선 97">
          <a:extLst>
            <a:ext uri="{FF2B5EF4-FFF2-40B4-BE49-F238E27FC236}">
              <a16:creationId xmlns:a16="http://schemas.microsoft.com/office/drawing/2014/main" id="{00000000-0008-0000-1100-000062000000}"/>
            </a:ext>
          </a:extLst>
        </xdr:cNvPr>
        <xdr:cNvCxnSpPr/>
      </xdr:nvCxnSpPr>
      <xdr:spPr>
        <a:xfrm rot="5400000">
          <a:off x="1005598" y="2827508"/>
          <a:ext cx="1714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132963</xdr:colOff>
      <xdr:row>16</xdr:row>
      <xdr:rowOff>102123</xdr:rowOff>
    </xdr:from>
    <xdr:to>
      <xdr:col>20</xdr:col>
      <xdr:colOff>795</xdr:colOff>
      <xdr:row>19</xdr:row>
      <xdr:rowOff>85910</xdr:rowOff>
    </xdr:to>
    <xdr:cxnSp macro="">
      <xdr:nvCxnSpPr>
        <xdr:cNvPr id="99" name="직선 연결선 98">
          <a:extLst>
            <a:ext uri="{FF2B5EF4-FFF2-40B4-BE49-F238E27FC236}">
              <a16:creationId xmlns:a16="http://schemas.microsoft.com/office/drawing/2014/main" id="{00000000-0008-0000-1100-000063000000}"/>
            </a:ext>
          </a:extLst>
        </xdr:cNvPr>
        <xdr:cNvCxnSpPr/>
      </xdr:nvCxnSpPr>
      <xdr:spPr>
        <a:xfrm rot="5400000">
          <a:off x="5609010" y="2846151"/>
          <a:ext cx="440987" cy="1182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64025</xdr:colOff>
      <xdr:row>15</xdr:row>
      <xdr:rowOff>4053</xdr:rowOff>
    </xdr:from>
    <xdr:to>
      <xdr:col>23</xdr:col>
      <xdr:colOff>64853</xdr:colOff>
      <xdr:row>19</xdr:row>
      <xdr:rowOff>85119</xdr:rowOff>
    </xdr:to>
    <xdr:cxnSp macro="">
      <xdr:nvCxnSpPr>
        <xdr:cNvPr id="100" name="직선 연결선 99">
          <a:extLst>
            <a:ext uri="{FF2B5EF4-FFF2-40B4-BE49-F238E27FC236}">
              <a16:creationId xmlns:a16="http://schemas.microsoft.com/office/drawing/2014/main" id="{00000000-0008-0000-1100-000064000000}"/>
            </a:ext>
          </a:extLst>
        </xdr:cNvPr>
        <xdr:cNvCxnSpPr/>
      </xdr:nvCxnSpPr>
      <xdr:spPr>
        <a:xfrm rot="16200000" flipH="1">
          <a:off x="6472331" y="2720697"/>
          <a:ext cx="690666" cy="828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192139</xdr:colOff>
      <xdr:row>16</xdr:row>
      <xdr:rowOff>104556</xdr:rowOff>
    </xdr:from>
    <xdr:to>
      <xdr:col>20</xdr:col>
      <xdr:colOff>193727</xdr:colOff>
      <xdr:row>19</xdr:row>
      <xdr:rowOff>88343</xdr:rowOff>
    </xdr:to>
    <xdr:cxnSp macro="">
      <xdr:nvCxnSpPr>
        <xdr:cNvPr id="101" name="직선 연결선 100">
          <a:extLst>
            <a:ext uri="{FF2B5EF4-FFF2-40B4-BE49-F238E27FC236}">
              <a16:creationId xmlns:a16="http://schemas.microsoft.com/office/drawing/2014/main" id="{00000000-0008-0000-1100-000065000000}"/>
            </a:ext>
          </a:extLst>
        </xdr:cNvPr>
        <xdr:cNvCxnSpPr/>
      </xdr:nvCxnSpPr>
      <xdr:spPr>
        <a:xfrm rot="5400000">
          <a:off x="5801739" y="2848381"/>
          <a:ext cx="440987" cy="1588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116457</xdr:colOff>
      <xdr:row>16</xdr:row>
      <xdr:rowOff>89709</xdr:rowOff>
    </xdr:from>
    <xdr:to>
      <xdr:col>19</xdr:col>
      <xdr:colOff>130397</xdr:colOff>
      <xdr:row>16</xdr:row>
      <xdr:rowOff>91297</xdr:rowOff>
    </xdr:to>
    <xdr:cxnSp macro="">
      <xdr:nvCxnSpPr>
        <xdr:cNvPr id="102" name="직선 연결선 101">
          <a:extLst>
            <a:ext uri="{FF2B5EF4-FFF2-40B4-BE49-F238E27FC236}">
              <a16:creationId xmlns:a16="http://schemas.microsoft.com/office/drawing/2014/main" id="{00000000-0008-0000-1100-000066000000}"/>
            </a:ext>
          </a:extLst>
        </xdr:cNvPr>
        <xdr:cNvCxnSpPr/>
      </xdr:nvCxnSpPr>
      <xdr:spPr>
        <a:xfrm>
          <a:off x="3212082" y="2613834"/>
          <a:ext cx="2614265" cy="1588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167571</xdr:colOff>
      <xdr:row>16</xdr:row>
      <xdr:rowOff>101314</xdr:rowOff>
    </xdr:from>
    <xdr:to>
      <xdr:col>21</xdr:col>
      <xdr:colOff>169159</xdr:colOff>
      <xdr:row>19</xdr:row>
      <xdr:rowOff>85101</xdr:rowOff>
    </xdr:to>
    <xdr:cxnSp macro="">
      <xdr:nvCxnSpPr>
        <xdr:cNvPr id="103" name="직선 연결선 102">
          <a:extLst>
            <a:ext uri="{FF2B5EF4-FFF2-40B4-BE49-F238E27FC236}">
              <a16:creationId xmlns:a16="http://schemas.microsoft.com/office/drawing/2014/main" id="{00000000-0008-0000-1100-000067000000}"/>
            </a:ext>
          </a:extLst>
        </xdr:cNvPr>
        <xdr:cNvCxnSpPr/>
      </xdr:nvCxnSpPr>
      <xdr:spPr>
        <a:xfrm rot="5400000">
          <a:off x="6158171" y="2845139"/>
          <a:ext cx="440987" cy="1588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17</xdr:row>
      <xdr:rowOff>152400</xdr:rowOff>
    </xdr:from>
    <xdr:to>
      <xdr:col>21</xdr:col>
      <xdr:colOff>169985</xdr:colOff>
      <xdr:row>18</xdr:row>
      <xdr:rowOff>5862</xdr:rowOff>
    </xdr:to>
    <xdr:cxnSp macro="">
      <xdr:nvCxnSpPr>
        <xdr:cNvPr id="104" name="직선 화살표 연결선 103">
          <a:extLst>
            <a:ext uri="{FF2B5EF4-FFF2-40B4-BE49-F238E27FC236}">
              <a16:creationId xmlns:a16="http://schemas.microsoft.com/office/drawing/2014/main" id="{00000000-0008-0000-1100-000068000000}"/>
            </a:ext>
          </a:extLst>
        </xdr:cNvPr>
        <xdr:cNvCxnSpPr/>
      </xdr:nvCxnSpPr>
      <xdr:spPr>
        <a:xfrm>
          <a:off x="6019800" y="2828925"/>
          <a:ext cx="360485" cy="5862"/>
        </a:xfrm>
        <a:prstGeom prst="straightConnector1">
          <a:avLst/>
        </a:prstGeom>
        <a:ln w="3175">
          <a:solidFill>
            <a:schemeClr val="tx1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193431</xdr:colOff>
      <xdr:row>18</xdr:row>
      <xdr:rowOff>152400</xdr:rowOff>
    </xdr:from>
    <xdr:to>
      <xdr:col>23</xdr:col>
      <xdr:colOff>61546</xdr:colOff>
      <xdr:row>19</xdr:row>
      <xdr:rowOff>2931</xdr:rowOff>
    </xdr:to>
    <xdr:cxnSp macro="">
      <xdr:nvCxnSpPr>
        <xdr:cNvPr id="105" name="직선 화살표 연결선 104">
          <a:extLst>
            <a:ext uri="{FF2B5EF4-FFF2-40B4-BE49-F238E27FC236}">
              <a16:creationId xmlns:a16="http://schemas.microsoft.com/office/drawing/2014/main" id="{00000000-0008-0000-1100-000069000000}"/>
            </a:ext>
          </a:extLst>
        </xdr:cNvPr>
        <xdr:cNvCxnSpPr/>
      </xdr:nvCxnSpPr>
      <xdr:spPr>
        <a:xfrm flipV="1">
          <a:off x="6022731" y="2981325"/>
          <a:ext cx="792040" cy="2931"/>
        </a:xfrm>
        <a:prstGeom prst="straightConnector1">
          <a:avLst/>
        </a:prstGeom>
        <a:ln w="3175">
          <a:solidFill>
            <a:schemeClr val="tx1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128953</xdr:colOff>
      <xdr:row>17</xdr:row>
      <xdr:rowOff>152400</xdr:rowOff>
    </xdr:from>
    <xdr:to>
      <xdr:col>20</xdr:col>
      <xdr:colOff>199292</xdr:colOff>
      <xdr:row>18</xdr:row>
      <xdr:rowOff>2931</xdr:rowOff>
    </xdr:to>
    <xdr:cxnSp macro="">
      <xdr:nvCxnSpPr>
        <xdr:cNvPr id="106" name="직선 화살표 연결선 105">
          <a:extLst>
            <a:ext uri="{FF2B5EF4-FFF2-40B4-BE49-F238E27FC236}">
              <a16:creationId xmlns:a16="http://schemas.microsoft.com/office/drawing/2014/main" id="{00000000-0008-0000-1100-00006A000000}"/>
            </a:ext>
          </a:extLst>
        </xdr:cNvPr>
        <xdr:cNvCxnSpPr/>
      </xdr:nvCxnSpPr>
      <xdr:spPr>
        <a:xfrm>
          <a:off x="5824903" y="2828925"/>
          <a:ext cx="203689" cy="2931"/>
        </a:xfrm>
        <a:prstGeom prst="straightConnector1">
          <a:avLst/>
        </a:prstGeom>
        <a:ln w="3175">
          <a:solidFill>
            <a:schemeClr val="tx1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90854</xdr:colOff>
      <xdr:row>15</xdr:row>
      <xdr:rowOff>102577</xdr:rowOff>
    </xdr:from>
    <xdr:to>
      <xdr:col>22</xdr:col>
      <xdr:colOff>272562</xdr:colOff>
      <xdr:row>15</xdr:row>
      <xdr:rowOff>104165</xdr:rowOff>
    </xdr:to>
    <xdr:cxnSp macro="">
      <xdr:nvCxnSpPr>
        <xdr:cNvPr id="107" name="직선 연결선 106">
          <a:extLst>
            <a:ext uri="{FF2B5EF4-FFF2-40B4-BE49-F238E27FC236}">
              <a16:creationId xmlns:a16="http://schemas.microsoft.com/office/drawing/2014/main" id="{00000000-0008-0000-1100-00006B000000}"/>
            </a:ext>
          </a:extLst>
        </xdr:cNvPr>
        <xdr:cNvCxnSpPr/>
      </xdr:nvCxnSpPr>
      <xdr:spPr>
        <a:xfrm>
          <a:off x="6472604" y="2474302"/>
          <a:ext cx="181708" cy="1588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186777</xdr:colOff>
      <xdr:row>15</xdr:row>
      <xdr:rowOff>103370</xdr:rowOff>
    </xdr:from>
    <xdr:to>
      <xdr:col>22</xdr:col>
      <xdr:colOff>188365</xdr:colOff>
      <xdr:row>16</xdr:row>
      <xdr:rowOff>82855</xdr:rowOff>
    </xdr:to>
    <xdr:cxnSp macro="">
      <xdr:nvCxnSpPr>
        <xdr:cNvPr id="108" name="직선 연결선 107">
          <a:extLst>
            <a:ext uri="{FF2B5EF4-FFF2-40B4-BE49-F238E27FC236}">
              <a16:creationId xmlns:a16="http://schemas.microsoft.com/office/drawing/2014/main" id="{00000000-0008-0000-1100-00006C000000}"/>
            </a:ext>
          </a:extLst>
        </xdr:cNvPr>
        <xdr:cNvCxnSpPr/>
      </xdr:nvCxnSpPr>
      <xdr:spPr>
        <a:xfrm rot="5400000">
          <a:off x="6503378" y="2540244"/>
          <a:ext cx="131885" cy="1588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190500</xdr:colOff>
      <xdr:row>15</xdr:row>
      <xdr:rowOff>133350</xdr:rowOff>
    </xdr:from>
    <xdr:to>
      <xdr:col>24</xdr:col>
      <xdr:colOff>104775</xdr:colOff>
      <xdr:row>16</xdr:row>
      <xdr:rowOff>28575</xdr:rowOff>
    </xdr:to>
    <xdr:sp macro="" textlink="">
      <xdr:nvSpPr>
        <xdr:cNvPr id="109" name="Freeform 25">
          <a:extLst>
            <a:ext uri="{FF2B5EF4-FFF2-40B4-BE49-F238E27FC236}">
              <a16:creationId xmlns:a16="http://schemas.microsoft.com/office/drawing/2014/main" id="{00000000-0008-0000-1100-00006D000000}"/>
            </a:ext>
          </a:extLst>
        </xdr:cNvPr>
        <xdr:cNvSpPr>
          <a:spLocks/>
        </xdr:cNvSpPr>
      </xdr:nvSpPr>
      <xdr:spPr bwMode="auto">
        <a:xfrm flipH="1">
          <a:off x="6572250" y="2505075"/>
          <a:ext cx="466725" cy="476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graphicFrame macro="">
      <xdr:nvGraphicFramePr>
        <xdr:cNvPr id="76058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</xdr:row>
      <xdr:rowOff>0</xdr:rowOff>
    </xdr:from>
    <xdr:to>
      <xdr:col>9</xdr:col>
      <xdr:colOff>333375</xdr:colOff>
      <xdr:row>3</xdr:row>
      <xdr:rowOff>0</xdr:rowOff>
    </xdr:to>
    <xdr:sp macro="" textlink="">
      <xdr:nvSpPr>
        <xdr:cNvPr id="760583" name="Line 1"/>
        <xdr:cNvSpPr>
          <a:spLocks noChangeShapeType="1"/>
        </xdr:cNvSpPr>
      </xdr:nvSpPr>
      <xdr:spPr bwMode="auto">
        <a:xfrm>
          <a:off x="2533650" y="885825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0</xdr:rowOff>
    </xdr:from>
    <xdr:to>
      <xdr:col>5</xdr:col>
      <xdr:colOff>504825</xdr:colOff>
      <xdr:row>16</xdr:row>
      <xdr:rowOff>0</xdr:rowOff>
    </xdr:to>
    <xdr:sp macro="" textlink="">
      <xdr:nvSpPr>
        <xdr:cNvPr id="760584" name="Line 2"/>
        <xdr:cNvSpPr>
          <a:spLocks noChangeShapeType="1"/>
        </xdr:cNvSpPr>
      </xdr:nvSpPr>
      <xdr:spPr bwMode="auto">
        <a:xfrm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676275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760585" name="Line 3"/>
        <xdr:cNvSpPr>
          <a:spLocks noChangeShapeType="1"/>
        </xdr:cNvSpPr>
      </xdr:nvSpPr>
      <xdr:spPr bwMode="auto">
        <a:xfrm flipH="1" flipV="1"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180975</xdr:colOff>
      <xdr:row>14</xdr:row>
      <xdr:rowOff>161925</xdr:rowOff>
    </xdr:from>
    <xdr:to>
      <xdr:col>21</xdr:col>
      <xdr:colOff>190500</xdr:colOff>
      <xdr:row>14</xdr:row>
      <xdr:rowOff>171450</xdr:rowOff>
    </xdr:to>
    <xdr:sp macro="" textlink="">
      <xdr:nvSpPr>
        <xdr:cNvPr id="760586" name="Line 4"/>
        <xdr:cNvSpPr>
          <a:spLocks noChangeShapeType="1"/>
        </xdr:cNvSpPr>
      </xdr:nvSpPr>
      <xdr:spPr bwMode="auto">
        <a:xfrm>
          <a:off x="8096250" y="304800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0</xdr:rowOff>
    </xdr:from>
    <xdr:to>
      <xdr:col>21</xdr:col>
      <xdr:colOff>123825</xdr:colOff>
      <xdr:row>11</xdr:row>
      <xdr:rowOff>0</xdr:rowOff>
    </xdr:to>
    <xdr:sp macro="" textlink="">
      <xdr:nvSpPr>
        <xdr:cNvPr id="760587" name="Line 5"/>
        <xdr:cNvSpPr>
          <a:spLocks noChangeShapeType="1"/>
        </xdr:cNvSpPr>
      </xdr:nvSpPr>
      <xdr:spPr bwMode="auto">
        <a:xfrm>
          <a:off x="6867525" y="2371725"/>
          <a:ext cx="11715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16</xdr:col>
      <xdr:colOff>19050</xdr:colOff>
      <xdr:row>18</xdr:row>
      <xdr:rowOff>0</xdr:rowOff>
    </xdr:to>
    <xdr:sp macro="" textlink="">
      <xdr:nvSpPr>
        <xdr:cNvPr id="760588" name="Line 6"/>
        <xdr:cNvSpPr>
          <a:spLocks noChangeShapeType="1"/>
        </xdr:cNvSpPr>
      </xdr:nvSpPr>
      <xdr:spPr bwMode="auto">
        <a:xfrm flipV="1">
          <a:off x="6048375" y="2371725"/>
          <a:ext cx="838200" cy="12001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0</xdr:colOff>
      <xdr:row>18</xdr:row>
      <xdr:rowOff>0</xdr:rowOff>
    </xdr:to>
    <xdr:sp macro="" textlink="">
      <xdr:nvSpPr>
        <xdr:cNvPr id="760589" name="Line 7"/>
        <xdr:cNvSpPr>
          <a:spLocks noChangeShapeType="1"/>
        </xdr:cNvSpPr>
      </xdr:nvSpPr>
      <xdr:spPr bwMode="auto">
        <a:xfrm>
          <a:off x="7610475" y="238125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11</xdr:row>
      <xdr:rowOff>9525</xdr:rowOff>
    </xdr:from>
    <xdr:to>
      <xdr:col>5</xdr:col>
      <xdr:colOff>171450</xdr:colOff>
      <xdr:row>11</xdr:row>
      <xdr:rowOff>9525</xdr:rowOff>
    </xdr:to>
    <xdr:sp macro="" textlink="">
      <xdr:nvSpPr>
        <xdr:cNvPr id="760590" name="Line 8"/>
        <xdr:cNvSpPr>
          <a:spLocks noChangeShapeType="1"/>
        </xdr:cNvSpPr>
      </xdr:nvSpPr>
      <xdr:spPr bwMode="auto">
        <a:xfrm flipH="1">
          <a:off x="2038350" y="2381250"/>
          <a:ext cx="9144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11</xdr:row>
      <xdr:rowOff>28575</xdr:rowOff>
    </xdr:from>
    <xdr:to>
      <xdr:col>4</xdr:col>
      <xdr:colOff>19050</xdr:colOff>
      <xdr:row>13</xdr:row>
      <xdr:rowOff>19050</xdr:rowOff>
    </xdr:to>
    <xdr:sp macro="" textlink="">
      <xdr:nvSpPr>
        <xdr:cNvPr id="760591" name="Line 9"/>
        <xdr:cNvSpPr>
          <a:spLocks noChangeShapeType="1"/>
        </xdr:cNvSpPr>
      </xdr:nvSpPr>
      <xdr:spPr bwMode="auto">
        <a:xfrm>
          <a:off x="2552700" y="24003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13</xdr:row>
      <xdr:rowOff>47625</xdr:rowOff>
    </xdr:from>
    <xdr:to>
      <xdr:col>5</xdr:col>
      <xdr:colOff>219075</xdr:colOff>
      <xdr:row>13</xdr:row>
      <xdr:rowOff>47625</xdr:rowOff>
    </xdr:to>
    <xdr:sp macro="" textlink="">
      <xdr:nvSpPr>
        <xdr:cNvPr id="760592" name="Line 10"/>
        <xdr:cNvSpPr>
          <a:spLocks noChangeShapeType="1"/>
        </xdr:cNvSpPr>
      </xdr:nvSpPr>
      <xdr:spPr bwMode="auto">
        <a:xfrm>
          <a:off x="2543175" y="276225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133350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760593" name="AutoShape 11"/>
        <xdr:cNvCxnSpPr>
          <a:cxnSpLocks noChangeShapeType="1"/>
          <a:stCxn id="760589" idx="1"/>
        </xdr:cNvCxnSpPr>
      </xdr:nvCxnSpPr>
      <xdr:spPr bwMode="auto">
        <a:xfrm flipH="1">
          <a:off x="7000875" y="3571875"/>
          <a:ext cx="609600" cy="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9525</xdr:colOff>
      <xdr:row>17</xdr:row>
      <xdr:rowOff>152400</xdr:rowOff>
    </xdr:from>
    <xdr:to>
      <xdr:col>7</xdr:col>
      <xdr:colOff>9525</xdr:colOff>
      <xdr:row>22</xdr:row>
      <xdr:rowOff>0</xdr:rowOff>
    </xdr:to>
    <xdr:cxnSp macro="">
      <xdr:nvCxnSpPr>
        <xdr:cNvPr id="760594" name="AutoShape 12"/>
        <xdr:cNvCxnSpPr>
          <a:cxnSpLocks noChangeShapeType="1"/>
        </xdr:cNvCxnSpPr>
      </xdr:nvCxnSpPr>
      <xdr:spPr bwMode="auto">
        <a:xfrm flipV="1">
          <a:off x="3648075" y="35528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18</xdr:row>
      <xdr:rowOff>28575</xdr:rowOff>
    </xdr:from>
    <xdr:to>
      <xdr:col>14</xdr:col>
      <xdr:colOff>0</xdr:colOff>
      <xdr:row>22</xdr:row>
      <xdr:rowOff>19050</xdr:rowOff>
    </xdr:to>
    <xdr:cxnSp macro="">
      <xdr:nvCxnSpPr>
        <xdr:cNvPr id="760595" name="AutoShape 13"/>
        <xdr:cNvCxnSpPr>
          <a:cxnSpLocks noChangeShapeType="1"/>
        </xdr:cNvCxnSpPr>
      </xdr:nvCxnSpPr>
      <xdr:spPr bwMode="auto">
        <a:xfrm flipV="1">
          <a:off x="6048375" y="3600450"/>
          <a:ext cx="0" cy="752475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28575</xdr:colOff>
      <xdr:row>21</xdr:row>
      <xdr:rowOff>161925</xdr:rowOff>
    </xdr:from>
    <xdr:to>
      <xdr:col>13</xdr:col>
      <xdr:colOff>466725</xdr:colOff>
      <xdr:row>21</xdr:row>
      <xdr:rowOff>161925</xdr:rowOff>
    </xdr:to>
    <xdr:sp macro="" textlink="">
      <xdr:nvSpPr>
        <xdr:cNvPr id="760596" name="Line 14"/>
        <xdr:cNvSpPr>
          <a:spLocks noChangeShapeType="1"/>
        </xdr:cNvSpPr>
      </xdr:nvSpPr>
      <xdr:spPr bwMode="auto">
        <a:xfrm>
          <a:off x="3667125" y="43243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3</xdr:row>
      <xdr:rowOff>38100</xdr:rowOff>
    </xdr:from>
    <xdr:to>
      <xdr:col>5</xdr:col>
      <xdr:colOff>161925</xdr:colOff>
      <xdr:row>10</xdr:row>
      <xdr:rowOff>85725</xdr:rowOff>
    </xdr:to>
    <xdr:sp macro="" textlink="">
      <xdr:nvSpPr>
        <xdr:cNvPr id="760597" name="Line 15"/>
        <xdr:cNvSpPr>
          <a:spLocks noChangeShapeType="1"/>
        </xdr:cNvSpPr>
      </xdr:nvSpPr>
      <xdr:spPr bwMode="auto">
        <a:xfrm flipV="1">
          <a:off x="29432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9525</xdr:rowOff>
    </xdr:from>
    <xdr:to>
      <xdr:col>5</xdr:col>
      <xdr:colOff>209550</xdr:colOff>
      <xdr:row>18</xdr:row>
      <xdr:rowOff>9525</xdr:rowOff>
    </xdr:to>
    <xdr:sp macro="" textlink="">
      <xdr:nvSpPr>
        <xdr:cNvPr id="760598" name="Line 16"/>
        <xdr:cNvSpPr>
          <a:spLocks noChangeShapeType="1"/>
        </xdr:cNvSpPr>
      </xdr:nvSpPr>
      <xdr:spPr bwMode="auto">
        <a:xfrm>
          <a:off x="2533650" y="358140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66675</xdr:rowOff>
    </xdr:from>
    <xdr:to>
      <xdr:col>9</xdr:col>
      <xdr:colOff>0</xdr:colOff>
      <xdr:row>19</xdr:row>
      <xdr:rowOff>161925</xdr:rowOff>
    </xdr:to>
    <xdr:sp macro="" textlink="">
      <xdr:nvSpPr>
        <xdr:cNvPr id="760599" name="Line 17"/>
        <xdr:cNvSpPr>
          <a:spLocks noChangeShapeType="1"/>
        </xdr:cNvSpPr>
      </xdr:nvSpPr>
      <xdr:spPr bwMode="auto">
        <a:xfrm flipV="1">
          <a:off x="4162425" y="3638550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18</xdr:row>
      <xdr:rowOff>76200</xdr:rowOff>
    </xdr:from>
    <xdr:to>
      <xdr:col>12</xdr:col>
      <xdr:colOff>114300</xdr:colOff>
      <xdr:row>19</xdr:row>
      <xdr:rowOff>171450</xdr:rowOff>
    </xdr:to>
    <xdr:sp macro="" textlink="">
      <xdr:nvSpPr>
        <xdr:cNvPr id="760600" name="Line 18"/>
        <xdr:cNvSpPr>
          <a:spLocks noChangeShapeType="1"/>
        </xdr:cNvSpPr>
      </xdr:nvSpPr>
      <xdr:spPr bwMode="auto">
        <a:xfrm flipV="1">
          <a:off x="5448300" y="3648075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38100</xdr:rowOff>
    </xdr:from>
    <xdr:to>
      <xdr:col>16</xdr:col>
      <xdr:colOff>0</xdr:colOff>
      <xdr:row>10</xdr:row>
      <xdr:rowOff>85725</xdr:rowOff>
    </xdr:to>
    <xdr:sp macro="" textlink="">
      <xdr:nvSpPr>
        <xdr:cNvPr id="760601" name="Line 19"/>
        <xdr:cNvSpPr>
          <a:spLocks noChangeShapeType="1"/>
        </xdr:cNvSpPr>
      </xdr:nvSpPr>
      <xdr:spPr bwMode="auto">
        <a:xfrm flipV="1">
          <a:off x="68675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18</xdr:row>
      <xdr:rowOff>9525</xdr:rowOff>
    </xdr:from>
    <xdr:to>
      <xdr:col>14</xdr:col>
      <xdr:colOff>0</xdr:colOff>
      <xdr:row>18</xdr:row>
      <xdr:rowOff>9525</xdr:rowOff>
    </xdr:to>
    <xdr:cxnSp macro="">
      <xdr:nvCxnSpPr>
        <xdr:cNvPr id="760602" name="AutoShape 20"/>
        <xdr:cNvCxnSpPr>
          <a:cxnSpLocks noChangeShapeType="1"/>
          <a:stCxn id="760588" idx="0"/>
        </xdr:cNvCxnSpPr>
      </xdr:nvCxnSpPr>
      <xdr:spPr bwMode="auto">
        <a:xfrm flipH="1">
          <a:off x="3648075" y="3581400"/>
          <a:ext cx="2400300" cy="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180975</xdr:colOff>
      <xdr:row>11</xdr:row>
      <xdr:rowOff>0</xdr:rowOff>
    </xdr:from>
    <xdr:to>
      <xdr:col>7</xdr:col>
      <xdr:colOff>0</xdr:colOff>
      <xdr:row>18</xdr:row>
      <xdr:rowOff>0</xdr:rowOff>
    </xdr:to>
    <xdr:cxnSp macro="">
      <xdr:nvCxnSpPr>
        <xdr:cNvPr id="760603" name="AutoShape 21"/>
        <xdr:cNvCxnSpPr>
          <a:cxnSpLocks noChangeShapeType="1"/>
          <a:stCxn id="760590" idx="0"/>
        </xdr:cNvCxnSpPr>
      </xdr:nvCxnSpPr>
      <xdr:spPr bwMode="auto">
        <a:xfrm>
          <a:off x="2962275" y="2371725"/>
          <a:ext cx="676275" cy="120015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14</xdr:row>
      <xdr:rowOff>47625</xdr:rowOff>
    </xdr:from>
    <xdr:to>
      <xdr:col>12</xdr:col>
      <xdr:colOff>133350</xdr:colOff>
      <xdr:row>17</xdr:row>
      <xdr:rowOff>85725</xdr:rowOff>
    </xdr:to>
    <xdr:sp macro="" textlink="">
      <xdr:nvSpPr>
        <xdr:cNvPr id="760604" name="Oval 22"/>
        <xdr:cNvSpPr>
          <a:spLocks noChangeArrowheads="1"/>
        </xdr:cNvSpPr>
      </xdr:nvSpPr>
      <xdr:spPr bwMode="auto">
        <a:xfrm>
          <a:off x="4171950" y="2933700"/>
          <a:ext cx="1295400" cy="55245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13</xdr:row>
      <xdr:rowOff>47625</xdr:rowOff>
    </xdr:from>
    <xdr:to>
      <xdr:col>4</xdr:col>
      <xdr:colOff>152400</xdr:colOff>
      <xdr:row>18</xdr:row>
      <xdr:rowOff>0</xdr:rowOff>
    </xdr:to>
    <xdr:sp macro="" textlink="">
      <xdr:nvSpPr>
        <xdr:cNvPr id="760605" name="Line 23"/>
        <xdr:cNvSpPr>
          <a:spLocks noChangeShapeType="1"/>
        </xdr:cNvSpPr>
      </xdr:nvSpPr>
      <xdr:spPr bwMode="auto">
        <a:xfrm>
          <a:off x="2686050" y="2762250"/>
          <a:ext cx="0" cy="809625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190500</xdr:rowOff>
    </xdr:from>
    <xdr:to>
      <xdr:col>12</xdr:col>
      <xdr:colOff>123825</xdr:colOff>
      <xdr:row>19</xdr:row>
      <xdr:rowOff>190500</xdr:rowOff>
    </xdr:to>
    <xdr:sp macro="" textlink="">
      <xdr:nvSpPr>
        <xdr:cNvPr id="760606" name="Line 24"/>
        <xdr:cNvSpPr>
          <a:spLocks noChangeShapeType="1"/>
        </xdr:cNvSpPr>
      </xdr:nvSpPr>
      <xdr:spPr bwMode="auto">
        <a:xfrm>
          <a:off x="4171950" y="4000500"/>
          <a:ext cx="128587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6</xdr:row>
      <xdr:rowOff>85725</xdr:rowOff>
    </xdr:from>
    <xdr:to>
      <xdr:col>5</xdr:col>
      <xdr:colOff>390525</xdr:colOff>
      <xdr:row>11</xdr:row>
      <xdr:rowOff>9525</xdr:rowOff>
    </xdr:to>
    <xdr:cxnSp macro="">
      <xdr:nvCxnSpPr>
        <xdr:cNvPr id="760607" name="AutoShape 25"/>
        <xdr:cNvCxnSpPr>
          <a:cxnSpLocks noChangeShapeType="1"/>
        </xdr:cNvCxnSpPr>
      </xdr:nvCxnSpPr>
      <xdr:spPr bwMode="auto">
        <a:xfrm flipV="1">
          <a:off x="3171825" y="1600200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133350</xdr:colOff>
      <xdr:row>6</xdr:row>
      <xdr:rowOff>57150</xdr:rowOff>
    </xdr:from>
    <xdr:to>
      <xdr:col>15</xdr:col>
      <xdr:colOff>133350</xdr:colOff>
      <xdr:row>10</xdr:row>
      <xdr:rowOff>152400</xdr:rowOff>
    </xdr:to>
    <xdr:cxnSp macro="">
      <xdr:nvCxnSpPr>
        <xdr:cNvPr id="760608" name="AutoShape 26"/>
        <xdr:cNvCxnSpPr>
          <a:cxnSpLocks noChangeShapeType="1"/>
        </xdr:cNvCxnSpPr>
      </xdr:nvCxnSpPr>
      <xdr:spPr bwMode="auto">
        <a:xfrm flipV="1">
          <a:off x="6648450" y="15716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171450</xdr:colOff>
      <xdr:row>5</xdr:row>
      <xdr:rowOff>47625</xdr:rowOff>
    </xdr:from>
    <xdr:to>
      <xdr:col>16</xdr:col>
      <xdr:colOff>9525</xdr:colOff>
      <xdr:row>5</xdr:row>
      <xdr:rowOff>47625</xdr:rowOff>
    </xdr:to>
    <xdr:sp macro="" textlink="">
      <xdr:nvSpPr>
        <xdr:cNvPr id="760609" name="Line 27"/>
        <xdr:cNvSpPr>
          <a:spLocks noChangeShapeType="1"/>
        </xdr:cNvSpPr>
      </xdr:nvSpPr>
      <xdr:spPr bwMode="auto">
        <a:xfrm>
          <a:off x="2952750" y="1304925"/>
          <a:ext cx="392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13</xdr:row>
      <xdr:rowOff>38100</xdr:rowOff>
    </xdr:from>
    <xdr:to>
      <xdr:col>15</xdr:col>
      <xdr:colOff>114300</xdr:colOff>
      <xdr:row>13</xdr:row>
      <xdr:rowOff>38100</xdr:rowOff>
    </xdr:to>
    <xdr:sp macro="" textlink="">
      <xdr:nvSpPr>
        <xdr:cNvPr id="760610" name="Line 28"/>
        <xdr:cNvSpPr>
          <a:spLocks noChangeShapeType="1"/>
        </xdr:cNvSpPr>
      </xdr:nvSpPr>
      <xdr:spPr bwMode="auto">
        <a:xfrm>
          <a:off x="3171825" y="2752725"/>
          <a:ext cx="345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400050</xdr:colOff>
      <xdr:row>7</xdr:row>
      <xdr:rowOff>66675</xdr:rowOff>
    </xdr:from>
    <xdr:to>
      <xdr:col>15</xdr:col>
      <xdr:colOff>142875</xdr:colOff>
      <xdr:row>7</xdr:row>
      <xdr:rowOff>66675</xdr:rowOff>
    </xdr:to>
    <xdr:sp macro="" textlink="">
      <xdr:nvSpPr>
        <xdr:cNvPr id="760611" name="Line 29"/>
        <xdr:cNvSpPr>
          <a:spLocks noChangeShapeType="1"/>
        </xdr:cNvSpPr>
      </xdr:nvSpPr>
      <xdr:spPr bwMode="auto">
        <a:xfrm>
          <a:off x="3181350" y="1752600"/>
          <a:ext cx="347662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11</xdr:row>
      <xdr:rowOff>9525</xdr:rowOff>
    </xdr:from>
    <xdr:to>
      <xdr:col>16</xdr:col>
      <xdr:colOff>19050</xdr:colOff>
      <xdr:row>11</xdr:row>
      <xdr:rowOff>9525</xdr:rowOff>
    </xdr:to>
    <xdr:sp macro="" textlink="">
      <xdr:nvSpPr>
        <xdr:cNvPr id="760612" name="Line 30"/>
        <xdr:cNvSpPr>
          <a:spLocks noChangeShapeType="1"/>
        </xdr:cNvSpPr>
      </xdr:nvSpPr>
      <xdr:spPr bwMode="auto">
        <a:xfrm>
          <a:off x="2971800" y="2381250"/>
          <a:ext cx="391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graphicFrame macro="">
      <xdr:nvGraphicFramePr>
        <xdr:cNvPr id="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</xdr:row>
      <xdr:rowOff>0</xdr:rowOff>
    </xdr:from>
    <xdr:to>
      <xdr:col>9</xdr:col>
      <xdr:colOff>333375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533650" y="885825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0</xdr:rowOff>
    </xdr:from>
    <xdr:to>
      <xdr:col>5</xdr:col>
      <xdr:colOff>504825</xdr:colOff>
      <xdr:row>16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676275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 flipH="1" flipV="1"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180975</xdr:colOff>
      <xdr:row>14</xdr:row>
      <xdr:rowOff>161925</xdr:rowOff>
    </xdr:from>
    <xdr:to>
      <xdr:col>21</xdr:col>
      <xdr:colOff>190500</xdr:colOff>
      <xdr:row>14</xdr:row>
      <xdr:rowOff>171450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8096250" y="304800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0</xdr:rowOff>
    </xdr:from>
    <xdr:to>
      <xdr:col>21</xdr:col>
      <xdr:colOff>123825</xdr:colOff>
      <xdr:row>11</xdr:row>
      <xdr:rowOff>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6867525" y="2371725"/>
          <a:ext cx="11715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16</xdr:col>
      <xdr:colOff>19050</xdr:colOff>
      <xdr:row>18</xdr:row>
      <xdr:rowOff>0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6048375" y="2371725"/>
          <a:ext cx="838200" cy="12001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0</xdr:colOff>
      <xdr:row>18</xdr:row>
      <xdr:rowOff>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7610475" y="238125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11</xdr:row>
      <xdr:rowOff>9525</xdr:rowOff>
    </xdr:from>
    <xdr:to>
      <xdr:col>5</xdr:col>
      <xdr:colOff>171450</xdr:colOff>
      <xdr:row>11</xdr:row>
      <xdr:rowOff>9525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 flipH="1">
          <a:off x="2038350" y="2381250"/>
          <a:ext cx="9144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11</xdr:row>
      <xdr:rowOff>28575</xdr:rowOff>
    </xdr:from>
    <xdr:to>
      <xdr:col>4</xdr:col>
      <xdr:colOff>19050</xdr:colOff>
      <xdr:row>13</xdr:row>
      <xdr:rowOff>19050</xdr:rowOff>
    </xdr:to>
    <xdr:sp macro="" textlink="">
      <xdr:nvSpPr>
        <xdr:cNvPr id="11" name="Line 9"/>
        <xdr:cNvSpPr>
          <a:spLocks noChangeShapeType="1"/>
        </xdr:cNvSpPr>
      </xdr:nvSpPr>
      <xdr:spPr bwMode="auto">
        <a:xfrm>
          <a:off x="2552700" y="24003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13</xdr:row>
      <xdr:rowOff>47625</xdr:rowOff>
    </xdr:from>
    <xdr:to>
      <xdr:col>5</xdr:col>
      <xdr:colOff>219075</xdr:colOff>
      <xdr:row>13</xdr:row>
      <xdr:rowOff>47625</xdr:rowOff>
    </xdr:to>
    <xdr:sp macro="" textlink="">
      <xdr:nvSpPr>
        <xdr:cNvPr id="12" name="Line 10"/>
        <xdr:cNvSpPr>
          <a:spLocks noChangeShapeType="1"/>
        </xdr:cNvSpPr>
      </xdr:nvSpPr>
      <xdr:spPr bwMode="auto">
        <a:xfrm>
          <a:off x="2543175" y="276225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133350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13" name="AutoShape 11"/>
        <xdr:cNvCxnSpPr>
          <a:cxnSpLocks noChangeShapeType="1"/>
          <a:stCxn id="9" idx="1"/>
        </xdr:cNvCxnSpPr>
      </xdr:nvCxnSpPr>
      <xdr:spPr bwMode="auto">
        <a:xfrm flipH="1">
          <a:off x="7000875" y="3571875"/>
          <a:ext cx="609600" cy="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9525</xdr:colOff>
      <xdr:row>17</xdr:row>
      <xdr:rowOff>152400</xdr:rowOff>
    </xdr:from>
    <xdr:to>
      <xdr:col>7</xdr:col>
      <xdr:colOff>9525</xdr:colOff>
      <xdr:row>22</xdr:row>
      <xdr:rowOff>0</xdr:rowOff>
    </xdr:to>
    <xdr:cxnSp macro="">
      <xdr:nvCxnSpPr>
        <xdr:cNvPr id="14" name="AutoShape 12"/>
        <xdr:cNvCxnSpPr>
          <a:cxnSpLocks noChangeShapeType="1"/>
        </xdr:cNvCxnSpPr>
      </xdr:nvCxnSpPr>
      <xdr:spPr bwMode="auto">
        <a:xfrm flipV="1">
          <a:off x="3648075" y="35528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18</xdr:row>
      <xdr:rowOff>28575</xdr:rowOff>
    </xdr:from>
    <xdr:to>
      <xdr:col>14</xdr:col>
      <xdr:colOff>0</xdr:colOff>
      <xdr:row>22</xdr:row>
      <xdr:rowOff>19050</xdr:rowOff>
    </xdr:to>
    <xdr:cxnSp macro="">
      <xdr:nvCxnSpPr>
        <xdr:cNvPr id="15" name="AutoShape 13"/>
        <xdr:cNvCxnSpPr>
          <a:cxnSpLocks noChangeShapeType="1"/>
        </xdr:cNvCxnSpPr>
      </xdr:nvCxnSpPr>
      <xdr:spPr bwMode="auto">
        <a:xfrm flipV="1">
          <a:off x="6048375" y="3600450"/>
          <a:ext cx="0" cy="752475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28575</xdr:colOff>
      <xdr:row>21</xdr:row>
      <xdr:rowOff>161925</xdr:rowOff>
    </xdr:from>
    <xdr:to>
      <xdr:col>13</xdr:col>
      <xdr:colOff>466725</xdr:colOff>
      <xdr:row>21</xdr:row>
      <xdr:rowOff>161925</xdr:rowOff>
    </xdr:to>
    <xdr:sp macro="" textlink="">
      <xdr:nvSpPr>
        <xdr:cNvPr id="16" name="Line 14"/>
        <xdr:cNvSpPr>
          <a:spLocks noChangeShapeType="1"/>
        </xdr:cNvSpPr>
      </xdr:nvSpPr>
      <xdr:spPr bwMode="auto">
        <a:xfrm>
          <a:off x="3667125" y="43243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3</xdr:row>
      <xdr:rowOff>38100</xdr:rowOff>
    </xdr:from>
    <xdr:to>
      <xdr:col>5</xdr:col>
      <xdr:colOff>161925</xdr:colOff>
      <xdr:row>10</xdr:row>
      <xdr:rowOff>85725</xdr:rowOff>
    </xdr:to>
    <xdr:sp macro="" textlink="">
      <xdr:nvSpPr>
        <xdr:cNvPr id="17" name="Line 15"/>
        <xdr:cNvSpPr>
          <a:spLocks noChangeShapeType="1"/>
        </xdr:cNvSpPr>
      </xdr:nvSpPr>
      <xdr:spPr bwMode="auto">
        <a:xfrm flipV="1">
          <a:off x="29432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9525</xdr:rowOff>
    </xdr:from>
    <xdr:to>
      <xdr:col>5</xdr:col>
      <xdr:colOff>209550</xdr:colOff>
      <xdr:row>18</xdr:row>
      <xdr:rowOff>9525</xdr:rowOff>
    </xdr:to>
    <xdr:sp macro="" textlink="">
      <xdr:nvSpPr>
        <xdr:cNvPr id="18" name="Line 16"/>
        <xdr:cNvSpPr>
          <a:spLocks noChangeShapeType="1"/>
        </xdr:cNvSpPr>
      </xdr:nvSpPr>
      <xdr:spPr bwMode="auto">
        <a:xfrm>
          <a:off x="2533650" y="358140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66675</xdr:rowOff>
    </xdr:from>
    <xdr:to>
      <xdr:col>9</xdr:col>
      <xdr:colOff>0</xdr:colOff>
      <xdr:row>19</xdr:row>
      <xdr:rowOff>161925</xdr:rowOff>
    </xdr:to>
    <xdr:sp macro="" textlink="">
      <xdr:nvSpPr>
        <xdr:cNvPr id="19" name="Line 17"/>
        <xdr:cNvSpPr>
          <a:spLocks noChangeShapeType="1"/>
        </xdr:cNvSpPr>
      </xdr:nvSpPr>
      <xdr:spPr bwMode="auto">
        <a:xfrm flipV="1">
          <a:off x="4162425" y="3638550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18</xdr:row>
      <xdr:rowOff>76200</xdr:rowOff>
    </xdr:from>
    <xdr:to>
      <xdr:col>12</xdr:col>
      <xdr:colOff>114300</xdr:colOff>
      <xdr:row>19</xdr:row>
      <xdr:rowOff>171450</xdr:rowOff>
    </xdr:to>
    <xdr:sp macro="" textlink="">
      <xdr:nvSpPr>
        <xdr:cNvPr id="20" name="Line 18"/>
        <xdr:cNvSpPr>
          <a:spLocks noChangeShapeType="1"/>
        </xdr:cNvSpPr>
      </xdr:nvSpPr>
      <xdr:spPr bwMode="auto">
        <a:xfrm flipV="1">
          <a:off x="5448300" y="3648075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38100</xdr:rowOff>
    </xdr:from>
    <xdr:to>
      <xdr:col>16</xdr:col>
      <xdr:colOff>0</xdr:colOff>
      <xdr:row>10</xdr:row>
      <xdr:rowOff>85725</xdr:rowOff>
    </xdr:to>
    <xdr:sp macro="" textlink="">
      <xdr:nvSpPr>
        <xdr:cNvPr id="21" name="Line 19"/>
        <xdr:cNvSpPr>
          <a:spLocks noChangeShapeType="1"/>
        </xdr:cNvSpPr>
      </xdr:nvSpPr>
      <xdr:spPr bwMode="auto">
        <a:xfrm flipV="1">
          <a:off x="68675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18</xdr:row>
      <xdr:rowOff>9525</xdr:rowOff>
    </xdr:from>
    <xdr:to>
      <xdr:col>14</xdr:col>
      <xdr:colOff>0</xdr:colOff>
      <xdr:row>18</xdr:row>
      <xdr:rowOff>9525</xdr:rowOff>
    </xdr:to>
    <xdr:cxnSp macro="">
      <xdr:nvCxnSpPr>
        <xdr:cNvPr id="22" name="AutoShape 20"/>
        <xdr:cNvCxnSpPr>
          <a:cxnSpLocks noChangeShapeType="1"/>
          <a:stCxn id="8" idx="0"/>
        </xdr:cNvCxnSpPr>
      </xdr:nvCxnSpPr>
      <xdr:spPr bwMode="auto">
        <a:xfrm flipH="1">
          <a:off x="3648075" y="3581400"/>
          <a:ext cx="2400300" cy="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180975</xdr:colOff>
      <xdr:row>11</xdr:row>
      <xdr:rowOff>0</xdr:rowOff>
    </xdr:from>
    <xdr:to>
      <xdr:col>7</xdr:col>
      <xdr:colOff>0</xdr:colOff>
      <xdr:row>18</xdr:row>
      <xdr:rowOff>0</xdr:rowOff>
    </xdr:to>
    <xdr:cxnSp macro="">
      <xdr:nvCxnSpPr>
        <xdr:cNvPr id="23" name="AutoShape 21"/>
        <xdr:cNvCxnSpPr>
          <a:cxnSpLocks noChangeShapeType="1"/>
          <a:stCxn id="10" idx="0"/>
        </xdr:cNvCxnSpPr>
      </xdr:nvCxnSpPr>
      <xdr:spPr bwMode="auto">
        <a:xfrm>
          <a:off x="2962275" y="2371725"/>
          <a:ext cx="676275" cy="120015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14</xdr:row>
      <xdr:rowOff>47625</xdr:rowOff>
    </xdr:from>
    <xdr:to>
      <xdr:col>12</xdr:col>
      <xdr:colOff>133350</xdr:colOff>
      <xdr:row>17</xdr:row>
      <xdr:rowOff>85725</xdr:rowOff>
    </xdr:to>
    <xdr:sp macro="" textlink="">
      <xdr:nvSpPr>
        <xdr:cNvPr id="24" name="Oval 22"/>
        <xdr:cNvSpPr>
          <a:spLocks noChangeArrowheads="1"/>
        </xdr:cNvSpPr>
      </xdr:nvSpPr>
      <xdr:spPr bwMode="auto">
        <a:xfrm>
          <a:off x="4171950" y="2933700"/>
          <a:ext cx="1295400" cy="55245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13</xdr:row>
      <xdr:rowOff>47625</xdr:rowOff>
    </xdr:from>
    <xdr:to>
      <xdr:col>4</xdr:col>
      <xdr:colOff>152400</xdr:colOff>
      <xdr:row>18</xdr:row>
      <xdr:rowOff>0</xdr:rowOff>
    </xdr:to>
    <xdr:sp macro="" textlink="">
      <xdr:nvSpPr>
        <xdr:cNvPr id="25" name="Line 23"/>
        <xdr:cNvSpPr>
          <a:spLocks noChangeShapeType="1"/>
        </xdr:cNvSpPr>
      </xdr:nvSpPr>
      <xdr:spPr bwMode="auto">
        <a:xfrm>
          <a:off x="2686050" y="2762250"/>
          <a:ext cx="0" cy="809625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190500</xdr:rowOff>
    </xdr:from>
    <xdr:to>
      <xdr:col>12</xdr:col>
      <xdr:colOff>123825</xdr:colOff>
      <xdr:row>19</xdr:row>
      <xdr:rowOff>190500</xdr:rowOff>
    </xdr:to>
    <xdr:sp macro="" textlink="">
      <xdr:nvSpPr>
        <xdr:cNvPr id="26" name="Line 24"/>
        <xdr:cNvSpPr>
          <a:spLocks noChangeShapeType="1"/>
        </xdr:cNvSpPr>
      </xdr:nvSpPr>
      <xdr:spPr bwMode="auto">
        <a:xfrm>
          <a:off x="4171950" y="4000500"/>
          <a:ext cx="128587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6</xdr:row>
      <xdr:rowOff>85725</xdr:rowOff>
    </xdr:from>
    <xdr:to>
      <xdr:col>5</xdr:col>
      <xdr:colOff>390525</xdr:colOff>
      <xdr:row>11</xdr:row>
      <xdr:rowOff>9525</xdr:rowOff>
    </xdr:to>
    <xdr:cxnSp macro="">
      <xdr:nvCxnSpPr>
        <xdr:cNvPr id="27" name="AutoShape 25"/>
        <xdr:cNvCxnSpPr>
          <a:cxnSpLocks noChangeShapeType="1"/>
        </xdr:cNvCxnSpPr>
      </xdr:nvCxnSpPr>
      <xdr:spPr bwMode="auto">
        <a:xfrm flipV="1">
          <a:off x="3171825" y="1600200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133350</xdr:colOff>
      <xdr:row>6</xdr:row>
      <xdr:rowOff>57150</xdr:rowOff>
    </xdr:from>
    <xdr:to>
      <xdr:col>15</xdr:col>
      <xdr:colOff>133350</xdr:colOff>
      <xdr:row>10</xdr:row>
      <xdr:rowOff>152400</xdr:rowOff>
    </xdr:to>
    <xdr:cxnSp macro="">
      <xdr:nvCxnSpPr>
        <xdr:cNvPr id="28" name="AutoShape 26"/>
        <xdr:cNvCxnSpPr>
          <a:cxnSpLocks noChangeShapeType="1"/>
        </xdr:cNvCxnSpPr>
      </xdr:nvCxnSpPr>
      <xdr:spPr bwMode="auto">
        <a:xfrm flipV="1">
          <a:off x="6648450" y="15716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171450</xdr:colOff>
      <xdr:row>5</xdr:row>
      <xdr:rowOff>47625</xdr:rowOff>
    </xdr:from>
    <xdr:to>
      <xdr:col>16</xdr:col>
      <xdr:colOff>9525</xdr:colOff>
      <xdr:row>5</xdr:row>
      <xdr:rowOff>47625</xdr:rowOff>
    </xdr:to>
    <xdr:sp macro="" textlink="">
      <xdr:nvSpPr>
        <xdr:cNvPr id="29" name="Line 27"/>
        <xdr:cNvSpPr>
          <a:spLocks noChangeShapeType="1"/>
        </xdr:cNvSpPr>
      </xdr:nvSpPr>
      <xdr:spPr bwMode="auto">
        <a:xfrm>
          <a:off x="2952750" y="1304925"/>
          <a:ext cx="392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13</xdr:row>
      <xdr:rowOff>38100</xdr:rowOff>
    </xdr:from>
    <xdr:to>
      <xdr:col>15</xdr:col>
      <xdr:colOff>114300</xdr:colOff>
      <xdr:row>13</xdr:row>
      <xdr:rowOff>38100</xdr:rowOff>
    </xdr:to>
    <xdr:sp macro="" textlink="">
      <xdr:nvSpPr>
        <xdr:cNvPr id="30" name="Line 28"/>
        <xdr:cNvSpPr>
          <a:spLocks noChangeShapeType="1"/>
        </xdr:cNvSpPr>
      </xdr:nvSpPr>
      <xdr:spPr bwMode="auto">
        <a:xfrm>
          <a:off x="3171825" y="2752725"/>
          <a:ext cx="345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400050</xdr:colOff>
      <xdr:row>7</xdr:row>
      <xdr:rowOff>66675</xdr:rowOff>
    </xdr:from>
    <xdr:to>
      <xdr:col>15</xdr:col>
      <xdr:colOff>142875</xdr:colOff>
      <xdr:row>7</xdr:row>
      <xdr:rowOff>66675</xdr:rowOff>
    </xdr:to>
    <xdr:sp macro="" textlink="">
      <xdr:nvSpPr>
        <xdr:cNvPr id="31" name="Line 29"/>
        <xdr:cNvSpPr>
          <a:spLocks noChangeShapeType="1"/>
        </xdr:cNvSpPr>
      </xdr:nvSpPr>
      <xdr:spPr bwMode="auto">
        <a:xfrm>
          <a:off x="3181350" y="1752600"/>
          <a:ext cx="347662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11</xdr:row>
      <xdr:rowOff>9525</xdr:rowOff>
    </xdr:from>
    <xdr:to>
      <xdr:col>16</xdr:col>
      <xdr:colOff>19050</xdr:colOff>
      <xdr:row>11</xdr:row>
      <xdr:rowOff>9525</xdr:rowOff>
    </xdr:to>
    <xdr:sp macro="" textlink="">
      <xdr:nvSpPr>
        <xdr:cNvPr id="32" name="Line 30"/>
        <xdr:cNvSpPr>
          <a:spLocks noChangeShapeType="1"/>
        </xdr:cNvSpPr>
      </xdr:nvSpPr>
      <xdr:spPr bwMode="auto">
        <a:xfrm>
          <a:off x="2971800" y="2381250"/>
          <a:ext cx="391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1590675</xdr:colOff>
      <xdr:row>12</xdr:row>
      <xdr:rowOff>57150</xdr:rowOff>
    </xdr:from>
    <xdr:to>
      <xdr:col>3</xdr:col>
      <xdr:colOff>257175</xdr:colOff>
      <xdr:row>12</xdr:row>
      <xdr:rowOff>57150</xdr:rowOff>
    </xdr:to>
    <xdr:sp macro="" textlink="">
      <xdr:nvSpPr>
        <xdr:cNvPr id="831733" name="Line 1"/>
        <xdr:cNvSpPr>
          <a:spLocks noChangeShapeType="1"/>
        </xdr:cNvSpPr>
      </xdr:nvSpPr>
      <xdr:spPr bwMode="auto">
        <a:xfrm>
          <a:off x="1685925" y="2562225"/>
          <a:ext cx="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781050</xdr:colOff>
      <xdr:row>16</xdr:row>
      <xdr:rowOff>95250</xdr:rowOff>
    </xdr:from>
    <xdr:to>
      <xdr:col>3</xdr:col>
      <xdr:colOff>257175</xdr:colOff>
      <xdr:row>16</xdr:row>
      <xdr:rowOff>95250</xdr:rowOff>
    </xdr:to>
    <xdr:cxnSp macro="">
      <xdr:nvCxnSpPr>
        <xdr:cNvPr id="831734" name="AutoShape 2"/>
        <xdr:cNvCxnSpPr>
          <a:cxnSpLocks noChangeShapeType="1"/>
        </xdr:cNvCxnSpPr>
      </xdr:nvCxnSpPr>
      <xdr:spPr bwMode="auto">
        <a:xfrm flipH="1">
          <a:off x="1685925" y="3476625"/>
          <a:ext cx="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2047875</xdr:colOff>
      <xdr:row>5</xdr:row>
      <xdr:rowOff>0</xdr:rowOff>
    </xdr:from>
    <xdr:to>
      <xdr:col>3</xdr:col>
      <xdr:colOff>257175</xdr:colOff>
      <xdr:row>5</xdr:row>
      <xdr:rowOff>0</xdr:rowOff>
    </xdr:to>
    <xdr:sp macro="" textlink="">
      <xdr:nvSpPr>
        <xdr:cNvPr id="831735" name="Line 3"/>
        <xdr:cNvSpPr>
          <a:spLocks noChangeShapeType="1"/>
        </xdr:cNvSpPr>
      </xdr:nvSpPr>
      <xdr:spPr bwMode="auto">
        <a:xfrm flipH="1">
          <a:off x="1685925" y="1152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2324100</xdr:colOff>
      <xdr:row>16</xdr:row>
      <xdr:rowOff>95250</xdr:rowOff>
    </xdr:from>
    <xdr:to>
      <xdr:col>3</xdr:col>
      <xdr:colOff>257175</xdr:colOff>
      <xdr:row>16</xdr:row>
      <xdr:rowOff>95250</xdr:rowOff>
    </xdr:to>
    <xdr:sp macro="" textlink="">
      <xdr:nvSpPr>
        <xdr:cNvPr id="831736" name="Line 4"/>
        <xdr:cNvSpPr>
          <a:spLocks noChangeShapeType="1"/>
        </xdr:cNvSpPr>
      </xdr:nvSpPr>
      <xdr:spPr bwMode="auto">
        <a:xfrm flipH="1">
          <a:off x="1685925" y="3476625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581025</xdr:colOff>
      <xdr:row>16</xdr:row>
      <xdr:rowOff>95250</xdr:rowOff>
    </xdr:from>
    <xdr:to>
      <xdr:col>3</xdr:col>
      <xdr:colOff>257175</xdr:colOff>
      <xdr:row>16</xdr:row>
      <xdr:rowOff>95250</xdr:rowOff>
    </xdr:to>
    <xdr:sp macro="" textlink="">
      <xdr:nvSpPr>
        <xdr:cNvPr id="831737" name="Line 5"/>
        <xdr:cNvSpPr>
          <a:spLocks noChangeShapeType="1"/>
        </xdr:cNvSpPr>
      </xdr:nvSpPr>
      <xdr:spPr bwMode="auto">
        <a:xfrm>
          <a:off x="1685925" y="3476625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1800225</xdr:colOff>
      <xdr:row>12</xdr:row>
      <xdr:rowOff>123825</xdr:rowOff>
    </xdr:from>
    <xdr:to>
      <xdr:col>3</xdr:col>
      <xdr:colOff>257175</xdr:colOff>
      <xdr:row>12</xdr:row>
      <xdr:rowOff>123825</xdr:rowOff>
    </xdr:to>
    <xdr:sp macro="" textlink="">
      <xdr:nvSpPr>
        <xdr:cNvPr id="831738" name="Line 6"/>
        <xdr:cNvSpPr>
          <a:spLocks noChangeShapeType="1"/>
        </xdr:cNvSpPr>
      </xdr:nvSpPr>
      <xdr:spPr bwMode="auto">
        <a:xfrm>
          <a:off x="1685925" y="26289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114300</xdr:rowOff>
    </xdr:from>
    <xdr:to>
      <xdr:col>10</xdr:col>
      <xdr:colOff>0</xdr:colOff>
      <xdr:row>9</xdr:row>
      <xdr:rowOff>142875</xdr:rowOff>
    </xdr:to>
    <xdr:sp macro="" textlink="">
      <xdr:nvSpPr>
        <xdr:cNvPr id="831739" name="Line 7"/>
        <xdr:cNvSpPr>
          <a:spLocks noChangeShapeType="1"/>
        </xdr:cNvSpPr>
      </xdr:nvSpPr>
      <xdr:spPr bwMode="auto">
        <a:xfrm flipV="1">
          <a:off x="3228975" y="1447800"/>
          <a:ext cx="0" cy="5715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</xdr:row>
      <xdr:rowOff>66675</xdr:rowOff>
    </xdr:from>
    <xdr:to>
      <xdr:col>12</xdr:col>
      <xdr:colOff>9525</xdr:colOff>
      <xdr:row>9</xdr:row>
      <xdr:rowOff>85725</xdr:rowOff>
    </xdr:to>
    <xdr:sp macro="" textlink="">
      <xdr:nvSpPr>
        <xdr:cNvPr id="831740" name="Line 8"/>
        <xdr:cNvSpPr>
          <a:spLocks noChangeShapeType="1"/>
        </xdr:cNvSpPr>
      </xdr:nvSpPr>
      <xdr:spPr bwMode="auto">
        <a:xfrm flipV="1">
          <a:off x="3752850" y="1400175"/>
          <a:ext cx="0" cy="5619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228600</xdr:colOff>
      <xdr:row>12</xdr:row>
      <xdr:rowOff>0</xdr:rowOff>
    </xdr:from>
    <xdr:to>
      <xdr:col>19</xdr:col>
      <xdr:colOff>9525</xdr:colOff>
      <xdr:row>12</xdr:row>
      <xdr:rowOff>0</xdr:rowOff>
    </xdr:to>
    <xdr:sp macro="" textlink="">
      <xdr:nvSpPr>
        <xdr:cNvPr id="831741" name="Line 9"/>
        <xdr:cNvSpPr>
          <a:spLocks noChangeShapeType="1"/>
        </xdr:cNvSpPr>
      </xdr:nvSpPr>
      <xdr:spPr bwMode="auto">
        <a:xfrm>
          <a:off x="5257800" y="250507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</xdr:row>
      <xdr:rowOff>76200</xdr:rowOff>
    </xdr:from>
    <xdr:to>
      <xdr:col>12</xdr:col>
      <xdr:colOff>9525</xdr:colOff>
      <xdr:row>7</xdr:row>
      <xdr:rowOff>76200</xdr:rowOff>
    </xdr:to>
    <xdr:sp macro="" textlink="">
      <xdr:nvSpPr>
        <xdr:cNvPr id="831742" name="Line 12"/>
        <xdr:cNvSpPr>
          <a:spLocks noChangeShapeType="1"/>
        </xdr:cNvSpPr>
      </xdr:nvSpPr>
      <xdr:spPr bwMode="auto">
        <a:xfrm flipV="1">
          <a:off x="3228975" y="1590675"/>
          <a:ext cx="52387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781050</xdr:colOff>
      <xdr:row>19</xdr:row>
      <xdr:rowOff>95250</xdr:rowOff>
    </xdr:from>
    <xdr:to>
      <xdr:col>3</xdr:col>
      <xdr:colOff>257175</xdr:colOff>
      <xdr:row>19</xdr:row>
      <xdr:rowOff>95250</xdr:rowOff>
    </xdr:to>
    <xdr:cxnSp macro="">
      <xdr:nvCxnSpPr>
        <xdr:cNvPr id="831743" name="AutoShape 25"/>
        <xdr:cNvCxnSpPr>
          <a:cxnSpLocks noChangeShapeType="1"/>
        </xdr:cNvCxnSpPr>
      </xdr:nvCxnSpPr>
      <xdr:spPr bwMode="auto">
        <a:xfrm flipH="1">
          <a:off x="1685925" y="4095750"/>
          <a:ext cx="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2324100</xdr:colOff>
      <xdr:row>19</xdr:row>
      <xdr:rowOff>95250</xdr:rowOff>
    </xdr:from>
    <xdr:to>
      <xdr:col>3</xdr:col>
      <xdr:colOff>257175</xdr:colOff>
      <xdr:row>19</xdr:row>
      <xdr:rowOff>95250</xdr:rowOff>
    </xdr:to>
    <xdr:sp macro="" textlink="">
      <xdr:nvSpPr>
        <xdr:cNvPr id="831744" name="Line 26"/>
        <xdr:cNvSpPr>
          <a:spLocks noChangeShapeType="1"/>
        </xdr:cNvSpPr>
      </xdr:nvSpPr>
      <xdr:spPr bwMode="auto">
        <a:xfrm flipH="1">
          <a:off x="1685925" y="409575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581025</xdr:colOff>
      <xdr:row>19</xdr:row>
      <xdr:rowOff>95250</xdr:rowOff>
    </xdr:from>
    <xdr:to>
      <xdr:col>3</xdr:col>
      <xdr:colOff>257175</xdr:colOff>
      <xdr:row>19</xdr:row>
      <xdr:rowOff>95250</xdr:rowOff>
    </xdr:to>
    <xdr:sp macro="" textlink="">
      <xdr:nvSpPr>
        <xdr:cNvPr id="831745" name="Line 27"/>
        <xdr:cNvSpPr>
          <a:spLocks noChangeShapeType="1"/>
        </xdr:cNvSpPr>
      </xdr:nvSpPr>
      <xdr:spPr bwMode="auto">
        <a:xfrm>
          <a:off x="1685925" y="409575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276225</xdr:colOff>
      <xdr:row>10</xdr:row>
      <xdr:rowOff>0</xdr:rowOff>
    </xdr:from>
    <xdr:to>
      <xdr:col>18</xdr:col>
      <xdr:colOff>276225</xdr:colOff>
      <xdr:row>11</xdr:row>
      <xdr:rowOff>209550</xdr:rowOff>
    </xdr:to>
    <xdr:sp macro="" textlink="">
      <xdr:nvSpPr>
        <xdr:cNvPr id="831746" name="Line 14"/>
        <xdr:cNvSpPr>
          <a:spLocks noChangeShapeType="1"/>
        </xdr:cNvSpPr>
      </xdr:nvSpPr>
      <xdr:spPr bwMode="auto">
        <a:xfrm>
          <a:off x="5562600" y="2066925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228600</xdr:colOff>
      <xdr:row>14</xdr:row>
      <xdr:rowOff>0</xdr:rowOff>
    </xdr:from>
    <xdr:to>
      <xdr:col>19</xdr:col>
      <xdr:colOff>9525</xdr:colOff>
      <xdr:row>14</xdr:row>
      <xdr:rowOff>0</xdr:rowOff>
    </xdr:to>
    <xdr:sp macro="" textlink="">
      <xdr:nvSpPr>
        <xdr:cNvPr id="831747" name="Line 9"/>
        <xdr:cNvSpPr>
          <a:spLocks noChangeShapeType="1"/>
        </xdr:cNvSpPr>
      </xdr:nvSpPr>
      <xdr:spPr bwMode="auto">
        <a:xfrm>
          <a:off x="5257800" y="294322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276225</xdr:colOff>
      <xdr:row>12</xdr:row>
      <xdr:rowOff>0</xdr:rowOff>
    </xdr:from>
    <xdr:to>
      <xdr:col>18</xdr:col>
      <xdr:colOff>276225</xdr:colOff>
      <xdr:row>13</xdr:row>
      <xdr:rowOff>209550</xdr:rowOff>
    </xdr:to>
    <xdr:sp macro="" textlink="">
      <xdr:nvSpPr>
        <xdr:cNvPr id="831748" name="Line 16"/>
        <xdr:cNvSpPr>
          <a:spLocks noChangeShapeType="1"/>
        </xdr:cNvSpPr>
      </xdr:nvSpPr>
      <xdr:spPr bwMode="auto">
        <a:xfrm>
          <a:off x="5562600" y="2505075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14</xdr:row>
      <xdr:rowOff>200025</xdr:rowOff>
    </xdr:from>
    <xdr:to>
      <xdr:col>14</xdr:col>
      <xdr:colOff>0</xdr:colOff>
      <xdr:row>14</xdr:row>
      <xdr:rowOff>200025</xdr:rowOff>
    </xdr:to>
    <xdr:sp macro="" textlink="">
      <xdr:nvSpPr>
        <xdr:cNvPr id="831749" name="Line 17"/>
        <xdr:cNvSpPr>
          <a:spLocks noChangeShapeType="1"/>
        </xdr:cNvSpPr>
      </xdr:nvSpPr>
      <xdr:spPr bwMode="auto">
        <a:xfrm>
          <a:off x="2714625" y="314325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247650</xdr:colOff>
      <xdr:row>14</xdr:row>
      <xdr:rowOff>114300</xdr:rowOff>
    </xdr:from>
    <xdr:to>
      <xdr:col>7</xdr:col>
      <xdr:colOff>247650</xdr:colOff>
      <xdr:row>15</xdr:row>
      <xdr:rowOff>95250</xdr:rowOff>
    </xdr:to>
    <xdr:sp macro="" textlink="">
      <xdr:nvSpPr>
        <xdr:cNvPr id="831750" name="Line 18"/>
        <xdr:cNvSpPr>
          <a:spLocks noChangeShapeType="1"/>
        </xdr:cNvSpPr>
      </xdr:nvSpPr>
      <xdr:spPr bwMode="auto">
        <a:xfrm>
          <a:off x="2705100" y="3057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247650</xdr:colOff>
      <xdr:row>14</xdr:row>
      <xdr:rowOff>123825</xdr:rowOff>
    </xdr:from>
    <xdr:to>
      <xdr:col>13</xdr:col>
      <xdr:colOff>247650</xdr:colOff>
      <xdr:row>15</xdr:row>
      <xdr:rowOff>104775</xdr:rowOff>
    </xdr:to>
    <xdr:sp macro="" textlink="">
      <xdr:nvSpPr>
        <xdr:cNvPr id="831751" name="Line 19"/>
        <xdr:cNvSpPr>
          <a:spLocks noChangeShapeType="1"/>
        </xdr:cNvSpPr>
      </xdr:nvSpPr>
      <xdr:spPr bwMode="auto">
        <a:xfrm>
          <a:off x="4248150" y="3067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17</xdr:row>
      <xdr:rowOff>28575</xdr:rowOff>
    </xdr:from>
    <xdr:to>
      <xdr:col>9</xdr:col>
      <xdr:colOff>95250</xdr:colOff>
      <xdr:row>18</xdr:row>
      <xdr:rowOff>142875</xdr:rowOff>
    </xdr:to>
    <xdr:sp macro="" textlink="">
      <xdr:nvSpPr>
        <xdr:cNvPr id="160788" name="AutoShape 20"/>
        <xdr:cNvSpPr>
          <a:spLocks noChangeArrowheads="1"/>
        </xdr:cNvSpPr>
      </xdr:nvSpPr>
      <xdr:spPr bwMode="auto">
        <a:xfrm rot="10800000">
          <a:off x="1876425" y="3629025"/>
          <a:ext cx="1190625" cy="333375"/>
        </a:xfrm>
        <a:prstGeom prst="wedgeRoundRectCallout">
          <a:avLst>
            <a:gd name="adj1" fmla="val -65204"/>
            <a:gd name="adj2" fmla="val 28713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굴림"/>
              <a:ea typeface="굴림"/>
            </a:rPr>
            <a:t>콘크리트타설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</xdr:row>
      <xdr:rowOff>38100</xdr:rowOff>
    </xdr:from>
    <xdr:to>
      <xdr:col>22</xdr:col>
      <xdr:colOff>142875</xdr:colOff>
      <xdr:row>14</xdr:row>
      <xdr:rowOff>19050</xdr:rowOff>
    </xdr:to>
    <xdr:pic>
      <xdr:nvPicPr>
        <xdr:cNvPr id="96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4" t="23029" r="9270" b="39821"/>
        <a:stretch>
          <a:fillRect/>
        </a:stretch>
      </xdr:blipFill>
      <xdr:spPr bwMode="auto">
        <a:xfrm>
          <a:off x="1390650" y="895350"/>
          <a:ext cx="7400925" cy="1885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323023</xdr:colOff>
      <xdr:row>7</xdr:row>
      <xdr:rowOff>124240</xdr:rowOff>
    </xdr:from>
    <xdr:to>
      <xdr:col>21</xdr:col>
      <xdr:colOff>463828</xdr:colOff>
      <xdr:row>10</xdr:row>
      <xdr:rowOff>124240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8456545" y="1474305"/>
          <a:ext cx="14080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en-US" altLang="ko-KR" sz="1000" b="0" i="0" strike="noStrike">
              <a:solidFill>
                <a:srgbClr val="000000"/>
              </a:solidFill>
              <a:latin typeface="굴림"/>
              <a:ea typeface="굴림"/>
            </a:rPr>
            <a:t>4</a:t>
          </a:r>
        </a:p>
        <a:p>
          <a:pPr algn="l" rtl="1">
            <a:lnSpc>
              <a:spcPts val="1100"/>
            </a:lnSpc>
            <a:defRPr sz="1000"/>
          </a:pPr>
          <a:r>
            <a:rPr lang="en-US" altLang="ko-KR" sz="1000" b="0" i="0" strike="noStrike">
              <a:solidFill>
                <a:srgbClr val="000000"/>
              </a:solidFill>
              <a:latin typeface="굴림"/>
              <a:ea typeface="굴림"/>
            </a:rPr>
            <a:t>5</a:t>
          </a:r>
        </a:p>
        <a:p>
          <a:pPr algn="l" rtl="1">
            <a:lnSpc>
              <a:spcPts val="1100"/>
            </a:lnSpc>
            <a:defRPr sz="1000"/>
          </a:pPr>
          <a:r>
            <a:rPr lang="en-US" altLang="ko-KR" sz="1000" b="0" i="0" strike="noStrike">
              <a:solidFill>
                <a:srgbClr val="000000"/>
              </a:solidFill>
              <a:latin typeface="굴림"/>
              <a:ea typeface="굴림"/>
            </a:rPr>
            <a:t>0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</xdr:row>
      <xdr:rowOff>38100</xdr:rowOff>
    </xdr:from>
    <xdr:to>
      <xdr:col>22</xdr:col>
      <xdr:colOff>142875</xdr:colOff>
      <xdr:row>14</xdr:row>
      <xdr:rowOff>19050</xdr:rowOff>
    </xdr:to>
    <xdr:pic>
      <xdr:nvPicPr>
        <xdr:cNvPr id="661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4" t="23029" r="9270" b="39821"/>
        <a:stretch>
          <a:fillRect/>
        </a:stretch>
      </xdr:blipFill>
      <xdr:spPr bwMode="auto">
        <a:xfrm>
          <a:off x="1390650" y="895350"/>
          <a:ext cx="7400925" cy="1885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323023</xdr:colOff>
      <xdr:row>7</xdr:row>
      <xdr:rowOff>124240</xdr:rowOff>
    </xdr:from>
    <xdr:to>
      <xdr:col>21</xdr:col>
      <xdr:colOff>463828</xdr:colOff>
      <xdr:row>10</xdr:row>
      <xdr:rowOff>124240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495473" y="1552990"/>
          <a:ext cx="14080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en-US" altLang="ko-KR" sz="1000" b="0" i="0" strike="noStrike">
              <a:solidFill>
                <a:srgbClr val="000000"/>
              </a:solidFill>
              <a:latin typeface="굴림"/>
              <a:ea typeface="굴림"/>
            </a:rPr>
            <a:t>4</a:t>
          </a:r>
        </a:p>
        <a:p>
          <a:pPr algn="l" rtl="1">
            <a:lnSpc>
              <a:spcPts val="1100"/>
            </a:lnSpc>
            <a:defRPr sz="1000"/>
          </a:pPr>
          <a:r>
            <a:rPr lang="en-US" altLang="ko-KR" sz="1000" b="0" i="0" strike="noStrike">
              <a:solidFill>
                <a:srgbClr val="000000"/>
              </a:solidFill>
              <a:latin typeface="굴림"/>
              <a:ea typeface="굴림"/>
            </a:rPr>
            <a:t>5</a:t>
          </a:r>
        </a:p>
        <a:p>
          <a:pPr algn="l" rtl="1">
            <a:lnSpc>
              <a:spcPts val="1100"/>
            </a:lnSpc>
            <a:defRPr sz="1000"/>
          </a:pPr>
          <a:r>
            <a:rPr lang="en-US" altLang="ko-KR" sz="1000" b="0" i="0" strike="noStrike">
              <a:solidFill>
                <a:srgbClr val="000000"/>
              </a:solidFill>
              <a:latin typeface="굴림"/>
              <a:ea typeface="굴림"/>
            </a:rPr>
            <a:t>0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2</xdr:row>
          <xdr:rowOff>66675</xdr:rowOff>
        </xdr:from>
        <xdr:to>
          <xdr:col>5</xdr:col>
          <xdr:colOff>676275</xdr:colOff>
          <xdr:row>15</xdr:row>
          <xdr:rowOff>95250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1171575</xdr:colOff>
          <xdr:row>2</xdr:row>
          <xdr:rowOff>142875</xdr:rowOff>
        </xdr:from>
        <xdr:to>
          <xdr:col>4</xdr:col>
          <xdr:colOff>38100</xdr:colOff>
          <xdr:row>15</xdr:row>
          <xdr:rowOff>200025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142875</xdr:rowOff>
    </xdr:from>
    <xdr:to>
      <xdr:col>5</xdr:col>
      <xdr:colOff>742950</xdr:colOff>
      <xdr:row>22</xdr:row>
      <xdr:rowOff>104775</xdr:rowOff>
    </xdr:to>
    <xdr:pic>
      <xdr:nvPicPr>
        <xdr:cNvPr id="17937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28625"/>
          <a:ext cx="7924800" cy="543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graphicFrame macro="">
      <xdr:nvGraphicFramePr>
        <xdr:cNvPr id="78093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</xdr:row>
      <xdr:rowOff>0</xdr:rowOff>
    </xdr:from>
    <xdr:to>
      <xdr:col>9</xdr:col>
      <xdr:colOff>333375</xdr:colOff>
      <xdr:row>3</xdr:row>
      <xdr:rowOff>0</xdr:rowOff>
    </xdr:to>
    <xdr:sp macro="" textlink="">
      <xdr:nvSpPr>
        <xdr:cNvPr id="780940" name="Line 1"/>
        <xdr:cNvSpPr>
          <a:spLocks noChangeShapeType="1"/>
        </xdr:cNvSpPr>
      </xdr:nvSpPr>
      <xdr:spPr bwMode="auto">
        <a:xfrm>
          <a:off x="2533650" y="885825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0</xdr:rowOff>
    </xdr:from>
    <xdr:to>
      <xdr:col>5</xdr:col>
      <xdr:colOff>504825</xdr:colOff>
      <xdr:row>16</xdr:row>
      <xdr:rowOff>0</xdr:rowOff>
    </xdr:to>
    <xdr:sp macro="" textlink="">
      <xdr:nvSpPr>
        <xdr:cNvPr id="780941" name="Line 2"/>
        <xdr:cNvSpPr>
          <a:spLocks noChangeShapeType="1"/>
        </xdr:cNvSpPr>
      </xdr:nvSpPr>
      <xdr:spPr bwMode="auto">
        <a:xfrm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676275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780942" name="Line 3"/>
        <xdr:cNvSpPr>
          <a:spLocks noChangeShapeType="1"/>
        </xdr:cNvSpPr>
      </xdr:nvSpPr>
      <xdr:spPr bwMode="auto">
        <a:xfrm flipH="1" flipV="1"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180975</xdr:colOff>
      <xdr:row>14</xdr:row>
      <xdr:rowOff>161925</xdr:rowOff>
    </xdr:from>
    <xdr:to>
      <xdr:col>21</xdr:col>
      <xdr:colOff>190500</xdr:colOff>
      <xdr:row>14</xdr:row>
      <xdr:rowOff>171450</xdr:rowOff>
    </xdr:to>
    <xdr:sp macro="" textlink="">
      <xdr:nvSpPr>
        <xdr:cNvPr id="780943" name="Line 4"/>
        <xdr:cNvSpPr>
          <a:spLocks noChangeShapeType="1"/>
        </xdr:cNvSpPr>
      </xdr:nvSpPr>
      <xdr:spPr bwMode="auto">
        <a:xfrm>
          <a:off x="8096250" y="304800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0</xdr:rowOff>
    </xdr:from>
    <xdr:to>
      <xdr:col>21</xdr:col>
      <xdr:colOff>123825</xdr:colOff>
      <xdr:row>11</xdr:row>
      <xdr:rowOff>0</xdr:rowOff>
    </xdr:to>
    <xdr:sp macro="" textlink="">
      <xdr:nvSpPr>
        <xdr:cNvPr id="780944" name="Line 5"/>
        <xdr:cNvSpPr>
          <a:spLocks noChangeShapeType="1"/>
        </xdr:cNvSpPr>
      </xdr:nvSpPr>
      <xdr:spPr bwMode="auto">
        <a:xfrm>
          <a:off x="6867525" y="2371725"/>
          <a:ext cx="11715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16</xdr:col>
      <xdr:colOff>19050</xdr:colOff>
      <xdr:row>18</xdr:row>
      <xdr:rowOff>0</xdr:rowOff>
    </xdr:to>
    <xdr:sp macro="" textlink="">
      <xdr:nvSpPr>
        <xdr:cNvPr id="780945" name="Line 6"/>
        <xdr:cNvSpPr>
          <a:spLocks noChangeShapeType="1"/>
        </xdr:cNvSpPr>
      </xdr:nvSpPr>
      <xdr:spPr bwMode="auto">
        <a:xfrm flipV="1">
          <a:off x="6048375" y="2371725"/>
          <a:ext cx="838200" cy="12001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0</xdr:colOff>
      <xdr:row>18</xdr:row>
      <xdr:rowOff>0</xdr:rowOff>
    </xdr:to>
    <xdr:sp macro="" textlink="">
      <xdr:nvSpPr>
        <xdr:cNvPr id="780946" name="Line 7"/>
        <xdr:cNvSpPr>
          <a:spLocks noChangeShapeType="1"/>
        </xdr:cNvSpPr>
      </xdr:nvSpPr>
      <xdr:spPr bwMode="auto">
        <a:xfrm>
          <a:off x="7610475" y="238125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11</xdr:row>
      <xdr:rowOff>9525</xdr:rowOff>
    </xdr:from>
    <xdr:to>
      <xdr:col>5</xdr:col>
      <xdr:colOff>171450</xdr:colOff>
      <xdr:row>11</xdr:row>
      <xdr:rowOff>9525</xdr:rowOff>
    </xdr:to>
    <xdr:sp macro="" textlink="">
      <xdr:nvSpPr>
        <xdr:cNvPr id="780947" name="Line 8"/>
        <xdr:cNvSpPr>
          <a:spLocks noChangeShapeType="1"/>
        </xdr:cNvSpPr>
      </xdr:nvSpPr>
      <xdr:spPr bwMode="auto">
        <a:xfrm flipH="1">
          <a:off x="2038350" y="2381250"/>
          <a:ext cx="9144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11</xdr:row>
      <xdr:rowOff>28575</xdr:rowOff>
    </xdr:from>
    <xdr:to>
      <xdr:col>4</xdr:col>
      <xdr:colOff>19050</xdr:colOff>
      <xdr:row>13</xdr:row>
      <xdr:rowOff>19050</xdr:rowOff>
    </xdr:to>
    <xdr:sp macro="" textlink="">
      <xdr:nvSpPr>
        <xdr:cNvPr id="780948" name="Line 9"/>
        <xdr:cNvSpPr>
          <a:spLocks noChangeShapeType="1"/>
        </xdr:cNvSpPr>
      </xdr:nvSpPr>
      <xdr:spPr bwMode="auto">
        <a:xfrm>
          <a:off x="2552700" y="24003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13</xdr:row>
      <xdr:rowOff>47625</xdr:rowOff>
    </xdr:from>
    <xdr:to>
      <xdr:col>5</xdr:col>
      <xdr:colOff>219075</xdr:colOff>
      <xdr:row>13</xdr:row>
      <xdr:rowOff>47625</xdr:rowOff>
    </xdr:to>
    <xdr:sp macro="" textlink="">
      <xdr:nvSpPr>
        <xdr:cNvPr id="780949" name="Line 10"/>
        <xdr:cNvSpPr>
          <a:spLocks noChangeShapeType="1"/>
        </xdr:cNvSpPr>
      </xdr:nvSpPr>
      <xdr:spPr bwMode="auto">
        <a:xfrm>
          <a:off x="2543175" y="276225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133350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780950" name="AutoShape 11"/>
        <xdr:cNvCxnSpPr>
          <a:cxnSpLocks noChangeShapeType="1"/>
          <a:stCxn id="780946" idx="1"/>
        </xdr:cNvCxnSpPr>
      </xdr:nvCxnSpPr>
      <xdr:spPr bwMode="auto">
        <a:xfrm flipH="1">
          <a:off x="7000875" y="3571875"/>
          <a:ext cx="609600" cy="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9525</xdr:colOff>
      <xdr:row>17</xdr:row>
      <xdr:rowOff>152400</xdr:rowOff>
    </xdr:from>
    <xdr:to>
      <xdr:col>7</xdr:col>
      <xdr:colOff>9525</xdr:colOff>
      <xdr:row>22</xdr:row>
      <xdr:rowOff>0</xdr:rowOff>
    </xdr:to>
    <xdr:cxnSp macro="">
      <xdr:nvCxnSpPr>
        <xdr:cNvPr id="780951" name="AutoShape 12"/>
        <xdr:cNvCxnSpPr>
          <a:cxnSpLocks noChangeShapeType="1"/>
        </xdr:cNvCxnSpPr>
      </xdr:nvCxnSpPr>
      <xdr:spPr bwMode="auto">
        <a:xfrm flipV="1">
          <a:off x="3648075" y="35528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18</xdr:row>
      <xdr:rowOff>28575</xdr:rowOff>
    </xdr:from>
    <xdr:to>
      <xdr:col>14</xdr:col>
      <xdr:colOff>0</xdr:colOff>
      <xdr:row>22</xdr:row>
      <xdr:rowOff>19050</xdr:rowOff>
    </xdr:to>
    <xdr:cxnSp macro="">
      <xdr:nvCxnSpPr>
        <xdr:cNvPr id="780952" name="AutoShape 13"/>
        <xdr:cNvCxnSpPr>
          <a:cxnSpLocks noChangeShapeType="1"/>
        </xdr:cNvCxnSpPr>
      </xdr:nvCxnSpPr>
      <xdr:spPr bwMode="auto">
        <a:xfrm flipV="1">
          <a:off x="6048375" y="3600450"/>
          <a:ext cx="0" cy="752475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28575</xdr:colOff>
      <xdr:row>21</xdr:row>
      <xdr:rowOff>161925</xdr:rowOff>
    </xdr:from>
    <xdr:to>
      <xdr:col>13</xdr:col>
      <xdr:colOff>466725</xdr:colOff>
      <xdr:row>21</xdr:row>
      <xdr:rowOff>161925</xdr:rowOff>
    </xdr:to>
    <xdr:sp macro="" textlink="">
      <xdr:nvSpPr>
        <xdr:cNvPr id="780953" name="Line 14"/>
        <xdr:cNvSpPr>
          <a:spLocks noChangeShapeType="1"/>
        </xdr:cNvSpPr>
      </xdr:nvSpPr>
      <xdr:spPr bwMode="auto">
        <a:xfrm>
          <a:off x="3667125" y="43243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3</xdr:row>
      <xdr:rowOff>38100</xdr:rowOff>
    </xdr:from>
    <xdr:to>
      <xdr:col>5</xdr:col>
      <xdr:colOff>161925</xdr:colOff>
      <xdr:row>10</xdr:row>
      <xdr:rowOff>85725</xdr:rowOff>
    </xdr:to>
    <xdr:sp macro="" textlink="">
      <xdr:nvSpPr>
        <xdr:cNvPr id="780954" name="Line 15"/>
        <xdr:cNvSpPr>
          <a:spLocks noChangeShapeType="1"/>
        </xdr:cNvSpPr>
      </xdr:nvSpPr>
      <xdr:spPr bwMode="auto">
        <a:xfrm flipV="1">
          <a:off x="29432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9525</xdr:rowOff>
    </xdr:from>
    <xdr:to>
      <xdr:col>5</xdr:col>
      <xdr:colOff>209550</xdr:colOff>
      <xdr:row>18</xdr:row>
      <xdr:rowOff>9525</xdr:rowOff>
    </xdr:to>
    <xdr:sp macro="" textlink="">
      <xdr:nvSpPr>
        <xdr:cNvPr id="780955" name="Line 16"/>
        <xdr:cNvSpPr>
          <a:spLocks noChangeShapeType="1"/>
        </xdr:cNvSpPr>
      </xdr:nvSpPr>
      <xdr:spPr bwMode="auto">
        <a:xfrm>
          <a:off x="2533650" y="358140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66675</xdr:rowOff>
    </xdr:from>
    <xdr:to>
      <xdr:col>9</xdr:col>
      <xdr:colOff>0</xdr:colOff>
      <xdr:row>19</xdr:row>
      <xdr:rowOff>161925</xdr:rowOff>
    </xdr:to>
    <xdr:sp macro="" textlink="">
      <xdr:nvSpPr>
        <xdr:cNvPr id="780956" name="Line 17"/>
        <xdr:cNvSpPr>
          <a:spLocks noChangeShapeType="1"/>
        </xdr:cNvSpPr>
      </xdr:nvSpPr>
      <xdr:spPr bwMode="auto">
        <a:xfrm flipV="1">
          <a:off x="4162425" y="3638550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18</xdr:row>
      <xdr:rowOff>76200</xdr:rowOff>
    </xdr:from>
    <xdr:to>
      <xdr:col>12</xdr:col>
      <xdr:colOff>114300</xdr:colOff>
      <xdr:row>19</xdr:row>
      <xdr:rowOff>171450</xdr:rowOff>
    </xdr:to>
    <xdr:sp macro="" textlink="">
      <xdr:nvSpPr>
        <xdr:cNvPr id="780957" name="Line 18"/>
        <xdr:cNvSpPr>
          <a:spLocks noChangeShapeType="1"/>
        </xdr:cNvSpPr>
      </xdr:nvSpPr>
      <xdr:spPr bwMode="auto">
        <a:xfrm flipV="1">
          <a:off x="5448300" y="3648075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38100</xdr:rowOff>
    </xdr:from>
    <xdr:to>
      <xdr:col>16</xdr:col>
      <xdr:colOff>0</xdr:colOff>
      <xdr:row>10</xdr:row>
      <xdr:rowOff>85725</xdr:rowOff>
    </xdr:to>
    <xdr:sp macro="" textlink="">
      <xdr:nvSpPr>
        <xdr:cNvPr id="780958" name="Line 19"/>
        <xdr:cNvSpPr>
          <a:spLocks noChangeShapeType="1"/>
        </xdr:cNvSpPr>
      </xdr:nvSpPr>
      <xdr:spPr bwMode="auto">
        <a:xfrm flipV="1">
          <a:off x="68675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18</xdr:row>
      <xdr:rowOff>9525</xdr:rowOff>
    </xdr:from>
    <xdr:to>
      <xdr:col>14</xdr:col>
      <xdr:colOff>0</xdr:colOff>
      <xdr:row>18</xdr:row>
      <xdr:rowOff>9525</xdr:rowOff>
    </xdr:to>
    <xdr:cxnSp macro="">
      <xdr:nvCxnSpPr>
        <xdr:cNvPr id="780959" name="AutoShape 20"/>
        <xdr:cNvCxnSpPr>
          <a:cxnSpLocks noChangeShapeType="1"/>
          <a:stCxn id="780945" idx="0"/>
        </xdr:cNvCxnSpPr>
      </xdr:nvCxnSpPr>
      <xdr:spPr bwMode="auto">
        <a:xfrm flipH="1">
          <a:off x="3648075" y="3581400"/>
          <a:ext cx="2400300" cy="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180975</xdr:colOff>
      <xdr:row>11</xdr:row>
      <xdr:rowOff>0</xdr:rowOff>
    </xdr:from>
    <xdr:to>
      <xdr:col>7</xdr:col>
      <xdr:colOff>0</xdr:colOff>
      <xdr:row>18</xdr:row>
      <xdr:rowOff>0</xdr:rowOff>
    </xdr:to>
    <xdr:cxnSp macro="">
      <xdr:nvCxnSpPr>
        <xdr:cNvPr id="780960" name="AutoShape 21"/>
        <xdr:cNvCxnSpPr>
          <a:cxnSpLocks noChangeShapeType="1"/>
          <a:stCxn id="780947" idx="0"/>
        </xdr:cNvCxnSpPr>
      </xdr:nvCxnSpPr>
      <xdr:spPr bwMode="auto">
        <a:xfrm>
          <a:off x="2962275" y="2371725"/>
          <a:ext cx="676275" cy="120015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14</xdr:row>
      <xdr:rowOff>47625</xdr:rowOff>
    </xdr:from>
    <xdr:to>
      <xdr:col>12</xdr:col>
      <xdr:colOff>133350</xdr:colOff>
      <xdr:row>17</xdr:row>
      <xdr:rowOff>85725</xdr:rowOff>
    </xdr:to>
    <xdr:sp macro="" textlink="">
      <xdr:nvSpPr>
        <xdr:cNvPr id="780961" name="Oval 22"/>
        <xdr:cNvSpPr>
          <a:spLocks noChangeArrowheads="1"/>
        </xdr:cNvSpPr>
      </xdr:nvSpPr>
      <xdr:spPr bwMode="auto">
        <a:xfrm>
          <a:off x="4171950" y="2933700"/>
          <a:ext cx="1295400" cy="55245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13</xdr:row>
      <xdr:rowOff>47625</xdr:rowOff>
    </xdr:from>
    <xdr:to>
      <xdr:col>4</xdr:col>
      <xdr:colOff>152400</xdr:colOff>
      <xdr:row>18</xdr:row>
      <xdr:rowOff>0</xdr:rowOff>
    </xdr:to>
    <xdr:sp macro="" textlink="">
      <xdr:nvSpPr>
        <xdr:cNvPr id="780962" name="Line 23"/>
        <xdr:cNvSpPr>
          <a:spLocks noChangeShapeType="1"/>
        </xdr:cNvSpPr>
      </xdr:nvSpPr>
      <xdr:spPr bwMode="auto">
        <a:xfrm>
          <a:off x="2686050" y="2762250"/>
          <a:ext cx="0" cy="809625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190500</xdr:rowOff>
    </xdr:from>
    <xdr:to>
      <xdr:col>12</xdr:col>
      <xdr:colOff>123825</xdr:colOff>
      <xdr:row>19</xdr:row>
      <xdr:rowOff>190500</xdr:rowOff>
    </xdr:to>
    <xdr:sp macro="" textlink="">
      <xdr:nvSpPr>
        <xdr:cNvPr id="780963" name="Line 24"/>
        <xdr:cNvSpPr>
          <a:spLocks noChangeShapeType="1"/>
        </xdr:cNvSpPr>
      </xdr:nvSpPr>
      <xdr:spPr bwMode="auto">
        <a:xfrm>
          <a:off x="4171950" y="4000500"/>
          <a:ext cx="128587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6</xdr:row>
      <xdr:rowOff>85725</xdr:rowOff>
    </xdr:from>
    <xdr:to>
      <xdr:col>5</xdr:col>
      <xdr:colOff>390525</xdr:colOff>
      <xdr:row>11</xdr:row>
      <xdr:rowOff>9525</xdr:rowOff>
    </xdr:to>
    <xdr:cxnSp macro="">
      <xdr:nvCxnSpPr>
        <xdr:cNvPr id="780964" name="AutoShape 25"/>
        <xdr:cNvCxnSpPr>
          <a:cxnSpLocks noChangeShapeType="1"/>
        </xdr:cNvCxnSpPr>
      </xdr:nvCxnSpPr>
      <xdr:spPr bwMode="auto">
        <a:xfrm flipV="1">
          <a:off x="3171825" y="1600200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133350</xdr:colOff>
      <xdr:row>6</xdr:row>
      <xdr:rowOff>57150</xdr:rowOff>
    </xdr:from>
    <xdr:to>
      <xdr:col>15</xdr:col>
      <xdr:colOff>133350</xdr:colOff>
      <xdr:row>10</xdr:row>
      <xdr:rowOff>152400</xdr:rowOff>
    </xdr:to>
    <xdr:cxnSp macro="">
      <xdr:nvCxnSpPr>
        <xdr:cNvPr id="780965" name="AutoShape 26"/>
        <xdr:cNvCxnSpPr>
          <a:cxnSpLocks noChangeShapeType="1"/>
        </xdr:cNvCxnSpPr>
      </xdr:nvCxnSpPr>
      <xdr:spPr bwMode="auto">
        <a:xfrm flipV="1">
          <a:off x="6648450" y="15716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171450</xdr:colOff>
      <xdr:row>5</xdr:row>
      <xdr:rowOff>47625</xdr:rowOff>
    </xdr:from>
    <xdr:to>
      <xdr:col>16</xdr:col>
      <xdr:colOff>9525</xdr:colOff>
      <xdr:row>5</xdr:row>
      <xdr:rowOff>47625</xdr:rowOff>
    </xdr:to>
    <xdr:sp macro="" textlink="">
      <xdr:nvSpPr>
        <xdr:cNvPr id="780966" name="Line 27"/>
        <xdr:cNvSpPr>
          <a:spLocks noChangeShapeType="1"/>
        </xdr:cNvSpPr>
      </xdr:nvSpPr>
      <xdr:spPr bwMode="auto">
        <a:xfrm>
          <a:off x="2952750" y="1304925"/>
          <a:ext cx="392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13</xdr:row>
      <xdr:rowOff>38100</xdr:rowOff>
    </xdr:from>
    <xdr:to>
      <xdr:col>15</xdr:col>
      <xdr:colOff>114300</xdr:colOff>
      <xdr:row>13</xdr:row>
      <xdr:rowOff>38100</xdr:rowOff>
    </xdr:to>
    <xdr:sp macro="" textlink="">
      <xdr:nvSpPr>
        <xdr:cNvPr id="780967" name="Line 28"/>
        <xdr:cNvSpPr>
          <a:spLocks noChangeShapeType="1"/>
        </xdr:cNvSpPr>
      </xdr:nvSpPr>
      <xdr:spPr bwMode="auto">
        <a:xfrm>
          <a:off x="3171825" y="2752725"/>
          <a:ext cx="345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400050</xdr:colOff>
      <xdr:row>7</xdr:row>
      <xdr:rowOff>66675</xdr:rowOff>
    </xdr:from>
    <xdr:to>
      <xdr:col>15</xdr:col>
      <xdr:colOff>142875</xdr:colOff>
      <xdr:row>7</xdr:row>
      <xdr:rowOff>66675</xdr:rowOff>
    </xdr:to>
    <xdr:sp macro="" textlink="">
      <xdr:nvSpPr>
        <xdr:cNvPr id="780968" name="Line 29"/>
        <xdr:cNvSpPr>
          <a:spLocks noChangeShapeType="1"/>
        </xdr:cNvSpPr>
      </xdr:nvSpPr>
      <xdr:spPr bwMode="auto">
        <a:xfrm>
          <a:off x="3181350" y="1752600"/>
          <a:ext cx="347662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11</xdr:row>
      <xdr:rowOff>9525</xdr:rowOff>
    </xdr:from>
    <xdr:to>
      <xdr:col>16</xdr:col>
      <xdr:colOff>19050</xdr:colOff>
      <xdr:row>11</xdr:row>
      <xdr:rowOff>9525</xdr:rowOff>
    </xdr:to>
    <xdr:sp macro="" textlink="">
      <xdr:nvSpPr>
        <xdr:cNvPr id="780969" name="Line 30"/>
        <xdr:cNvSpPr>
          <a:spLocks noChangeShapeType="1"/>
        </xdr:cNvSpPr>
      </xdr:nvSpPr>
      <xdr:spPr bwMode="auto">
        <a:xfrm>
          <a:off x="2971800" y="2381250"/>
          <a:ext cx="391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142875</xdr:rowOff>
    </xdr:from>
    <xdr:to>
      <xdr:col>5</xdr:col>
      <xdr:colOff>228600</xdr:colOff>
      <xdr:row>20</xdr:row>
      <xdr:rowOff>0</xdr:rowOff>
    </xdr:to>
    <xdr:sp macro="" textlink="">
      <xdr:nvSpPr>
        <xdr:cNvPr id="896936" name="Line 1"/>
        <xdr:cNvSpPr>
          <a:spLocks noChangeShapeType="1"/>
        </xdr:cNvSpPr>
      </xdr:nvSpPr>
      <xdr:spPr bwMode="auto">
        <a:xfrm flipV="1">
          <a:off x="523875" y="733425"/>
          <a:ext cx="1809750" cy="2543175"/>
        </a:xfrm>
        <a:prstGeom prst="line">
          <a:avLst/>
        </a:prstGeom>
        <a:noFill/>
        <a:ln w="3175">
          <a:solidFill>
            <a:srgbClr val="000000"/>
          </a:solidFill>
          <a:prstDash val="lgDashDot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676275</xdr:colOff>
      <xdr:row>11</xdr:row>
      <xdr:rowOff>133350</xdr:rowOff>
    </xdr:from>
    <xdr:to>
      <xdr:col>17</xdr:col>
      <xdr:colOff>752475</xdr:colOff>
      <xdr:row>17</xdr:row>
      <xdr:rowOff>0</xdr:rowOff>
    </xdr:to>
    <xdr:grpSp>
      <xdr:nvGrpSpPr>
        <xdr:cNvPr id="896937" name="Group 2"/>
        <xdr:cNvGrpSpPr>
          <a:grpSpLocks/>
        </xdr:cNvGrpSpPr>
      </xdr:nvGrpSpPr>
      <xdr:grpSpPr bwMode="auto">
        <a:xfrm rot="5400000">
          <a:off x="7077075" y="2390775"/>
          <a:ext cx="781050" cy="76200"/>
          <a:chOff x="433" y="256"/>
          <a:chExt cx="43" cy="14"/>
        </a:xfrm>
      </xdr:grpSpPr>
      <xdr:sp macro="" textlink="">
        <xdr:nvSpPr>
          <xdr:cNvPr id="903204" name="Line 3"/>
          <xdr:cNvSpPr>
            <a:spLocks noChangeShapeType="1"/>
          </xdr:cNvSpPr>
        </xdr:nvSpPr>
        <xdr:spPr bwMode="auto">
          <a:xfrm>
            <a:off x="433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3205" name="Line 4"/>
          <xdr:cNvSpPr>
            <a:spLocks noChangeShapeType="1"/>
          </xdr:cNvSpPr>
        </xdr:nvSpPr>
        <xdr:spPr bwMode="auto">
          <a:xfrm>
            <a:off x="476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3206" name="Line 5"/>
          <xdr:cNvSpPr>
            <a:spLocks noChangeShapeType="1"/>
          </xdr:cNvSpPr>
        </xdr:nvSpPr>
        <xdr:spPr bwMode="auto">
          <a:xfrm>
            <a:off x="433" y="262"/>
            <a:ext cx="4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285750</xdr:colOff>
      <xdr:row>11</xdr:row>
      <xdr:rowOff>114300</xdr:rowOff>
    </xdr:from>
    <xdr:to>
      <xdr:col>3</xdr:col>
      <xdr:colOff>285750</xdr:colOff>
      <xdr:row>19</xdr:row>
      <xdr:rowOff>76200</xdr:rowOff>
    </xdr:to>
    <xdr:sp macro="" textlink="">
      <xdr:nvSpPr>
        <xdr:cNvPr id="896938" name="Line 6"/>
        <xdr:cNvSpPr>
          <a:spLocks noChangeShapeType="1"/>
        </xdr:cNvSpPr>
      </xdr:nvSpPr>
      <xdr:spPr bwMode="auto">
        <a:xfrm flipH="1">
          <a:off x="1504950" y="2019300"/>
          <a:ext cx="0" cy="11811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142875</xdr:colOff>
      <xdr:row>17</xdr:row>
      <xdr:rowOff>9525</xdr:rowOff>
    </xdr:from>
    <xdr:to>
      <xdr:col>2</xdr:col>
      <xdr:colOff>142875</xdr:colOff>
      <xdr:row>19</xdr:row>
      <xdr:rowOff>66675</xdr:rowOff>
    </xdr:to>
    <xdr:sp macro="" textlink="">
      <xdr:nvSpPr>
        <xdr:cNvPr id="896939" name="Line 7"/>
        <xdr:cNvSpPr>
          <a:spLocks noChangeShapeType="1"/>
        </xdr:cNvSpPr>
      </xdr:nvSpPr>
      <xdr:spPr bwMode="auto">
        <a:xfrm>
          <a:off x="904875" y="2828925"/>
          <a:ext cx="0" cy="3619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896940" name="Line 8"/>
        <xdr:cNvSpPr>
          <a:spLocks noChangeShapeType="1"/>
        </xdr:cNvSpPr>
      </xdr:nvSpPr>
      <xdr:spPr bwMode="auto">
        <a:xfrm>
          <a:off x="1447800" y="2819400"/>
          <a:ext cx="1066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11</xdr:row>
      <xdr:rowOff>104775</xdr:rowOff>
    </xdr:from>
    <xdr:to>
      <xdr:col>4</xdr:col>
      <xdr:colOff>561975</xdr:colOff>
      <xdr:row>11</xdr:row>
      <xdr:rowOff>104775</xdr:rowOff>
    </xdr:to>
    <xdr:sp macro="" textlink="">
      <xdr:nvSpPr>
        <xdr:cNvPr id="896941" name="Line 9"/>
        <xdr:cNvSpPr>
          <a:spLocks noChangeShapeType="1"/>
        </xdr:cNvSpPr>
      </xdr:nvSpPr>
      <xdr:spPr bwMode="auto">
        <a:xfrm>
          <a:off x="1695450" y="2009775"/>
          <a:ext cx="4095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</xdr:row>
      <xdr:rowOff>142875</xdr:rowOff>
    </xdr:from>
    <xdr:to>
      <xdr:col>7</xdr:col>
      <xdr:colOff>190500</xdr:colOff>
      <xdr:row>20</xdr:row>
      <xdr:rowOff>76200</xdr:rowOff>
    </xdr:to>
    <xdr:grpSp>
      <xdr:nvGrpSpPr>
        <xdr:cNvPr id="896942" name="Group 10"/>
        <xdr:cNvGrpSpPr>
          <a:grpSpLocks/>
        </xdr:cNvGrpSpPr>
      </xdr:nvGrpSpPr>
      <xdr:grpSpPr bwMode="auto">
        <a:xfrm>
          <a:off x="838200" y="733425"/>
          <a:ext cx="2276475" cy="2619375"/>
          <a:chOff x="88" y="77"/>
          <a:chExt cx="263" cy="265"/>
        </a:xfrm>
      </xdr:grpSpPr>
      <xdr:sp macro="" textlink="">
        <xdr:nvSpPr>
          <xdr:cNvPr id="903202" name="Freeform 11"/>
          <xdr:cNvSpPr>
            <a:spLocks/>
          </xdr:cNvSpPr>
        </xdr:nvSpPr>
        <xdr:spPr bwMode="auto">
          <a:xfrm>
            <a:off x="88" y="113"/>
            <a:ext cx="149" cy="229"/>
          </a:xfrm>
          <a:custGeom>
            <a:avLst/>
            <a:gdLst>
              <a:gd name="T0" fmla="*/ 0 w 148"/>
              <a:gd name="T1" fmla="*/ 1494626 h 204"/>
              <a:gd name="T2" fmla="*/ 7 w 148"/>
              <a:gd name="T3" fmla="*/ 1136537 h 204"/>
              <a:gd name="T4" fmla="*/ 152 w 148"/>
              <a:gd name="T5" fmla="*/ 1136537 h 204"/>
              <a:gd name="T6" fmla="*/ 172 w 148"/>
              <a:gd name="T7" fmla="*/ 574881 h 204"/>
              <a:gd name="T8" fmla="*/ 228 w 148"/>
              <a:gd name="T9" fmla="*/ 0 h 20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48"/>
              <a:gd name="T16" fmla="*/ 0 h 204"/>
              <a:gd name="T17" fmla="*/ 148 w 148"/>
              <a:gd name="T18" fmla="*/ 204 h 20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48" h="204">
                <a:moveTo>
                  <a:pt x="0" y="204"/>
                </a:moveTo>
                <a:lnTo>
                  <a:pt x="7" y="154"/>
                </a:lnTo>
                <a:lnTo>
                  <a:pt x="75" y="154"/>
                </a:lnTo>
                <a:lnTo>
                  <a:pt x="95" y="78"/>
                </a:lnTo>
                <a:lnTo>
                  <a:pt x="148" y="0"/>
                </a:lnTo>
              </a:path>
            </a:pathLst>
          </a:cu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03203" name="Freeform 12"/>
          <xdr:cNvSpPr>
            <a:spLocks/>
          </xdr:cNvSpPr>
        </xdr:nvSpPr>
        <xdr:spPr bwMode="auto">
          <a:xfrm>
            <a:off x="231" y="77"/>
            <a:ext cx="120" cy="45"/>
          </a:xfrm>
          <a:custGeom>
            <a:avLst/>
            <a:gdLst>
              <a:gd name="T0" fmla="*/ 0 w 120"/>
              <a:gd name="T1" fmla="*/ 45 h 45"/>
              <a:gd name="T2" fmla="*/ 74 w 120"/>
              <a:gd name="T3" fmla="*/ 45 h 45"/>
              <a:gd name="T4" fmla="*/ 120 w 120"/>
              <a:gd name="T5" fmla="*/ 0 h 45"/>
              <a:gd name="T6" fmla="*/ 0 60000 65536"/>
              <a:gd name="T7" fmla="*/ 0 60000 65536"/>
              <a:gd name="T8" fmla="*/ 0 60000 65536"/>
              <a:gd name="T9" fmla="*/ 0 w 120"/>
              <a:gd name="T10" fmla="*/ 0 h 45"/>
              <a:gd name="T11" fmla="*/ 120 w 120"/>
              <a:gd name="T12" fmla="*/ 45 h 4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20" h="45">
                <a:moveTo>
                  <a:pt x="0" y="45"/>
                </a:moveTo>
                <a:lnTo>
                  <a:pt x="74" y="45"/>
                </a:lnTo>
                <a:lnTo>
                  <a:pt x="120" y="0"/>
                </a:lnTo>
              </a:path>
            </a:pathLst>
          </a:cu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6</xdr:row>
      <xdr:rowOff>114300</xdr:rowOff>
    </xdr:from>
    <xdr:to>
      <xdr:col>5</xdr:col>
      <xdr:colOff>85725</xdr:colOff>
      <xdr:row>17</xdr:row>
      <xdr:rowOff>0</xdr:rowOff>
    </xdr:to>
    <xdr:grpSp>
      <xdr:nvGrpSpPr>
        <xdr:cNvPr id="896943" name="Group 13"/>
        <xdr:cNvGrpSpPr>
          <a:grpSpLocks/>
        </xdr:cNvGrpSpPr>
      </xdr:nvGrpSpPr>
      <xdr:grpSpPr bwMode="auto">
        <a:xfrm rot="5400000">
          <a:off x="1371600" y="2000250"/>
          <a:ext cx="1562100" cy="76200"/>
          <a:chOff x="433" y="256"/>
          <a:chExt cx="43" cy="14"/>
        </a:xfrm>
      </xdr:grpSpPr>
      <xdr:sp macro="" textlink="">
        <xdr:nvSpPr>
          <xdr:cNvPr id="903199" name="Line 14"/>
          <xdr:cNvSpPr>
            <a:spLocks noChangeShapeType="1"/>
          </xdr:cNvSpPr>
        </xdr:nvSpPr>
        <xdr:spPr bwMode="auto">
          <a:xfrm>
            <a:off x="433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3200" name="Line 15"/>
          <xdr:cNvSpPr>
            <a:spLocks noChangeShapeType="1"/>
          </xdr:cNvSpPr>
        </xdr:nvSpPr>
        <xdr:spPr bwMode="auto">
          <a:xfrm>
            <a:off x="476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3201" name="Line 16"/>
          <xdr:cNvSpPr>
            <a:spLocks noChangeShapeType="1"/>
          </xdr:cNvSpPr>
        </xdr:nvSpPr>
        <xdr:spPr bwMode="auto">
          <a:xfrm>
            <a:off x="433" y="262"/>
            <a:ext cx="4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295275</xdr:colOff>
      <xdr:row>8</xdr:row>
      <xdr:rowOff>95250</xdr:rowOff>
    </xdr:from>
    <xdr:to>
      <xdr:col>12</xdr:col>
      <xdr:colOff>57150</xdr:colOff>
      <xdr:row>11</xdr:row>
      <xdr:rowOff>142875</xdr:rowOff>
    </xdr:to>
    <xdr:grpSp>
      <xdr:nvGrpSpPr>
        <xdr:cNvPr id="896944" name="Group 17"/>
        <xdr:cNvGrpSpPr>
          <a:grpSpLocks/>
        </xdr:cNvGrpSpPr>
      </xdr:nvGrpSpPr>
      <xdr:grpSpPr bwMode="auto">
        <a:xfrm>
          <a:off x="3219450" y="1543050"/>
          <a:ext cx="1695450" cy="504825"/>
          <a:chOff x="362" y="148"/>
          <a:chExt cx="190" cy="53"/>
        </a:xfrm>
      </xdr:grpSpPr>
      <xdr:grpSp>
        <xdr:nvGrpSpPr>
          <xdr:cNvPr id="903031" name="Group 18"/>
          <xdr:cNvGrpSpPr>
            <a:grpSpLocks/>
          </xdr:cNvGrpSpPr>
        </xdr:nvGrpSpPr>
        <xdr:grpSpPr bwMode="auto">
          <a:xfrm>
            <a:off x="510" y="149"/>
            <a:ext cx="42" cy="51"/>
            <a:chOff x="192" y="163"/>
            <a:chExt cx="57" cy="92"/>
          </a:xfrm>
        </xdr:grpSpPr>
        <xdr:grpSp>
          <xdr:nvGrpSpPr>
            <xdr:cNvPr id="903144" name="Group 19"/>
            <xdr:cNvGrpSpPr>
              <a:grpSpLocks/>
            </xdr:cNvGrpSpPr>
          </xdr:nvGrpSpPr>
          <xdr:grpSpPr bwMode="auto">
            <a:xfrm>
              <a:off x="192" y="163"/>
              <a:ext cx="56" cy="92"/>
              <a:chOff x="192" y="163"/>
              <a:chExt cx="56" cy="92"/>
            </a:xfrm>
          </xdr:grpSpPr>
          <xdr:grpSp>
            <xdr:nvGrpSpPr>
              <xdr:cNvPr id="903147" name="Group 20"/>
              <xdr:cNvGrpSpPr>
                <a:grpSpLocks/>
              </xdr:cNvGrpSpPr>
            </xdr:nvGrpSpPr>
            <xdr:grpSpPr bwMode="auto">
              <a:xfrm>
                <a:off x="218" y="163"/>
                <a:ext cx="11" cy="92"/>
                <a:chOff x="342" y="179"/>
                <a:chExt cx="11" cy="92"/>
              </a:xfrm>
            </xdr:grpSpPr>
            <xdr:sp macro="" textlink="">
              <xdr:nvSpPr>
                <xdr:cNvPr id="903182" name="Line 21"/>
                <xdr:cNvSpPr>
                  <a:spLocks noChangeShapeType="1"/>
                </xdr:cNvSpPr>
              </xdr:nvSpPr>
              <xdr:spPr bwMode="auto">
                <a:xfrm>
                  <a:off x="347" y="189"/>
                  <a:ext cx="0" cy="82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183" name="Group 22"/>
                <xdr:cNvGrpSpPr>
                  <a:grpSpLocks/>
                </xdr:cNvGrpSpPr>
              </xdr:nvGrpSpPr>
              <xdr:grpSpPr bwMode="auto">
                <a:xfrm>
                  <a:off x="342" y="179"/>
                  <a:ext cx="11" cy="72"/>
                  <a:chOff x="342" y="179"/>
                  <a:chExt cx="11" cy="72"/>
                </a:xfrm>
              </xdr:grpSpPr>
              <xdr:grpSp>
                <xdr:nvGrpSpPr>
                  <xdr:cNvPr id="903184" name="Group 23"/>
                  <xdr:cNvGrpSpPr>
                    <a:grpSpLocks/>
                  </xdr:cNvGrpSpPr>
                </xdr:nvGrpSpPr>
                <xdr:grpSpPr bwMode="auto">
                  <a:xfrm>
                    <a:off x="347" y="188"/>
                    <a:ext cx="6" cy="60"/>
                    <a:chOff x="347" y="188"/>
                    <a:chExt cx="6" cy="60"/>
                  </a:xfrm>
                </xdr:grpSpPr>
                <xdr:sp macro="" textlink="">
                  <xdr:nvSpPr>
                    <xdr:cNvPr id="903193" name="Freeform 24"/>
                    <xdr:cNvSpPr>
                      <a:spLocks/>
                    </xdr:cNvSpPr>
                  </xdr:nvSpPr>
                  <xdr:spPr bwMode="auto">
                    <a:xfrm>
                      <a:off x="347" y="24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4" name="Freeform 25"/>
                    <xdr:cNvSpPr>
                      <a:spLocks/>
                    </xdr:cNvSpPr>
                  </xdr:nvSpPr>
                  <xdr:spPr bwMode="auto">
                    <a:xfrm>
                      <a:off x="347" y="23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5" name="Freeform 26"/>
                    <xdr:cNvSpPr>
                      <a:spLocks/>
                    </xdr:cNvSpPr>
                  </xdr:nvSpPr>
                  <xdr:spPr bwMode="auto">
                    <a:xfrm>
                      <a:off x="347" y="219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6" name="Freeform 27"/>
                    <xdr:cNvSpPr>
                      <a:spLocks/>
                    </xdr:cNvSpPr>
                  </xdr:nvSpPr>
                  <xdr:spPr bwMode="auto">
                    <a:xfrm>
                      <a:off x="347" y="20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7" name="Freeform 28"/>
                    <xdr:cNvSpPr>
                      <a:spLocks/>
                    </xdr:cNvSpPr>
                  </xdr:nvSpPr>
                  <xdr:spPr bwMode="auto">
                    <a:xfrm>
                      <a:off x="347" y="197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8" name="Freeform 29"/>
                    <xdr:cNvSpPr>
                      <a:spLocks/>
                    </xdr:cNvSpPr>
                  </xdr:nvSpPr>
                  <xdr:spPr bwMode="auto">
                    <a:xfrm>
                      <a:off x="348" y="18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grpSp>
                <xdr:nvGrpSpPr>
                  <xdr:cNvPr id="903185" name="Group 30"/>
                  <xdr:cNvGrpSpPr>
                    <a:grpSpLocks/>
                  </xdr:cNvGrpSpPr>
                </xdr:nvGrpSpPr>
                <xdr:grpSpPr bwMode="auto">
                  <a:xfrm>
                    <a:off x="342" y="192"/>
                    <a:ext cx="5" cy="59"/>
                    <a:chOff x="342" y="192"/>
                    <a:chExt cx="5" cy="59"/>
                  </a:xfrm>
                </xdr:grpSpPr>
                <xdr:sp macro="" textlink="">
                  <xdr:nvSpPr>
                    <xdr:cNvPr id="903187" name="Freeform 31"/>
                    <xdr:cNvSpPr>
                      <a:spLocks/>
                    </xdr:cNvSpPr>
                  </xdr:nvSpPr>
                  <xdr:spPr bwMode="auto">
                    <a:xfrm>
                      <a:off x="342" y="24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88" name="Freeform 32"/>
                    <xdr:cNvSpPr>
                      <a:spLocks/>
                    </xdr:cNvSpPr>
                  </xdr:nvSpPr>
                  <xdr:spPr bwMode="auto">
                    <a:xfrm>
                      <a:off x="342" y="23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89" name="Freeform 33"/>
                    <xdr:cNvSpPr>
                      <a:spLocks/>
                    </xdr:cNvSpPr>
                  </xdr:nvSpPr>
                  <xdr:spPr bwMode="auto">
                    <a:xfrm>
                      <a:off x="342" y="22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0" name="Freeform 34"/>
                    <xdr:cNvSpPr>
                      <a:spLocks/>
                    </xdr:cNvSpPr>
                  </xdr:nvSpPr>
                  <xdr:spPr bwMode="auto">
                    <a:xfrm>
                      <a:off x="342" y="21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1" name="Freeform 35"/>
                    <xdr:cNvSpPr>
                      <a:spLocks/>
                    </xdr:cNvSpPr>
                  </xdr:nvSpPr>
                  <xdr:spPr bwMode="auto">
                    <a:xfrm>
                      <a:off x="342" y="20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92" name="Freeform 36"/>
                    <xdr:cNvSpPr>
                      <a:spLocks/>
                    </xdr:cNvSpPr>
                  </xdr:nvSpPr>
                  <xdr:spPr bwMode="auto">
                    <a:xfrm>
                      <a:off x="342" y="19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903186" name="Freeform 37"/>
                  <xdr:cNvSpPr>
                    <a:spLocks/>
                  </xdr:cNvSpPr>
                </xdr:nvSpPr>
                <xdr:spPr bwMode="auto">
                  <a:xfrm>
                    <a:off x="343" y="179"/>
                    <a:ext cx="8" cy="11"/>
                  </a:xfrm>
                  <a:custGeom>
                    <a:avLst/>
                    <a:gdLst>
                      <a:gd name="T0" fmla="*/ 3 w 8"/>
                      <a:gd name="T1" fmla="*/ 10 h 11"/>
                      <a:gd name="T2" fmla="*/ 6 w 8"/>
                      <a:gd name="T3" fmla="*/ 2 h 11"/>
                      <a:gd name="T4" fmla="*/ 3 w 8"/>
                      <a:gd name="T5" fmla="*/ 10 h 11"/>
                      <a:gd name="T6" fmla="*/ 0 60000 65536"/>
                      <a:gd name="T7" fmla="*/ 0 60000 65536"/>
                      <a:gd name="T8" fmla="*/ 0 60000 65536"/>
                      <a:gd name="T9" fmla="*/ 0 w 8"/>
                      <a:gd name="T10" fmla="*/ 0 h 11"/>
                      <a:gd name="T11" fmla="*/ 8 w 8"/>
                      <a:gd name="T12" fmla="*/ 11 h 11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8" h="11">
                        <a:moveTo>
                          <a:pt x="3" y="10"/>
                        </a:moveTo>
                        <a:cubicBezTo>
                          <a:pt x="2" y="6"/>
                          <a:pt x="0" y="0"/>
                          <a:pt x="6" y="2"/>
                        </a:cubicBezTo>
                        <a:cubicBezTo>
                          <a:pt x="5" y="11"/>
                          <a:pt x="8" y="10"/>
                          <a:pt x="3" y="10"/>
                        </a:cubicBezTo>
                        <a:close/>
                      </a:path>
                    </a:pathLst>
                  </a:custGeom>
                  <a:solidFill>
                    <a:srgbClr val="FFFFFF"/>
                  </a:solidFill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</xdr:spPr>
              </xdr:sp>
            </xdr:grpSp>
          </xdr:grpSp>
          <xdr:grpSp>
            <xdr:nvGrpSpPr>
              <xdr:cNvPr id="903148" name="Group 38"/>
              <xdr:cNvGrpSpPr>
                <a:grpSpLocks/>
              </xdr:cNvGrpSpPr>
            </xdr:nvGrpSpPr>
            <xdr:grpSpPr bwMode="auto">
              <a:xfrm>
                <a:off x="225" y="180"/>
                <a:ext cx="23" cy="39"/>
                <a:chOff x="405" y="170"/>
                <a:chExt cx="32" cy="51"/>
              </a:xfrm>
            </xdr:grpSpPr>
            <xdr:sp macro="" textlink="">
              <xdr:nvSpPr>
                <xdr:cNvPr id="903166" name="Line 39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167" name="Group 40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3175" name="Line 41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3176" name="Group 42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3177" name="Line 43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78" name="Line 44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79" name="Line 45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80" name="Line 46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81" name="Line 47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3168" name="Group 48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3169" name="Line 49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70" name="Line 50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71" name="Line 51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72" name="Line 52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73" name="Line 53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74" name="Line 54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3149" name="Group 55"/>
              <xdr:cNvGrpSpPr>
                <a:grpSpLocks/>
              </xdr:cNvGrpSpPr>
            </xdr:nvGrpSpPr>
            <xdr:grpSpPr bwMode="auto">
              <a:xfrm flipH="1">
                <a:off x="192" y="196"/>
                <a:ext cx="32" cy="37"/>
                <a:chOff x="405" y="170"/>
                <a:chExt cx="32" cy="51"/>
              </a:xfrm>
            </xdr:grpSpPr>
            <xdr:sp macro="" textlink="">
              <xdr:nvSpPr>
                <xdr:cNvPr id="903150" name="Line 56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151" name="Group 57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3159" name="Line 58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3160" name="Group 59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3161" name="Line 60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62" name="Line 61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63" name="Line 62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64" name="Line 63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65" name="Line 64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3152" name="Group 65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3153" name="Line 66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54" name="Line 67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55" name="Line 68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56" name="Line 69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57" name="Line 70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58" name="Line 71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  <xdr:sp macro="" textlink="">
          <xdr:nvSpPr>
            <xdr:cNvPr id="903145" name="Freeform 72"/>
            <xdr:cNvSpPr>
              <a:spLocks/>
            </xdr:cNvSpPr>
          </xdr:nvSpPr>
          <xdr:spPr bwMode="auto">
            <a:xfrm>
              <a:off x="240" y="173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903146" name="Freeform 73"/>
            <xdr:cNvSpPr>
              <a:spLocks/>
            </xdr:cNvSpPr>
          </xdr:nvSpPr>
          <xdr:spPr bwMode="auto">
            <a:xfrm>
              <a:off x="193" y="190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</xdr:grpSp>
      <xdr:grpSp>
        <xdr:nvGrpSpPr>
          <xdr:cNvPr id="903032" name="Group 74"/>
          <xdr:cNvGrpSpPr>
            <a:grpSpLocks/>
          </xdr:cNvGrpSpPr>
        </xdr:nvGrpSpPr>
        <xdr:grpSpPr bwMode="auto">
          <a:xfrm>
            <a:off x="362" y="148"/>
            <a:ext cx="42" cy="53"/>
            <a:chOff x="192" y="163"/>
            <a:chExt cx="57" cy="92"/>
          </a:xfrm>
        </xdr:grpSpPr>
        <xdr:grpSp>
          <xdr:nvGrpSpPr>
            <xdr:cNvPr id="903089" name="Group 75"/>
            <xdr:cNvGrpSpPr>
              <a:grpSpLocks/>
            </xdr:cNvGrpSpPr>
          </xdr:nvGrpSpPr>
          <xdr:grpSpPr bwMode="auto">
            <a:xfrm>
              <a:off x="192" y="163"/>
              <a:ext cx="56" cy="92"/>
              <a:chOff x="192" y="163"/>
              <a:chExt cx="56" cy="92"/>
            </a:xfrm>
          </xdr:grpSpPr>
          <xdr:grpSp>
            <xdr:nvGrpSpPr>
              <xdr:cNvPr id="903092" name="Group 76"/>
              <xdr:cNvGrpSpPr>
                <a:grpSpLocks/>
              </xdr:cNvGrpSpPr>
            </xdr:nvGrpSpPr>
            <xdr:grpSpPr bwMode="auto">
              <a:xfrm>
                <a:off x="218" y="163"/>
                <a:ext cx="11" cy="92"/>
                <a:chOff x="342" y="179"/>
                <a:chExt cx="11" cy="92"/>
              </a:xfrm>
            </xdr:grpSpPr>
            <xdr:sp macro="" textlink="">
              <xdr:nvSpPr>
                <xdr:cNvPr id="903127" name="Line 77"/>
                <xdr:cNvSpPr>
                  <a:spLocks noChangeShapeType="1"/>
                </xdr:cNvSpPr>
              </xdr:nvSpPr>
              <xdr:spPr bwMode="auto">
                <a:xfrm>
                  <a:off x="347" y="189"/>
                  <a:ext cx="0" cy="82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128" name="Group 78"/>
                <xdr:cNvGrpSpPr>
                  <a:grpSpLocks/>
                </xdr:cNvGrpSpPr>
              </xdr:nvGrpSpPr>
              <xdr:grpSpPr bwMode="auto">
                <a:xfrm>
                  <a:off x="342" y="179"/>
                  <a:ext cx="11" cy="72"/>
                  <a:chOff x="342" y="179"/>
                  <a:chExt cx="11" cy="72"/>
                </a:xfrm>
              </xdr:grpSpPr>
              <xdr:grpSp>
                <xdr:nvGrpSpPr>
                  <xdr:cNvPr id="903129" name="Group 79"/>
                  <xdr:cNvGrpSpPr>
                    <a:grpSpLocks/>
                  </xdr:cNvGrpSpPr>
                </xdr:nvGrpSpPr>
                <xdr:grpSpPr bwMode="auto">
                  <a:xfrm>
                    <a:off x="347" y="188"/>
                    <a:ext cx="6" cy="60"/>
                    <a:chOff x="347" y="188"/>
                    <a:chExt cx="6" cy="60"/>
                  </a:xfrm>
                </xdr:grpSpPr>
                <xdr:sp macro="" textlink="">
                  <xdr:nvSpPr>
                    <xdr:cNvPr id="903138" name="Freeform 80"/>
                    <xdr:cNvSpPr>
                      <a:spLocks/>
                    </xdr:cNvSpPr>
                  </xdr:nvSpPr>
                  <xdr:spPr bwMode="auto">
                    <a:xfrm>
                      <a:off x="347" y="24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39" name="Freeform 81"/>
                    <xdr:cNvSpPr>
                      <a:spLocks/>
                    </xdr:cNvSpPr>
                  </xdr:nvSpPr>
                  <xdr:spPr bwMode="auto">
                    <a:xfrm>
                      <a:off x="347" y="23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40" name="Freeform 82"/>
                    <xdr:cNvSpPr>
                      <a:spLocks/>
                    </xdr:cNvSpPr>
                  </xdr:nvSpPr>
                  <xdr:spPr bwMode="auto">
                    <a:xfrm>
                      <a:off x="347" y="219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41" name="Freeform 83"/>
                    <xdr:cNvSpPr>
                      <a:spLocks/>
                    </xdr:cNvSpPr>
                  </xdr:nvSpPr>
                  <xdr:spPr bwMode="auto">
                    <a:xfrm>
                      <a:off x="347" y="20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42" name="Freeform 84"/>
                    <xdr:cNvSpPr>
                      <a:spLocks/>
                    </xdr:cNvSpPr>
                  </xdr:nvSpPr>
                  <xdr:spPr bwMode="auto">
                    <a:xfrm>
                      <a:off x="347" y="197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43" name="Freeform 85"/>
                    <xdr:cNvSpPr>
                      <a:spLocks/>
                    </xdr:cNvSpPr>
                  </xdr:nvSpPr>
                  <xdr:spPr bwMode="auto">
                    <a:xfrm>
                      <a:off x="348" y="18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grpSp>
                <xdr:nvGrpSpPr>
                  <xdr:cNvPr id="903130" name="Group 86"/>
                  <xdr:cNvGrpSpPr>
                    <a:grpSpLocks/>
                  </xdr:cNvGrpSpPr>
                </xdr:nvGrpSpPr>
                <xdr:grpSpPr bwMode="auto">
                  <a:xfrm>
                    <a:off x="342" y="192"/>
                    <a:ext cx="5" cy="59"/>
                    <a:chOff x="342" y="192"/>
                    <a:chExt cx="5" cy="59"/>
                  </a:xfrm>
                </xdr:grpSpPr>
                <xdr:sp macro="" textlink="">
                  <xdr:nvSpPr>
                    <xdr:cNvPr id="903132" name="Freeform 87"/>
                    <xdr:cNvSpPr>
                      <a:spLocks/>
                    </xdr:cNvSpPr>
                  </xdr:nvSpPr>
                  <xdr:spPr bwMode="auto">
                    <a:xfrm>
                      <a:off x="342" y="24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33" name="Freeform 88"/>
                    <xdr:cNvSpPr>
                      <a:spLocks/>
                    </xdr:cNvSpPr>
                  </xdr:nvSpPr>
                  <xdr:spPr bwMode="auto">
                    <a:xfrm>
                      <a:off x="342" y="23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34" name="Freeform 89"/>
                    <xdr:cNvSpPr>
                      <a:spLocks/>
                    </xdr:cNvSpPr>
                  </xdr:nvSpPr>
                  <xdr:spPr bwMode="auto">
                    <a:xfrm>
                      <a:off x="342" y="22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35" name="Freeform 90"/>
                    <xdr:cNvSpPr>
                      <a:spLocks/>
                    </xdr:cNvSpPr>
                  </xdr:nvSpPr>
                  <xdr:spPr bwMode="auto">
                    <a:xfrm>
                      <a:off x="342" y="21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36" name="Freeform 91"/>
                    <xdr:cNvSpPr>
                      <a:spLocks/>
                    </xdr:cNvSpPr>
                  </xdr:nvSpPr>
                  <xdr:spPr bwMode="auto">
                    <a:xfrm>
                      <a:off x="342" y="20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137" name="Freeform 92"/>
                    <xdr:cNvSpPr>
                      <a:spLocks/>
                    </xdr:cNvSpPr>
                  </xdr:nvSpPr>
                  <xdr:spPr bwMode="auto">
                    <a:xfrm>
                      <a:off x="342" y="19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903131" name="Freeform 93"/>
                  <xdr:cNvSpPr>
                    <a:spLocks/>
                  </xdr:cNvSpPr>
                </xdr:nvSpPr>
                <xdr:spPr bwMode="auto">
                  <a:xfrm>
                    <a:off x="343" y="179"/>
                    <a:ext cx="8" cy="11"/>
                  </a:xfrm>
                  <a:custGeom>
                    <a:avLst/>
                    <a:gdLst>
                      <a:gd name="T0" fmla="*/ 3 w 8"/>
                      <a:gd name="T1" fmla="*/ 10 h 11"/>
                      <a:gd name="T2" fmla="*/ 6 w 8"/>
                      <a:gd name="T3" fmla="*/ 2 h 11"/>
                      <a:gd name="T4" fmla="*/ 3 w 8"/>
                      <a:gd name="T5" fmla="*/ 10 h 11"/>
                      <a:gd name="T6" fmla="*/ 0 60000 65536"/>
                      <a:gd name="T7" fmla="*/ 0 60000 65536"/>
                      <a:gd name="T8" fmla="*/ 0 60000 65536"/>
                      <a:gd name="T9" fmla="*/ 0 w 8"/>
                      <a:gd name="T10" fmla="*/ 0 h 11"/>
                      <a:gd name="T11" fmla="*/ 8 w 8"/>
                      <a:gd name="T12" fmla="*/ 11 h 11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8" h="11">
                        <a:moveTo>
                          <a:pt x="3" y="10"/>
                        </a:moveTo>
                        <a:cubicBezTo>
                          <a:pt x="2" y="6"/>
                          <a:pt x="0" y="0"/>
                          <a:pt x="6" y="2"/>
                        </a:cubicBezTo>
                        <a:cubicBezTo>
                          <a:pt x="5" y="11"/>
                          <a:pt x="8" y="10"/>
                          <a:pt x="3" y="10"/>
                        </a:cubicBezTo>
                        <a:close/>
                      </a:path>
                    </a:pathLst>
                  </a:custGeom>
                  <a:solidFill>
                    <a:srgbClr val="FFFFFF"/>
                  </a:solidFill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</xdr:spPr>
              </xdr:sp>
            </xdr:grpSp>
          </xdr:grpSp>
          <xdr:grpSp>
            <xdr:nvGrpSpPr>
              <xdr:cNvPr id="903093" name="Group 94"/>
              <xdr:cNvGrpSpPr>
                <a:grpSpLocks/>
              </xdr:cNvGrpSpPr>
            </xdr:nvGrpSpPr>
            <xdr:grpSpPr bwMode="auto">
              <a:xfrm>
                <a:off x="225" y="180"/>
                <a:ext cx="23" cy="39"/>
                <a:chOff x="405" y="170"/>
                <a:chExt cx="32" cy="51"/>
              </a:xfrm>
            </xdr:grpSpPr>
            <xdr:sp macro="" textlink="">
              <xdr:nvSpPr>
                <xdr:cNvPr id="903111" name="Line 95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112" name="Group 96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3120" name="Line 97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3121" name="Group 98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3122" name="Line 99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23" name="Line 100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24" name="Line 101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25" name="Line 102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26" name="Line 103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3113" name="Group 104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3114" name="Line 105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15" name="Line 106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16" name="Line 107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17" name="Line 108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18" name="Line 109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19" name="Line 110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3094" name="Group 111"/>
              <xdr:cNvGrpSpPr>
                <a:grpSpLocks/>
              </xdr:cNvGrpSpPr>
            </xdr:nvGrpSpPr>
            <xdr:grpSpPr bwMode="auto">
              <a:xfrm flipH="1">
                <a:off x="192" y="196"/>
                <a:ext cx="32" cy="37"/>
                <a:chOff x="405" y="170"/>
                <a:chExt cx="32" cy="51"/>
              </a:xfrm>
            </xdr:grpSpPr>
            <xdr:sp macro="" textlink="">
              <xdr:nvSpPr>
                <xdr:cNvPr id="903095" name="Line 112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096" name="Group 113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3104" name="Line 114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3105" name="Group 115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3106" name="Line 116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07" name="Line 117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08" name="Line 118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09" name="Line 119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110" name="Line 120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3097" name="Group 121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3098" name="Line 122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99" name="Line 123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00" name="Line 124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01" name="Line 125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02" name="Line 126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103" name="Line 127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  <xdr:sp macro="" textlink="">
          <xdr:nvSpPr>
            <xdr:cNvPr id="903090" name="Freeform 128"/>
            <xdr:cNvSpPr>
              <a:spLocks/>
            </xdr:cNvSpPr>
          </xdr:nvSpPr>
          <xdr:spPr bwMode="auto">
            <a:xfrm>
              <a:off x="240" y="173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903091" name="Freeform 129"/>
            <xdr:cNvSpPr>
              <a:spLocks/>
            </xdr:cNvSpPr>
          </xdr:nvSpPr>
          <xdr:spPr bwMode="auto">
            <a:xfrm>
              <a:off x="193" y="190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</xdr:grpSp>
      <xdr:grpSp>
        <xdr:nvGrpSpPr>
          <xdr:cNvPr id="903033" name="Group 130"/>
          <xdr:cNvGrpSpPr>
            <a:grpSpLocks/>
          </xdr:cNvGrpSpPr>
        </xdr:nvGrpSpPr>
        <xdr:grpSpPr bwMode="auto">
          <a:xfrm flipH="1">
            <a:off x="443" y="155"/>
            <a:ext cx="34" cy="45"/>
            <a:chOff x="192" y="163"/>
            <a:chExt cx="57" cy="92"/>
          </a:xfrm>
        </xdr:grpSpPr>
        <xdr:grpSp>
          <xdr:nvGrpSpPr>
            <xdr:cNvPr id="903034" name="Group 131"/>
            <xdr:cNvGrpSpPr>
              <a:grpSpLocks/>
            </xdr:cNvGrpSpPr>
          </xdr:nvGrpSpPr>
          <xdr:grpSpPr bwMode="auto">
            <a:xfrm>
              <a:off x="192" y="163"/>
              <a:ext cx="56" cy="92"/>
              <a:chOff x="192" y="163"/>
              <a:chExt cx="56" cy="92"/>
            </a:xfrm>
          </xdr:grpSpPr>
          <xdr:grpSp>
            <xdr:nvGrpSpPr>
              <xdr:cNvPr id="903037" name="Group 132"/>
              <xdr:cNvGrpSpPr>
                <a:grpSpLocks/>
              </xdr:cNvGrpSpPr>
            </xdr:nvGrpSpPr>
            <xdr:grpSpPr bwMode="auto">
              <a:xfrm>
                <a:off x="218" y="163"/>
                <a:ext cx="11" cy="92"/>
                <a:chOff x="342" y="179"/>
                <a:chExt cx="11" cy="92"/>
              </a:xfrm>
            </xdr:grpSpPr>
            <xdr:sp macro="" textlink="">
              <xdr:nvSpPr>
                <xdr:cNvPr id="903072" name="Line 133"/>
                <xdr:cNvSpPr>
                  <a:spLocks noChangeShapeType="1"/>
                </xdr:cNvSpPr>
              </xdr:nvSpPr>
              <xdr:spPr bwMode="auto">
                <a:xfrm>
                  <a:off x="347" y="189"/>
                  <a:ext cx="0" cy="82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073" name="Group 134"/>
                <xdr:cNvGrpSpPr>
                  <a:grpSpLocks/>
                </xdr:cNvGrpSpPr>
              </xdr:nvGrpSpPr>
              <xdr:grpSpPr bwMode="auto">
                <a:xfrm>
                  <a:off x="342" y="179"/>
                  <a:ext cx="11" cy="72"/>
                  <a:chOff x="342" y="179"/>
                  <a:chExt cx="11" cy="72"/>
                </a:xfrm>
              </xdr:grpSpPr>
              <xdr:grpSp>
                <xdr:nvGrpSpPr>
                  <xdr:cNvPr id="903074" name="Group 135"/>
                  <xdr:cNvGrpSpPr>
                    <a:grpSpLocks/>
                  </xdr:cNvGrpSpPr>
                </xdr:nvGrpSpPr>
                <xdr:grpSpPr bwMode="auto">
                  <a:xfrm>
                    <a:off x="347" y="188"/>
                    <a:ext cx="6" cy="60"/>
                    <a:chOff x="347" y="188"/>
                    <a:chExt cx="6" cy="60"/>
                  </a:xfrm>
                </xdr:grpSpPr>
                <xdr:sp macro="" textlink="">
                  <xdr:nvSpPr>
                    <xdr:cNvPr id="903083" name="Freeform 136"/>
                    <xdr:cNvSpPr>
                      <a:spLocks/>
                    </xdr:cNvSpPr>
                  </xdr:nvSpPr>
                  <xdr:spPr bwMode="auto">
                    <a:xfrm>
                      <a:off x="347" y="24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4" name="Freeform 137"/>
                    <xdr:cNvSpPr>
                      <a:spLocks/>
                    </xdr:cNvSpPr>
                  </xdr:nvSpPr>
                  <xdr:spPr bwMode="auto">
                    <a:xfrm>
                      <a:off x="347" y="23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5" name="Freeform 138"/>
                    <xdr:cNvSpPr>
                      <a:spLocks/>
                    </xdr:cNvSpPr>
                  </xdr:nvSpPr>
                  <xdr:spPr bwMode="auto">
                    <a:xfrm>
                      <a:off x="347" y="219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6" name="Freeform 139"/>
                    <xdr:cNvSpPr>
                      <a:spLocks/>
                    </xdr:cNvSpPr>
                  </xdr:nvSpPr>
                  <xdr:spPr bwMode="auto">
                    <a:xfrm>
                      <a:off x="347" y="20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7" name="Freeform 140"/>
                    <xdr:cNvSpPr>
                      <a:spLocks/>
                    </xdr:cNvSpPr>
                  </xdr:nvSpPr>
                  <xdr:spPr bwMode="auto">
                    <a:xfrm>
                      <a:off x="347" y="197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8" name="Freeform 141"/>
                    <xdr:cNvSpPr>
                      <a:spLocks/>
                    </xdr:cNvSpPr>
                  </xdr:nvSpPr>
                  <xdr:spPr bwMode="auto">
                    <a:xfrm>
                      <a:off x="348" y="18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grpSp>
                <xdr:nvGrpSpPr>
                  <xdr:cNvPr id="903075" name="Group 142"/>
                  <xdr:cNvGrpSpPr>
                    <a:grpSpLocks/>
                  </xdr:cNvGrpSpPr>
                </xdr:nvGrpSpPr>
                <xdr:grpSpPr bwMode="auto">
                  <a:xfrm>
                    <a:off x="342" y="192"/>
                    <a:ext cx="5" cy="59"/>
                    <a:chOff x="342" y="192"/>
                    <a:chExt cx="5" cy="59"/>
                  </a:xfrm>
                </xdr:grpSpPr>
                <xdr:sp macro="" textlink="">
                  <xdr:nvSpPr>
                    <xdr:cNvPr id="903077" name="Freeform 143"/>
                    <xdr:cNvSpPr>
                      <a:spLocks/>
                    </xdr:cNvSpPr>
                  </xdr:nvSpPr>
                  <xdr:spPr bwMode="auto">
                    <a:xfrm>
                      <a:off x="342" y="24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78" name="Freeform 144"/>
                    <xdr:cNvSpPr>
                      <a:spLocks/>
                    </xdr:cNvSpPr>
                  </xdr:nvSpPr>
                  <xdr:spPr bwMode="auto">
                    <a:xfrm>
                      <a:off x="342" y="23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79" name="Freeform 145"/>
                    <xdr:cNvSpPr>
                      <a:spLocks/>
                    </xdr:cNvSpPr>
                  </xdr:nvSpPr>
                  <xdr:spPr bwMode="auto">
                    <a:xfrm>
                      <a:off x="342" y="22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0" name="Freeform 146"/>
                    <xdr:cNvSpPr>
                      <a:spLocks/>
                    </xdr:cNvSpPr>
                  </xdr:nvSpPr>
                  <xdr:spPr bwMode="auto">
                    <a:xfrm>
                      <a:off x="342" y="21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1" name="Freeform 147"/>
                    <xdr:cNvSpPr>
                      <a:spLocks/>
                    </xdr:cNvSpPr>
                  </xdr:nvSpPr>
                  <xdr:spPr bwMode="auto">
                    <a:xfrm>
                      <a:off x="342" y="20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82" name="Freeform 148"/>
                    <xdr:cNvSpPr>
                      <a:spLocks/>
                    </xdr:cNvSpPr>
                  </xdr:nvSpPr>
                  <xdr:spPr bwMode="auto">
                    <a:xfrm>
                      <a:off x="342" y="19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903076" name="Freeform 149"/>
                  <xdr:cNvSpPr>
                    <a:spLocks/>
                  </xdr:cNvSpPr>
                </xdr:nvSpPr>
                <xdr:spPr bwMode="auto">
                  <a:xfrm>
                    <a:off x="343" y="179"/>
                    <a:ext cx="8" cy="11"/>
                  </a:xfrm>
                  <a:custGeom>
                    <a:avLst/>
                    <a:gdLst>
                      <a:gd name="T0" fmla="*/ 3 w 8"/>
                      <a:gd name="T1" fmla="*/ 10 h 11"/>
                      <a:gd name="T2" fmla="*/ 6 w 8"/>
                      <a:gd name="T3" fmla="*/ 2 h 11"/>
                      <a:gd name="T4" fmla="*/ 3 w 8"/>
                      <a:gd name="T5" fmla="*/ 10 h 11"/>
                      <a:gd name="T6" fmla="*/ 0 60000 65536"/>
                      <a:gd name="T7" fmla="*/ 0 60000 65536"/>
                      <a:gd name="T8" fmla="*/ 0 60000 65536"/>
                      <a:gd name="T9" fmla="*/ 0 w 8"/>
                      <a:gd name="T10" fmla="*/ 0 h 11"/>
                      <a:gd name="T11" fmla="*/ 8 w 8"/>
                      <a:gd name="T12" fmla="*/ 11 h 11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8" h="11">
                        <a:moveTo>
                          <a:pt x="3" y="10"/>
                        </a:moveTo>
                        <a:cubicBezTo>
                          <a:pt x="2" y="6"/>
                          <a:pt x="0" y="0"/>
                          <a:pt x="6" y="2"/>
                        </a:cubicBezTo>
                        <a:cubicBezTo>
                          <a:pt x="5" y="11"/>
                          <a:pt x="8" y="10"/>
                          <a:pt x="3" y="10"/>
                        </a:cubicBezTo>
                        <a:close/>
                      </a:path>
                    </a:pathLst>
                  </a:custGeom>
                  <a:solidFill>
                    <a:srgbClr val="FFFFFF"/>
                  </a:solidFill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</xdr:spPr>
              </xdr:sp>
            </xdr:grpSp>
          </xdr:grpSp>
          <xdr:grpSp>
            <xdr:nvGrpSpPr>
              <xdr:cNvPr id="903038" name="Group 150"/>
              <xdr:cNvGrpSpPr>
                <a:grpSpLocks/>
              </xdr:cNvGrpSpPr>
            </xdr:nvGrpSpPr>
            <xdr:grpSpPr bwMode="auto">
              <a:xfrm>
                <a:off x="225" y="180"/>
                <a:ext cx="23" cy="39"/>
                <a:chOff x="405" y="170"/>
                <a:chExt cx="32" cy="51"/>
              </a:xfrm>
            </xdr:grpSpPr>
            <xdr:sp macro="" textlink="">
              <xdr:nvSpPr>
                <xdr:cNvPr id="903056" name="Line 151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057" name="Group 152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3065" name="Line 153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3066" name="Group 154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3067" name="Line 155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68" name="Line 156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69" name="Line 157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70" name="Line 158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71" name="Line 159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3058" name="Group 160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3059" name="Line 161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60" name="Line 162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61" name="Line 163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62" name="Line 164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63" name="Line 165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64" name="Line 166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3039" name="Group 167"/>
              <xdr:cNvGrpSpPr>
                <a:grpSpLocks/>
              </xdr:cNvGrpSpPr>
            </xdr:nvGrpSpPr>
            <xdr:grpSpPr bwMode="auto">
              <a:xfrm flipH="1">
                <a:off x="192" y="196"/>
                <a:ext cx="32" cy="37"/>
                <a:chOff x="405" y="170"/>
                <a:chExt cx="32" cy="51"/>
              </a:xfrm>
            </xdr:grpSpPr>
            <xdr:sp macro="" textlink="">
              <xdr:nvSpPr>
                <xdr:cNvPr id="903040" name="Line 168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041" name="Group 169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3049" name="Line 170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3050" name="Group 171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3051" name="Line 172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52" name="Line 173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53" name="Line 174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54" name="Line 175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55" name="Line 176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3042" name="Group 177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3043" name="Line 178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44" name="Line 179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45" name="Line 180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46" name="Line 181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47" name="Line 182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48" name="Line 183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  <xdr:sp macro="" textlink="">
          <xdr:nvSpPr>
            <xdr:cNvPr id="903035" name="Freeform 184"/>
            <xdr:cNvSpPr>
              <a:spLocks/>
            </xdr:cNvSpPr>
          </xdr:nvSpPr>
          <xdr:spPr bwMode="auto">
            <a:xfrm>
              <a:off x="240" y="173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903036" name="Freeform 185"/>
            <xdr:cNvSpPr>
              <a:spLocks/>
            </xdr:cNvSpPr>
          </xdr:nvSpPr>
          <xdr:spPr bwMode="auto">
            <a:xfrm>
              <a:off x="193" y="190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14</xdr:col>
      <xdr:colOff>9525</xdr:colOff>
      <xdr:row>5</xdr:row>
      <xdr:rowOff>114300</xdr:rowOff>
    </xdr:from>
    <xdr:to>
      <xdr:col>19</xdr:col>
      <xdr:colOff>0</xdr:colOff>
      <xdr:row>20</xdr:row>
      <xdr:rowOff>9525</xdr:rowOff>
    </xdr:to>
    <xdr:sp macro="" textlink="">
      <xdr:nvSpPr>
        <xdr:cNvPr id="896945" name="Freeform 186"/>
        <xdr:cNvSpPr>
          <a:spLocks/>
        </xdr:cNvSpPr>
      </xdr:nvSpPr>
      <xdr:spPr bwMode="auto">
        <a:xfrm>
          <a:off x="5534025" y="1104900"/>
          <a:ext cx="2447925" cy="2181225"/>
        </a:xfrm>
        <a:custGeom>
          <a:avLst/>
          <a:gdLst>
            <a:gd name="T0" fmla="*/ 0 w 265"/>
            <a:gd name="T1" fmla="*/ 2147483646 h 229"/>
            <a:gd name="T2" fmla="*/ 2147483646 w 265"/>
            <a:gd name="T3" fmla="*/ 2147483646 h 229"/>
            <a:gd name="T4" fmla="*/ 2147483646 w 265"/>
            <a:gd name="T5" fmla="*/ 2147483646 h 229"/>
            <a:gd name="T6" fmla="*/ 2147483646 w 265"/>
            <a:gd name="T7" fmla="*/ 2147483646 h 229"/>
            <a:gd name="T8" fmla="*/ 2147483646 w 265"/>
            <a:gd name="T9" fmla="*/ 0 h 229"/>
            <a:gd name="T10" fmla="*/ 2147483646 w 265"/>
            <a:gd name="T11" fmla="*/ 0 h 22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65"/>
            <a:gd name="T19" fmla="*/ 0 h 229"/>
            <a:gd name="T20" fmla="*/ 265 w 265"/>
            <a:gd name="T21" fmla="*/ 229 h 22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65" h="229">
              <a:moveTo>
                <a:pt x="0" y="229"/>
              </a:moveTo>
              <a:lnTo>
                <a:pt x="41" y="180"/>
              </a:lnTo>
              <a:lnTo>
                <a:pt x="128" y="180"/>
              </a:lnTo>
              <a:lnTo>
                <a:pt x="142" y="115"/>
              </a:lnTo>
              <a:lnTo>
                <a:pt x="207" y="0"/>
              </a:lnTo>
              <a:lnTo>
                <a:pt x="265" y="0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257175</xdr:colOff>
      <xdr:row>11</xdr:row>
      <xdr:rowOff>133350</xdr:rowOff>
    </xdr:from>
    <xdr:to>
      <xdr:col>17</xdr:col>
      <xdr:colOff>228600</xdr:colOff>
      <xdr:row>17</xdr:row>
      <xdr:rowOff>0</xdr:rowOff>
    </xdr:to>
    <xdr:sp macro="" textlink="">
      <xdr:nvSpPr>
        <xdr:cNvPr id="896946" name="Freeform 187" descr="수평 정방향 사선"/>
        <xdr:cNvSpPr>
          <a:spLocks/>
        </xdr:cNvSpPr>
      </xdr:nvSpPr>
      <xdr:spPr bwMode="auto">
        <a:xfrm>
          <a:off x="6191250" y="2038350"/>
          <a:ext cx="790575" cy="781050"/>
        </a:xfrm>
        <a:custGeom>
          <a:avLst/>
          <a:gdLst>
            <a:gd name="T0" fmla="*/ 0 w 73"/>
            <a:gd name="T1" fmla="*/ 2147483646 h 64"/>
            <a:gd name="T2" fmla="*/ 2147483646 w 73"/>
            <a:gd name="T3" fmla="*/ 0 h 64"/>
            <a:gd name="T4" fmla="*/ 2147483646 w 73"/>
            <a:gd name="T5" fmla="*/ 0 h 64"/>
            <a:gd name="T6" fmla="*/ 0 60000 65536"/>
            <a:gd name="T7" fmla="*/ 0 60000 65536"/>
            <a:gd name="T8" fmla="*/ 0 60000 65536"/>
            <a:gd name="T9" fmla="*/ 0 w 73"/>
            <a:gd name="T10" fmla="*/ 0 h 64"/>
            <a:gd name="T11" fmla="*/ 73 w 73"/>
            <a:gd name="T12" fmla="*/ 64 h 6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3" h="64">
              <a:moveTo>
                <a:pt x="0" y="64"/>
              </a:moveTo>
              <a:lnTo>
                <a:pt x="17" y="0"/>
              </a:lnTo>
              <a:lnTo>
                <a:pt x="73" y="0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352425</xdr:colOff>
      <xdr:row>11</xdr:row>
      <xdr:rowOff>133350</xdr:rowOff>
    </xdr:from>
    <xdr:to>
      <xdr:col>16</xdr:col>
      <xdr:colOff>142875</xdr:colOff>
      <xdr:row>17</xdr:row>
      <xdr:rowOff>0</xdr:rowOff>
    </xdr:to>
    <xdr:sp macro="" textlink="">
      <xdr:nvSpPr>
        <xdr:cNvPr id="896947" name="Line 188" descr="수평 정방향 사선"/>
        <xdr:cNvSpPr>
          <a:spLocks noChangeShapeType="1"/>
        </xdr:cNvSpPr>
      </xdr:nvSpPr>
      <xdr:spPr bwMode="auto">
        <a:xfrm flipH="1">
          <a:off x="6286500" y="2038350"/>
          <a:ext cx="200025" cy="781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</xdr:colOff>
      <xdr:row>11</xdr:row>
      <xdr:rowOff>133350</xdr:rowOff>
    </xdr:from>
    <xdr:to>
      <xdr:col>16</xdr:col>
      <xdr:colOff>266700</xdr:colOff>
      <xdr:row>17</xdr:row>
      <xdr:rowOff>0</xdr:rowOff>
    </xdr:to>
    <xdr:sp macro="" textlink="">
      <xdr:nvSpPr>
        <xdr:cNvPr id="896948" name="Line 189" descr="수평 정방향 사선"/>
        <xdr:cNvSpPr>
          <a:spLocks noChangeShapeType="1"/>
        </xdr:cNvSpPr>
      </xdr:nvSpPr>
      <xdr:spPr bwMode="auto">
        <a:xfrm flipH="1">
          <a:off x="6419850" y="2038350"/>
          <a:ext cx="190500" cy="781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247650</xdr:colOff>
      <xdr:row>8</xdr:row>
      <xdr:rowOff>19050</xdr:rowOff>
    </xdr:from>
    <xdr:to>
      <xdr:col>17</xdr:col>
      <xdr:colOff>190500</xdr:colOff>
      <xdr:row>12</xdr:row>
      <xdr:rowOff>57150</xdr:rowOff>
    </xdr:to>
    <xdr:grpSp>
      <xdr:nvGrpSpPr>
        <xdr:cNvPr id="896949" name="Group 190"/>
        <xdr:cNvGrpSpPr>
          <a:grpSpLocks/>
        </xdr:cNvGrpSpPr>
      </xdr:nvGrpSpPr>
      <xdr:grpSpPr bwMode="auto">
        <a:xfrm>
          <a:off x="6591300" y="1466850"/>
          <a:ext cx="352425" cy="647700"/>
          <a:chOff x="192" y="163"/>
          <a:chExt cx="57" cy="101"/>
        </a:xfrm>
      </xdr:grpSpPr>
      <xdr:grpSp>
        <xdr:nvGrpSpPr>
          <xdr:cNvPr id="902970" name="Group 191"/>
          <xdr:cNvGrpSpPr>
            <a:grpSpLocks/>
          </xdr:cNvGrpSpPr>
        </xdr:nvGrpSpPr>
        <xdr:grpSpPr bwMode="auto">
          <a:xfrm>
            <a:off x="192" y="163"/>
            <a:ext cx="57" cy="92"/>
            <a:chOff x="192" y="163"/>
            <a:chExt cx="57" cy="92"/>
          </a:xfrm>
        </xdr:grpSpPr>
        <xdr:grpSp>
          <xdr:nvGrpSpPr>
            <xdr:cNvPr id="902976" name="Group 192"/>
            <xdr:cNvGrpSpPr>
              <a:grpSpLocks/>
            </xdr:cNvGrpSpPr>
          </xdr:nvGrpSpPr>
          <xdr:grpSpPr bwMode="auto">
            <a:xfrm>
              <a:off x="192" y="163"/>
              <a:ext cx="56" cy="92"/>
              <a:chOff x="192" y="163"/>
              <a:chExt cx="56" cy="92"/>
            </a:xfrm>
          </xdr:grpSpPr>
          <xdr:grpSp>
            <xdr:nvGrpSpPr>
              <xdr:cNvPr id="902979" name="Group 193"/>
              <xdr:cNvGrpSpPr>
                <a:grpSpLocks/>
              </xdr:cNvGrpSpPr>
            </xdr:nvGrpSpPr>
            <xdr:grpSpPr bwMode="auto">
              <a:xfrm>
                <a:off x="218" y="163"/>
                <a:ext cx="11" cy="92"/>
                <a:chOff x="342" y="179"/>
                <a:chExt cx="11" cy="92"/>
              </a:xfrm>
            </xdr:grpSpPr>
            <xdr:sp macro="" textlink="">
              <xdr:nvSpPr>
                <xdr:cNvPr id="903014" name="Line 194"/>
                <xdr:cNvSpPr>
                  <a:spLocks noChangeShapeType="1"/>
                </xdr:cNvSpPr>
              </xdr:nvSpPr>
              <xdr:spPr bwMode="auto">
                <a:xfrm>
                  <a:off x="347" y="189"/>
                  <a:ext cx="0" cy="82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3015" name="Group 195"/>
                <xdr:cNvGrpSpPr>
                  <a:grpSpLocks/>
                </xdr:cNvGrpSpPr>
              </xdr:nvGrpSpPr>
              <xdr:grpSpPr bwMode="auto">
                <a:xfrm>
                  <a:off x="342" y="179"/>
                  <a:ext cx="11" cy="72"/>
                  <a:chOff x="342" y="179"/>
                  <a:chExt cx="11" cy="72"/>
                </a:xfrm>
              </xdr:grpSpPr>
              <xdr:grpSp>
                <xdr:nvGrpSpPr>
                  <xdr:cNvPr id="903016" name="Group 196"/>
                  <xdr:cNvGrpSpPr>
                    <a:grpSpLocks/>
                  </xdr:cNvGrpSpPr>
                </xdr:nvGrpSpPr>
                <xdr:grpSpPr bwMode="auto">
                  <a:xfrm>
                    <a:off x="347" y="188"/>
                    <a:ext cx="6" cy="60"/>
                    <a:chOff x="347" y="188"/>
                    <a:chExt cx="6" cy="60"/>
                  </a:xfrm>
                </xdr:grpSpPr>
                <xdr:sp macro="" textlink="">
                  <xdr:nvSpPr>
                    <xdr:cNvPr id="903025" name="Freeform 197"/>
                    <xdr:cNvSpPr>
                      <a:spLocks/>
                    </xdr:cNvSpPr>
                  </xdr:nvSpPr>
                  <xdr:spPr bwMode="auto">
                    <a:xfrm>
                      <a:off x="347" y="24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6" name="Freeform 198"/>
                    <xdr:cNvSpPr>
                      <a:spLocks/>
                    </xdr:cNvSpPr>
                  </xdr:nvSpPr>
                  <xdr:spPr bwMode="auto">
                    <a:xfrm>
                      <a:off x="347" y="231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7" name="Freeform 199"/>
                    <xdr:cNvSpPr>
                      <a:spLocks/>
                    </xdr:cNvSpPr>
                  </xdr:nvSpPr>
                  <xdr:spPr bwMode="auto">
                    <a:xfrm>
                      <a:off x="347" y="219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8" name="Freeform 200"/>
                    <xdr:cNvSpPr>
                      <a:spLocks/>
                    </xdr:cNvSpPr>
                  </xdr:nvSpPr>
                  <xdr:spPr bwMode="auto">
                    <a:xfrm>
                      <a:off x="347" y="20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9" name="Freeform 201"/>
                    <xdr:cNvSpPr>
                      <a:spLocks/>
                    </xdr:cNvSpPr>
                  </xdr:nvSpPr>
                  <xdr:spPr bwMode="auto">
                    <a:xfrm>
                      <a:off x="347" y="197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30" name="Freeform 202"/>
                    <xdr:cNvSpPr>
                      <a:spLocks/>
                    </xdr:cNvSpPr>
                  </xdr:nvSpPr>
                  <xdr:spPr bwMode="auto">
                    <a:xfrm>
                      <a:off x="348" y="188"/>
                      <a:ext cx="5" cy="7"/>
                    </a:xfrm>
                    <a:custGeom>
                      <a:avLst/>
                      <a:gdLst>
                        <a:gd name="T0" fmla="*/ 0 w 5"/>
                        <a:gd name="T1" fmla="*/ 7 h 7"/>
                        <a:gd name="T2" fmla="*/ 5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0" y="7"/>
                          </a:moveTo>
                          <a:cubicBezTo>
                            <a:pt x="1" y="4"/>
                            <a:pt x="2" y="2"/>
                            <a:pt x="5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grpSp>
                <xdr:nvGrpSpPr>
                  <xdr:cNvPr id="903017" name="Group 203"/>
                  <xdr:cNvGrpSpPr>
                    <a:grpSpLocks/>
                  </xdr:cNvGrpSpPr>
                </xdr:nvGrpSpPr>
                <xdr:grpSpPr bwMode="auto">
                  <a:xfrm>
                    <a:off x="342" y="192"/>
                    <a:ext cx="5" cy="59"/>
                    <a:chOff x="342" y="192"/>
                    <a:chExt cx="5" cy="59"/>
                  </a:xfrm>
                </xdr:grpSpPr>
                <xdr:sp macro="" textlink="">
                  <xdr:nvSpPr>
                    <xdr:cNvPr id="903019" name="Freeform 204"/>
                    <xdr:cNvSpPr>
                      <a:spLocks/>
                    </xdr:cNvSpPr>
                  </xdr:nvSpPr>
                  <xdr:spPr bwMode="auto">
                    <a:xfrm>
                      <a:off x="342" y="24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0" name="Freeform 205"/>
                    <xdr:cNvSpPr>
                      <a:spLocks/>
                    </xdr:cNvSpPr>
                  </xdr:nvSpPr>
                  <xdr:spPr bwMode="auto">
                    <a:xfrm>
                      <a:off x="342" y="23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1" name="Freeform 206"/>
                    <xdr:cNvSpPr>
                      <a:spLocks/>
                    </xdr:cNvSpPr>
                  </xdr:nvSpPr>
                  <xdr:spPr bwMode="auto">
                    <a:xfrm>
                      <a:off x="342" y="224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2" name="Freeform 207"/>
                    <xdr:cNvSpPr>
                      <a:spLocks/>
                    </xdr:cNvSpPr>
                  </xdr:nvSpPr>
                  <xdr:spPr bwMode="auto">
                    <a:xfrm>
                      <a:off x="342" y="21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3" name="Freeform 208"/>
                    <xdr:cNvSpPr>
                      <a:spLocks/>
                    </xdr:cNvSpPr>
                  </xdr:nvSpPr>
                  <xdr:spPr bwMode="auto">
                    <a:xfrm>
                      <a:off x="342" y="20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3024" name="Freeform 209"/>
                    <xdr:cNvSpPr>
                      <a:spLocks/>
                    </xdr:cNvSpPr>
                  </xdr:nvSpPr>
                  <xdr:spPr bwMode="auto">
                    <a:xfrm>
                      <a:off x="342" y="192"/>
                      <a:ext cx="5" cy="7"/>
                    </a:xfrm>
                    <a:custGeom>
                      <a:avLst/>
                      <a:gdLst>
                        <a:gd name="T0" fmla="*/ 5 w 5"/>
                        <a:gd name="T1" fmla="*/ 7 h 7"/>
                        <a:gd name="T2" fmla="*/ 0 w 5"/>
                        <a:gd name="T3" fmla="*/ 0 h 7"/>
                        <a:gd name="T4" fmla="*/ 0 60000 65536"/>
                        <a:gd name="T5" fmla="*/ 0 60000 65536"/>
                        <a:gd name="T6" fmla="*/ 0 w 5"/>
                        <a:gd name="T7" fmla="*/ 0 h 7"/>
                        <a:gd name="T8" fmla="*/ 5 w 5"/>
                        <a:gd name="T9" fmla="*/ 7 h 7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5" h="7">
                          <a:moveTo>
                            <a:pt x="5" y="7"/>
                          </a:moveTo>
                          <a:cubicBezTo>
                            <a:pt x="3" y="5"/>
                            <a:pt x="2" y="2"/>
                            <a:pt x="0" y="0"/>
                          </a:cubicBezTo>
                        </a:path>
                      </a:pathLst>
                    </a:cu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903018" name="Freeform 210"/>
                  <xdr:cNvSpPr>
                    <a:spLocks/>
                  </xdr:cNvSpPr>
                </xdr:nvSpPr>
                <xdr:spPr bwMode="auto">
                  <a:xfrm>
                    <a:off x="343" y="179"/>
                    <a:ext cx="8" cy="11"/>
                  </a:xfrm>
                  <a:custGeom>
                    <a:avLst/>
                    <a:gdLst>
                      <a:gd name="T0" fmla="*/ 3 w 8"/>
                      <a:gd name="T1" fmla="*/ 10 h 11"/>
                      <a:gd name="T2" fmla="*/ 6 w 8"/>
                      <a:gd name="T3" fmla="*/ 2 h 11"/>
                      <a:gd name="T4" fmla="*/ 3 w 8"/>
                      <a:gd name="T5" fmla="*/ 10 h 11"/>
                      <a:gd name="T6" fmla="*/ 0 60000 65536"/>
                      <a:gd name="T7" fmla="*/ 0 60000 65536"/>
                      <a:gd name="T8" fmla="*/ 0 60000 65536"/>
                      <a:gd name="T9" fmla="*/ 0 w 8"/>
                      <a:gd name="T10" fmla="*/ 0 h 11"/>
                      <a:gd name="T11" fmla="*/ 8 w 8"/>
                      <a:gd name="T12" fmla="*/ 11 h 11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8" h="11">
                        <a:moveTo>
                          <a:pt x="3" y="10"/>
                        </a:moveTo>
                        <a:cubicBezTo>
                          <a:pt x="2" y="6"/>
                          <a:pt x="0" y="0"/>
                          <a:pt x="6" y="2"/>
                        </a:cubicBezTo>
                        <a:cubicBezTo>
                          <a:pt x="5" y="11"/>
                          <a:pt x="8" y="10"/>
                          <a:pt x="3" y="10"/>
                        </a:cubicBezTo>
                        <a:close/>
                      </a:path>
                    </a:pathLst>
                  </a:custGeom>
                  <a:solidFill>
                    <a:srgbClr val="FFFFFF"/>
                  </a:solidFill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</xdr:spPr>
              </xdr:sp>
            </xdr:grpSp>
          </xdr:grpSp>
          <xdr:grpSp>
            <xdr:nvGrpSpPr>
              <xdr:cNvPr id="902980" name="Group 211"/>
              <xdr:cNvGrpSpPr>
                <a:grpSpLocks/>
              </xdr:cNvGrpSpPr>
            </xdr:nvGrpSpPr>
            <xdr:grpSpPr bwMode="auto">
              <a:xfrm>
                <a:off x="225" y="180"/>
                <a:ext cx="23" cy="39"/>
                <a:chOff x="405" y="170"/>
                <a:chExt cx="32" cy="51"/>
              </a:xfrm>
            </xdr:grpSpPr>
            <xdr:sp macro="" textlink="">
              <xdr:nvSpPr>
                <xdr:cNvPr id="902998" name="Line 212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2999" name="Group 213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3007" name="Line 214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3008" name="Group 215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3009" name="Line 216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10" name="Line 217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11" name="Line 218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12" name="Line 219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3013" name="Line 220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3000" name="Group 221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3001" name="Line 222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02" name="Line 223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03" name="Line 224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04" name="Line 225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05" name="Line 226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3006" name="Line 227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2981" name="Group 228"/>
              <xdr:cNvGrpSpPr>
                <a:grpSpLocks/>
              </xdr:cNvGrpSpPr>
            </xdr:nvGrpSpPr>
            <xdr:grpSpPr bwMode="auto">
              <a:xfrm flipH="1">
                <a:off x="192" y="196"/>
                <a:ext cx="32" cy="37"/>
                <a:chOff x="405" y="170"/>
                <a:chExt cx="32" cy="51"/>
              </a:xfrm>
            </xdr:grpSpPr>
            <xdr:sp macro="" textlink="">
              <xdr:nvSpPr>
                <xdr:cNvPr id="902982" name="Line 229"/>
                <xdr:cNvSpPr>
                  <a:spLocks noChangeShapeType="1"/>
                </xdr:cNvSpPr>
              </xdr:nvSpPr>
              <xdr:spPr bwMode="auto">
                <a:xfrm flipV="1">
                  <a:off x="405" y="174"/>
                  <a:ext cx="27" cy="47"/>
                </a:xfrm>
                <a:prstGeom prst="line">
                  <a:avLst/>
                </a:prstGeom>
                <a:noFill/>
                <a:ln w="3175">
                  <a:solidFill>
                    <a:srgbClr val="0000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902983" name="Group 230"/>
                <xdr:cNvGrpSpPr>
                  <a:grpSpLocks/>
                </xdr:cNvGrpSpPr>
              </xdr:nvGrpSpPr>
              <xdr:grpSpPr bwMode="auto">
                <a:xfrm>
                  <a:off x="410" y="177"/>
                  <a:ext cx="27" cy="37"/>
                  <a:chOff x="410" y="177"/>
                  <a:chExt cx="27" cy="37"/>
                </a:xfrm>
              </xdr:grpSpPr>
              <xdr:sp macro="" textlink="">
                <xdr:nvSpPr>
                  <xdr:cNvPr id="902991" name="Line 231"/>
                  <xdr:cNvSpPr>
                    <a:spLocks noChangeShapeType="1"/>
                  </xdr:cNvSpPr>
                </xdr:nvSpPr>
                <xdr:spPr bwMode="auto">
                  <a:xfrm flipV="1">
                    <a:off x="421" y="191"/>
                    <a:ext cx="8" cy="4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902992" name="Group 232"/>
                  <xdr:cNvGrpSpPr>
                    <a:grpSpLocks/>
                  </xdr:cNvGrpSpPr>
                </xdr:nvGrpSpPr>
                <xdr:grpSpPr bwMode="auto">
                  <a:xfrm>
                    <a:off x="410" y="177"/>
                    <a:ext cx="27" cy="37"/>
                    <a:chOff x="410" y="177"/>
                    <a:chExt cx="27" cy="37"/>
                  </a:xfrm>
                </xdr:grpSpPr>
                <xdr:sp macro="" textlink="">
                  <xdr:nvSpPr>
                    <xdr:cNvPr id="902993" name="Line 233"/>
                    <xdr:cNvSpPr>
                      <a:spLocks noChangeShapeType="1"/>
                    </xdr:cNvSpPr>
                  </xdr:nvSpPr>
                  <xdr:spPr bwMode="auto">
                    <a:xfrm flipV="1">
                      <a:off x="429" y="17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2994" name="Line 234"/>
                    <xdr:cNvSpPr>
                      <a:spLocks noChangeShapeType="1"/>
                    </xdr:cNvSpPr>
                  </xdr:nvSpPr>
                  <xdr:spPr bwMode="auto">
                    <a:xfrm flipV="1">
                      <a:off x="424" y="185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2995" name="Line 235"/>
                    <xdr:cNvSpPr>
                      <a:spLocks noChangeShapeType="1"/>
                    </xdr:cNvSpPr>
                  </xdr:nvSpPr>
                  <xdr:spPr bwMode="auto">
                    <a:xfrm flipV="1">
                      <a:off x="417" y="197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2996" name="Line 236"/>
                    <xdr:cNvSpPr>
                      <a:spLocks noChangeShapeType="1"/>
                    </xdr:cNvSpPr>
                  </xdr:nvSpPr>
                  <xdr:spPr bwMode="auto">
                    <a:xfrm flipV="1">
                      <a:off x="413" y="204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902997" name="Line 237"/>
                    <xdr:cNvSpPr>
                      <a:spLocks noChangeShapeType="1"/>
                    </xdr:cNvSpPr>
                  </xdr:nvSpPr>
                  <xdr:spPr bwMode="auto">
                    <a:xfrm flipV="1">
                      <a:off x="410" y="210"/>
                      <a:ext cx="8" cy="4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2984" name="Group 238"/>
                <xdr:cNvGrpSpPr>
                  <a:grpSpLocks/>
                </xdr:cNvGrpSpPr>
              </xdr:nvGrpSpPr>
              <xdr:grpSpPr bwMode="auto">
                <a:xfrm>
                  <a:off x="406" y="170"/>
                  <a:ext cx="22" cy="49"/>
                  <a:chOff x="406" y="170"/>
                  <a:chExt cx="22" cy="49"/>
                </a:xfrm>
              </xdr:grpSpPr>
              <xdr:sp macro="" textlink="">
                <xdr:nvSpPr>
                  <xdr:cNvPr id="902985" name="Line 239"/>
                  <xdr:cNvSpPr>
                    <a:spLocks noChangeShapeType="1"/>
                  </xdr:cNvSpPr>
                </xdr:nvSpPr>
                <xdr:spPr bwMode="auto">
                  <a:xfrm>
                    <a:off x="406" y="208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2986" name="Line 240"/>
                  <xdr:cNvSpPr>
                    <a:spLocks noChangeShapeType="1"/>
                  </xdr:cNvSpPr>
                </xdr:nvSpPr>
                <xdr:spPr bwMode="auto">
                  <a:xfrm>
                    <a:off x="410" y="20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2987" name="Line 241"/>
                  <xdr:cNvSpPr>
                    <a:spLocks noChangeShapeType="1"/>
                  </xdr:cNvSpPr>
                </xdr:nvSpPr>
                <xdr:spPr bwMode="auto">
                  <a:xfrm>
                    <a:off x="414" y="193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2988" name="Line 242"/>
                  <xdr:cNvSpPr>
                    <a:spLocks noChangeShapeType="1"/>
                  </xdr:cNvSpPr>
                </xdr:nvSpPr>
                <xdr:spPr bwMode="auto">
                  <a:xfrm>
                    <a:off x="418" y="186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2989" name="Line 243"/>
                  <xdr:cNvSpPr>
                    <a:spLocks noChangeShapeType="1"/>
                  </xdr:cNvSpPr>
                </xdr:nvSpPr>
                <xdr:spPr bwMode="auto">
                  <a:xfrm>
                    <a:off x="423" y="18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902990" name="Line 244"/>
                  <xdr:cNvSpPr>
                    <a:spLocks noChangeShapeType="1"/>
                  </xdr:cNvSpPr>
                </xdr:nvSpPr>
                <xdr:spPr bwMode="auto">
                  <a:xfrm>
                    <a:off x="428" y="170"/>
                    <a:ext cx="0" cy="11"/>
                  </a:xfrm>
                  <a:prstGeom prst="line">
                    <a:avLst/>
                  </a:prstGeom>
                  <a:noFill/>
                  <a:ln w="3175">
                    <a:solidFill>
                      <a:srgbClr val="0000FF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  <xdr:sp macro="" textlink="">
          <xdr:nvSpPr>
            <xdr:cNvPr id="902977" name="Freeform 245"/>
            <xdr:cNvSpPr>
              <a:spLocks/>
            </xdr:cNvSpPr>
          </xdr:nvSpPr>
          <xdr:spPr bwMode="auto">
            <a:xfrm>
              <a:off x="240" y="173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902978" name="Freeform 246"/>
            <xdr:cNvSpPr>
              <a:spLocks/>
            </xdr:cNvSpPr>
          </xdr:nvSpPr>
          <xdr:spPr bwMode="auto">
            <a:xfrm>
              <a:off x="193" y="190"/>
              <a:ext cx="9" cy="11"/>
            </a:xfrm>
            <a:custGeom>
              <a:avLst/>
              <a:gdLst>
                <a:gd name="T0" fmla="*/ 1 w 14"/>
                <a:gd name="T1" fmla="*/ 0 h 12"/>
                <a:gd name="T2" fmla="*/ 1 w 14"/>
                <a:gd name="T3" fmla="*/ 6 h 12"/>
                <a:gd name="T4" fmla="*/ 1 w 14"/>
                <a:gd name="T5" fmla="*/ 0 h 12"/>
                <a:gd name="T6" fmla="*/ 0 60000 65536"/>
                <a:gd name="T7" fmla="*/ 0 60000 65536"/>
                <a:gd name="T8" fmla="*/ 0 60000 65536"/>
                <a:gd name="T9" fmla="*/ 0 w 14"/>
                <a:gd name="T10" fmla="*/ 0 h 12"/>
                <a:gd name="T11" fmla="*/ 14 w 14"/>
                <a:gd name="T12" fmla="*/ 12 h 1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2">
                  <a:moveTo>
                    <a:pt x="7" y="0"/>
                  </a:moveTo>
                  <a:cubicBezTo>
                    <a:pt x="2" y="3"/>
                    <a:pt x="0" y="10"/>
                    <a:pt x="7" y="12"/>
                  </a:cubicBezTo>
                  <a:cubicBezTo>
                    <a:pt x="14" y="10"/>
                    <a:pt x="13" y="3"/>
                    <a:pt x="7" y="0"/>
                  </a:cubicBez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FF"/>
              </a:solidFill>
              <a:round/>
              <a:headEnd/>
              <a:tailEnd/>
            </a:ln>
          </xdr:spPr>
        </xdr:sp>
      </xdr:grpSp>
      <xdr:grpSp>
        <xdr:nvGrpSpPr>
          <xdr:cNvPr id="902971" name="Group 247"/>
          <xdr:cNvGrpSpPr>
            <a:grpSpLocks/>
          </xdr:cNvGrpSpPr>
        </xdr:nvGrpSpPr>
        <xdr:grpSpPr bwMode="auto">
          <a:xfrm>
            <a:off x="207" y="253"/>
            <a:ext cx="31" cy="11"/>
            <a:chOff x="207" y="253"/>
            <a:chExt cx="31" cy="11"/>
          </a:xfrm>
        </xdr:grpSpPr>
        <xdr:sp macro="" textlink="">
          <xdr:nvSpPr>
            <xdr:cNvPr id="902972" name="Freeform 248"/>
            <xdr:cNvSpPr>
              <a:spLocks/>
            </xdr:cNvSpPr>
          </xdr:nvSpPr>
          <xdr:spPr bwMode="auto">
            <a:xfrm>
              <a:off x="214" y="253"/>
              <a:ext cx="9" cy="8"/>
            </a:xfrm>
            <a:custGeom>
              <a:avLst/>
              <a:gdLst>
                <a:gd name="T0" fmla="*/ 9 w 9"/>
                <a:gd name="T1" fmla="*/ 0 h 8"/>
                <a:gd name="T2" fmla="*/ 0 w 9"/>
                <a:gd name="T3" fmla="*/ 8 h 8"/>
                <a:gd name="T4" fmla="*/ 0 60000 65536"/>
                <a:gd name="T5" fmla="*/ 0 60000 65536"/>
                <a:gd name="T6" fmla="*/ 0 w 9"/>
                <a:gd name="T7" fmla="*/ 0 h 8"/>
                <a:gd name="T8" fmla="*/ 9 w 9"/>
                <a:gd name="T9" fmla="*/ 8 h 8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9" h="8">
                  <a:moveTo>
                    <a:pt x="9" y="0"/>
                  </a:moveTo>
                  <a:cubicBezTo>
                    <a:pt x="9" y="0"/>
                    <a:pt x="4" y="4"/>
                    <a:pt x="0" y="8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02973" name="Freeform 249"/>
            <xdr:cNvSpPr>
              <a:spLocks/>
            </xdr:cNvSpPr>
          </xdr:nvSpPr>
          <xdr:spPr bwMode="auto">
            <a:xfrm>
              <a:off x="223" y="254"/>
              <a:ext cx="8" cy="8"/>
            </a:xfrm>
            <a:custGeom>
              <a:avLst/>
              <a:gdLst>
                <a:gd name="T0" fmla="*/ 0 w 8"/>
                <a:gd name="T1" fmla="*/ 0 h 8"/>
                <a:gd name="T2" fmla="*/ 8 w 8"/>
                <a:gd name="T3" fmla="*/ 8 h 8"/>
                <a:gd name="T4" fmla="*/ 0 60000 65536"/>
                <a:gd name="T5" fmla="*/ 0 60000 65536"/>
                <a:gd name="T6" fmla="*/ 0 w 8"/>
                <a:gd name="T7" fmla="*/ 0 h 8"/>
                <a:gd name="T8" fmla="*/ 8 w 8"/>
                <a:gd name="T9" fmla="*/ 8 h 8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8" h="8">
                  <a:moveTo>
                    <a:pt x="0" y="0"/>
                  </a:moveTo>
                  <a:cubicBezTo>
                    <a:pt x="0" y="0"/>
                    <a:pt x="4" y="4"/>
                    <a:pt x="8" y="8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02974" name="Freeform 250"/>
            <xdr:cNvSpPr>
              <a:spLocks/>
            </xdr:cNvSpPr>
          </xdr:nvSpPr>
          <xdr:spPr bwMode="auto">
            <a:xfrm>
              <a:off x="224" y="254"/>
              <a:ext cx="14" cy="10"/>
            </a:xfrm>
            <a:custGeom>
              <a:avLst/>
              <a:gdLst>
                <a:gd name="T0" fmla="*/ 0 w 14"/>
                <a:gd name="T1" fmla="*/ 1 h 10"/>
                <a:gd name="T2" fmla="*/ 9 w 14"/>
                <a:gd name="T3" fmla="*/ 3 h 10"/>
                <a:gd name="T4" fmla="*/ 14 w 14"/>
                <a:gd name="T5" fmla="*/ 10 h 10"/>
                <a:gd name="T6" fmla="*/ 0 60000 65536"/>
                <a:gd name="T7" fmla="*/ 0 60000 65536"/>
                <a:gd name="T8" fmla="*/ 0 60000 65536"/>
                <a:gd name="T9" fmla="*/ 0 w 14"/>
                <a:gd name="T10" fmla="*/ 0 h 10"/>
                <a:gd name="T11" fmla="*/ 14 w 14"/>
                <a:gd name="T12" fmla="*/ 10 h 1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" h="10">
                  <a:moveTo>
                    <a:pt x="0" y="1"/>
                  </a:moveTo>
                  <a:cubicBezTo>
                    <a:pt x="4" y="0"/>
                    <a:pt x="5" y="1"/>
                    <a:pt x="9" y="3"/>
                  </a:cubicBezTo>
                  <a:cubicBezTo>
                    <a:pt x="10" y="6"/>
                    <a:pt x="12" y="8"/>
                    <a:pt x="14" y="1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02975" name="Freeform 251"/>
            <xdr:cNvSpPr>
              <a:spLocks/>
            </xdr:cNvSpPr>
          </xdr:nvSpPr>
          <xdr:spPr bwMode="auto">
            <a:xfrm>
              <a:off x="207" y="254"/>
              <a:ext cx="16" cy="5"/>
            </a:xfrm>
            <a:custGeom>
              <a:avLst/>
              <a:gdLst>
                <a:gd name="T0" fmla="*/ 16 w 16"/>
                <a:gd name="T1" fmla="*/ 0 h 5"/>
                <a:gd name="T2" fmla="*/ 0 w 16"/>
                <a:gd name="T3" fmla="*/ 5 h 5"/>
                <a:gd name="T4" fmla="*/ 0 60000 65536"/>
                <a:gd name="T5" fmla="*/ 0 60000 65536"/>
                <a:gd name="T6" fmla="*/ 0 w 16"/>
                <a:gd name="T7" fmla="*/ 0 h 5"/>
                <a:gd name="T8" fmla="*/ 16 w 16"/>
                <a:gd name="T9" fmla="*/ 5 h 5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16" h="5">
                  <a:moveTo>
                    <a:pt x="16" y="0"/>
                  </a:moveTo>
                  <a:cubicBezTo>
                    <a:pt x="7" y="1"/>
                    <a:pt x="5" y="0"/>
                    <a:pt x="0" y="5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3</xdr:col>
      <xdr:colOff>76200</xdr:colOff>
      <xdr:row>15</xdr:row>
      <xdr:rowOff>28575</xdr:rowOff>
    </xdr:from>
    <xdr:to>
      <xdr:col>3</xdr:col>
      <xdr:colOff>114300</xdr:colOff>
      <xdr:row>15</xdr:row>
      <xdr:rowOff>85725</xdr:rowOff>
    </xdr:to>
    <xdr:grpSp>
      <xdr:nvGrpSpPr>
        <xdr:cNvPr id="896950" name="Group 252"/>
        <xdr:cNvGrpSpPr>
          <a:grpSpLocks/>
        </xdr:cNvGrpSpPr>
      </xdr:nvGrpSpPr>
      <xdr:grpSpPr bwMode="auto">
        <a:xfrm>
          <a:off x="1295400" y="2543175"/>
          <a:ext cx="38100" cy="57150"/>
          <a:chOff x="513" y="188"/>
          <a:chExt cx="15" cy="15"/>
        </a:xfrm>
      </xdr:grpSpPr>
      <xdr:sp macro="" textlink="">
        <xdr:nvSpPr>
          <xdr:cNvPr id="902968" name="Line 253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69" name="Line 254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114300</xdr:colOff>
      <xdr:row>13</xdr:row>
      <xdr:rowOff>85725</xdr:rowOff>
    </xdr:from>
    <xdr:to>
      <xdr:col>3</xdr:col>
      <xdr:colOff>152400</xdr:colOff>
      <xdr:row>13</xdr:row>
      <xdr:rowOff>142875</xdr:rowOff>
    </xdr:to>
    <xdr:grpSp>
      <xdr:nvGrpSpPr>
        <xdr:cNvPr id="896951" name="Group 255"/>
        <xdr:cNvGrpSpPr>
          <a:grpSpLocks/>
        </xdr:cNvGrpSpPr>
      </xdr:nvGrpSpPr>
      <xdr:grpSpPr bwMode="auto">
        <a:xfrm>
          <a:off x="1333500" y="2295525"/>
          <a:ext cx="38100" cy="57150"/>
          <a:chOff x="513" y="188"/>
          <a:chExt cx="15" cy="15"/>
        </a:xfrm>
      </xdr:grpSpPr>
      <xdr:sp macro="" textlink="">
        <xdr:nvSpPr>
          <xdr:cNvPr id="902966" name="Line 256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67" name="Line 257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200025</xdr:colOff>
      <xdr:row>14</xdr:row>
      <xdr:rowOff>0</xdr:rowOff>
    </xdr:from>
    <xdr:to>
      <xdr:col>3</xdr:col>
      <xdr:colOff>238125</xdr:colOff>
      <xdr:row>14</xdr:row>
      <xdr:rowOff>57150</xdr:rowOff>
    </xdr:to>
    <xdr:grpSp>
      <xdr:nvGrpSpPr>
        <xdr:cNvPr id="896952" name="Group 258"/>
        <xdr:cNvGrpSpPr>
          <a:grpSpLocks/>
        </xdr:cNvGrpSpPr>
      </xdr:nvGrpSpPr>
      <xdr:grpSpPr bwMode="auto">
        <a:xfrm>
          <a:off x="1419225" y="2362200"/>
          <a:ext cx="38100" cy="57150"/>
          <a:chOff x="513" y="188"/>
          <a:chExt cx="15" cy="15"/>
        </a:xfrm>
      </xdr:grpSpPr>
      <xdr:sp macro="" textlink="">
        <xdr:nvSpPr>
          <xdr:cNvPr id="902964" name="Line 259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65" name="Line 260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190500</xdr:colOff>
      <xdr:row>15</xdr:row>
      <xdr:rowOff>104775</xdr:rowOff>
    </xdr:from>
    <xdr:to>
      <xdr:col>3</xdr:col>
      <xdr:colOff>228600</xdr:colOff>
      <xdr:row>16</xdr:row>
      <xdr:rowOff>9525</xdr:rowOff>
    </xdr:to>
    <xdr:grpSp>
      <xdr:nvGrpSpPr>
        <xdr:cNvPr id="896953" name="Group 261"/>
        <xdr:cNvGrpSpPr>
          <a:grpSpLocks/>
        </xdr:cNvGrpSpPr>
      </xdr:nvGrpSpPr>
      <xdr:grpSpPr bwMode="auto">
        <a:xfrm>
          <a:off x="1409700" y="2619375"/>
          <a:ext cx="38100" cy="57150"/>
          <a:chOff x="513" y="188"/>
          <a:chExt cx="15" cy="15"/>
        </a:xfrm>
      </xdr:grpSpPr>
      <xdr:sp macro="" textlink="">
        <xdr:nvSpPr>
          <xdr:cNvPr id="902962" name="Line 262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63" name="Line 263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447675</xdr:colOff>
      <xdr:row>15</xdr:row>
      <xdr:rowOff>142875</xdr:rowOff>
    </xdr:from>
    <xdr:to>
      <xdr:col>2</xdr:col>
      <xdr:colOff>485775</xdr:colOff>
      <xdr:row>16</xdr:row>
      <xdr:rowOff>47625</xdr:rowOff>
    </xdr:to>
    <xdr:grpSp>
      <xdr:nvGrpSpPr>
        <xdr:cNvPr id="896954" name="Group 264"/>
        <xdr:cNvGrpSpPr>
          <a:grpSpLocks/>
        </xdr:cNvGrpSpPr>
      </xdr:nvGrpSpPr>
      <xdr:grpSpPr bwMode="auto">
        <a:xfrm>
          <a:off x="1209675" y="2657475"/>
          <a:ext cx="9525" cy="57150"/>
          <a:chOff x="513" y="188"/>
          <a:chExt cx="15" cy="15"/>
        </a:xfrm>
      </xdr:grpSpPr>
      <xdr:sp macro="" textlink="">
        <xdr:nvSpPr>
          <xdr:cNvPr id="902960" name="Line 265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61" name="Line 266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323850</xdr:colOff>
      <xdr:row>16</xdr:row>
      <xdr:rowOff>76200</xdr:rowOff>
    </xdr:from>
    <xdr:to>
      <xdr:col>2</xdr:col>
      <xdr:colOff>361950</xdr:colOff>
      <xdr:row>16</xdr:row>
      <xdr:rowOff>133350</xdr:rowOff>
    </xdr:to>
    <xdr:grpSp>
      <xdr:nvGrpSpPr>
        <xdr:cNvPr id="896955" name="Group 267"/>
        <xdr:cNvGrpSpPr>
          <a:grpSpLocks/>
        </xdr:cNvGrpSpPr>
      </xdr:nvGrpSpPr>
      <xdr:grpSpPr bwMode="auto">
        <a:xfrm>
          <a:off x="1085850" y="2743200"/>
          <a:ext cx="38100" cy="57150"/>
          <a:chOff x="513" y="188"/>
          <a:chExt cx="15" cy="15"/>
        </a:xfrm>
      </xdr:grpSpPr>
      <xdr:sp macro="" textlink="">
        <xdr:nvSpPr>
          <xdr:cNvPr id="902958" name="Line 268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59" name="Line 269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476250</xdr:colOff>
      <xdr:row>14</xdr:row>
      <xdr:rowOff>123825</xdr:rowOff>
    </xdr:from>
    <xdr:to>
      <xdr:col>3</xdr:col>
      <xdr:colOff>0</xdr:colOff>
      <xdr:row>15</xdr:row>
      <xdr:rowOff>28575</xdr:rowOff>
    </xdr:to>
    <xdr:grpSp>
      <xdr:nvGrpSpPr>
        <xdr:cNvPr id="896956" name="Group 270"/>
        <xdr:cNvGrpSpPr>
          <a:grpSpLocks/>
        </xdr:cNvGrpSpPr>
      </xdr:nvGrpSpPr>
      <xdr:grpSpPr bwMode="auto">
        <a:xfrm>
          <a:off x="1219200" y="2486025"/>
          <a:ext cx="0" cy="57150"/>
          <a:chOff x="513" y="188"/>
          <a:chExt cx="15" cy="15"/>
        </a:xfrm>
      </xdr:grpSpPr>
      <xdr:sp macro="" textlink="">
        <xdr:nvSpPr>
          <xdr:cNvPr id="902956" name="Line 271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57" name="Line 272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76200</xdr:colOff>
      <xdr:row>16</xdr:row>
      <xdr:rowOff>38100</xdr:rowOff>
    </xdr:from>
    <xdr:to>
      <xdr:col>3</xdr:col>
      <xdr:colOff>114300</xdr:colOff>
      <xdr:row>16</xdr:row>
      <xdr:rowOff>95250</xdr:rowOff>
    </xdr:to>
    <xdr:grpSp>
      <xdr:nvGrpSpPr>
        <xdr:cNvPr id="896957" name="Group 273"/>
        <xdr:cNvGrpSpPr>
          <a:grpSpLocks/>
        </xdr:cNvGrpSpPr>
      </xdr:nvGrpSpPr>
      <xdr:grpSpPr bwMode="auto">
        <a:xfrm>
          <a:off x="1295400" y="2705100"/>
          <a:ext cx="38100" cy="57150"/>
          <a:chOff x="513" y="188"/>
          <a:chExt cx="15" cy="15"/>
        </a:xfrm>
      </xdr:grpSpPr>
      <xdr:sp macro="" textlink="">
        <xdr:nvSpPr>
          <xdr:cNvPr id="902954" name="Line 274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55" name="Line 275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76200</xdr:colOff>
      <xdr:row>14</xdr:row>
      <xdr:rowOff>57150</xdr:rowOff>
    </xdr:from>
    <xdr:to>
      <xdr:col>3</xdr:col>
      <xdr:colOff>114300</xdr:colOff>
      <xdr:row>14</xdr:row>
      <xdr:rowOff>114300</xdr:rowOff>
    </xdr:to>
    <xdr:grpSp>
      <xdr:nvGrpSpPr>
        <xdr:cNvPr id="896958" name="Group 276"/>
        <xdr:cNvGrpSpPr>
          <a:grpSpLocks/>
        </xdr:cNvGrpSpPr>
      </xdr:nvGrpSpPr>
      <xdr:grpSpPr bwMode="auto">
        <a:xfrm>
          <a:off x="1295400" y="2419350"/>
          <a:ext cx="38100" cy="57150"/>
          <a:chOff x="513" y="188"/>
          <a:chExt cx="15" cy="15"/>
        </a:xfrm>
      </xdr:grpSpPr>
      <xdr:sp macro="" textlink="">
        <xdr:nvSpPr>
          <xdr:cNvPr id="902952" name="Line 277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53" name="Line 278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209550</xdr:colOff>
      <xdr:row>12</xdr:row>
      <xdr:rowOff>133350</xdr:rowOff>
    </xdr:from>
    <xdr:to>
      <xdr:col>3</xdr:col>
      <xdr:colOff>247650</xdr:colOff>
      <xdr:row>13</xdr:row>
      <xdr:rowOff>38100</xdr:rowOff>
    </xdr:to>
    <xdr:grpSp>
      <xdr:nvGrpSpPr>
        <xdr:cNvPr id="896959" name="Group 279"/>
        <xdr:cNvGrpSpPr>
          <a:grpSpLocks/>
        </xdr:cNvGrpSpPr>
      </xdr:nvGrpSpPr>
      <xdr:grpSpPr bwMode="auto">
        <a:xfrm>
          <a:off x="1428750" y="2190750"/>
          <a:ext cx="38100" cy="57150"/>
          <a:chOff x="513" y="188"/>
          <a:chExt cx="15" cy="15"/>
        </a:xfrm>
      </xdr:grpSpPr>
      <xdr:sp macro="" textlink="">
        <xdr:nvSpPr>
          <xdr:cNvPr id="902950" name="Line 280"/>
          <xdr:cNvSpPr>
            <a:spLocks noChangeShapeType="1"/>
          </xdr:cNvSpPr>
        </xdr:nvSpPr>
        <xdr:spPr bwMode="auto">
          <a:xfrm>
            <a:off x="515" y="188"/>
            <a:ext cx="13" cy="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51" name="Line 281"/>
          <xdr:cNvSpPr>
            <a:spLocks noChangeShapeType="1"/>
          </xdr:cNvSpPr>
        </xdr:nvSpPr>
        <xdr:spPr bwMode="auto">
          <a:xfrm flipH="1">
            <a:off x="513" y="189"/>
            <a:ext cx="13" cy="14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457200</xdr:colOff>
      <xdr:row>9</xdr:row>
      <xdr:rowOff>9525</xdr:rowOff>
    </xdr:from>
    <xdr:to>
      <xdr:col>17</xdr:col>
      <xdr:colOff>609600</xdr:colOff>
      <xdr:row>10</xdr:row>
      <xdr:rowOff>47625</xdr:rowOff>
    </xdr:to>
    <xdr:grpSp>
      <xdr:nvGrpSpPr>
        <xdr:cNvPr id="896960" name="Group 282"/>
        <xdr:cNvGrpSpPr>
          <a:grpSpLocks/>
        </xdr:cNvGrpSpPr>
      </xdr:nvGrpSpPr>
      <xdr:grpSpPr bwMode="auto">
        <a:xfrm>
          <a:off x="7210425" y="1609725"/>
          <a:ext cx="152400" cy="190500"/>
          <a:chOff x="809" y="159"/>
          <a:chExt cx="16" cy="20"/>
        </a:xfrm>
      </xdr:grpSpPr>
      <xdr:sp macro="" textlink="">
        <xdr:nvSpPr>
          <xdr:cNvPr id="902946" name="Line 283"/>
          <xdr:cNvSpPr>
            <a:spLocks noChangeShapeType="1"/>
          </xdr:cNvSpPr>
        </xdr:nvSpPr>
        <xdr:spPr bwMode="auto">
          <a:xfrm>
            <a:off x="809" y="161"/>
            <a:ext cx="4" cy="1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7" name="Line 284"/>
          <xdr:cNvSpPr>
            <a:spLocks noChangeShapeType="1"/>
          </xdr:cNvSpPr>
        </xdr:nvSpPr>
        <xdr:spPr bwMode="auto">
          <a:xfrm>
            <a:off x="812" y="159"/>
            <a:ext cx="4" cy="1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8" name="Line 285"/>
          <xdr:cNvSpPr>
            <a:spLocks noChangeShapeType="1"/>
          </xdr:cNvSpPr>
        </xdr:nvSpPr>
        <xdr:spPr bwMode="auto">
          <a:xfrm>
            <a:off x="815" y="165"/>
            <a:ext cx="7" cy="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9" name="Line 286"/>
          <xdr:cNvSpPr>
            <a:spLocks noChangeShapeType="1"/>
          </xdr:cNvSpPr>
        </xdr:nvSpPr>
        <xdr:spPr bwMode="auto">
          <a:xfrm>
            <a:off x="813" y="160"/>
            <a:ext cx="12" cy="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657225</xdr:colOff>
      <xdr:row>6</xdr:row>
      <xdr:rowOff>123825</xdr:rowOff>
    </xdr:from>
    <xdr:to>
      <xdr:col>18</xdr:col>
      <xdr:colOff>47625</xdr:colOff>
      <xdr:row>8</xdr:row>
      <xdr:rowOff>9525</xdr:rowOff>
    </xdr:to>
    <xdr:grpSp>
      <xdr:nvGrpSpPr>
        <xdr:cNvPr id="896961" name="Group 287"/>
        <xdr:cNvGrpSpPr>
          <a:grpSpLocks/>
        </xdr:cNvGrpSpPr>
      </xdr:nvGrpSpPr>
      <xdr:grpSpPr bwMode="auto">
        <a:xfrm>
          <a:off x="7410450" y="1266825"/>
          <a:ext cx="152400" cy="190500"/>
          <a:chOff x="809" y="159"/>
          <a:chExt cx="16" cy="20"/>
        </a:xfrm>
      </xdr:grpSpPr>
      <xdr:sp macro="" textlink="">
        <xdr:nvSpPr>
          <xdr:cNvPr id="902942" name="Line 288"/>
          <xdr:cNvSpPr>
            <a:spLocks noChangeShapeType="1"/>
          </xdr:cNvSpPr>
        </xdr:nvSpPr>
        <xdr:spPr bwMode="auto">
          <a:xfrm>
            <a:off x="809" y="161"/>
            <a:ext cx="4" cy="1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3" name="Line 289"/>
          <xdr:cNvSpPr>
            <a:spLocks noChangeShapeType="1"/>
          </xdr:cNvSpPr>
        </xdr:nvSpPr>
        <xdr:spPr bwMode="auto">
          <a:xfrm>
            <a:off x="812" y="159"/>
            <a:ext cx="4" cy="1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4" name="Line 290"/>
          <xdr:cNvSpPr>
            <a:spLocks noChangeShapeType="1"/>
          </xdr:cNvSpPr>
        </xdr:nvSpPr>
        <xdr:spPr bwMode="auto">
          <a:xfrm>
            <a:off x="815" y="165"/>
            <a:ext cx="7" cy="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5" name="Line 291"/>
          <xdr:cNvSpPr>
            <a:spLocks noChangeShapeType="1"/>
          </xdr:cNvSpPr>
        </xdr:nvSpPr>
        <xdr:spPr bwMode="auto">
          <a:xfrm>
            <a:off x="813" y="160"/>
            <a:ext cx="12" cy="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238125</xdr:colOff>
      <xdr:row>11</xdr:row>
      <xdr:rowOff>133350</xdr:rowOff>
    </xdr:from>
    <xdr:to>
      <xdr:col>18</xdr:col>
      <xdr:colOff>85725</xdr:colOff>
      <xdr:row>11</xdr:row>
      <xdr:rowOff>133350</xdr:rowOff>
    </xdr:to>
    <xdr:sp macro="" textlink="">
      <xdr:nvSpPr>
        <xdr:cNvPr id="896962" name="Line 292"/>
        <xdr:cNvSpPr>
          <a:spLocks noChangeShapeType="1"/>
        </xdr:cNvSpPr>
      </xdr:nvSpPr>
      <xdr:spPr bwMode="auto">
        <a:xfrm>
          <a:off x="6991350" y="2038350"/>
          <a:ext cx="6096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17</xdr:row>
      <xdr:rowOff>0</xdr:rowOff>
    </xdr:from>
    <xdr:to>
      <xdr:col>18</xdr:col>
      <xdr:colOff>76200</xdr:colOff>
      <xdr:row>17</xdr:row>
      <xdr:rowOff>0</xdr:rowOff>
    </xdr:to>
    <xdr:sp macro="" textlink="">
      <xdr:nvSpPr>
        <xdr:cNvPr id="896963" name="Line 293"/>
        <xdr:cNvSpPr>
          <a:spLocks noChangeShapeType="1"/>
        </xdr:cNvSpPr>
      </xdr:nvSpPr>
      <xdr:spPr bwMode="auto">
        <a:xfrm>
          <a:off x="6772275" y="2819400"/>
          <a:ext cx="8191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142875</xdr:colOff>
      <xdr:row>18</xdr:row>
      <xdr:rowOff>123825</xdr:rowOff>
    </xdr:from>
    <xdr:to>
      <xdr:col>3</xdr:col>
      <xdr:colOff>285750</xdr:colOff>
      <xdr:row>19</xdr:row>
      <xdr:rowOff>47625</xdr:rowOff>
    </xdr:to>
    <xdr:grpSp>
      <xdr:nvGrpSpPr>
        <xdr:cNvPr id="896964" name="Group 294"/>
        <xdr:cNvGrpSpPr>
          <a:grpSpLocks/>
        </xdr:cNvGrpSpPr>
      </xdr:nvGrpSpPr>
      <xdr:grpSpPr bwMode="auto">
        <a:xfrm>
          <a:off x="904875" y="3095625"/>
          <a:ext cx="600075" cy="76200"/>
          <a:chOff x="433" y="256"/>
          <a:chExt cx="43" cy="14"/>
        </a:xfrm>
      </xdr:grpSpPr>
      <xdr:sp macro="" textlink="">
        <xdr:nvSpPr>
          <xdr:cNvPr id="902939" name="Line 295"/>
          <xdr:cNvSpPr>
            <a:spLocks noChangeShapeType="1"/>
          </xdr:cNvSpPr>
        </xdr:nvSpPr>
        <xdr:spPr bwMode="auto">
          <a:xfrm>
            <a:off x="433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0" name="Line 296"/>
          <xdr:cNvSpPr>
            <a:spLocks noChangeShapeType="1"/>
          </xdr:cNvSpPr>
        </xdr:nvSpPr>
        <xdr:spPr bwMode="auto">
          <a:xfrm>
            <a:off x="476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41" name="Line 297"/>
          <xdr:cNvSpPr>
            <a:spLocks noChangeShapeType="1"/>
          </xdr:cNvSpPr>
        </xdr:nvSpPr>
        <xdr:spPr bwMode="auto">
          <a:xfrm>
            <a:off x="433" y="262"/>
            <a:ext cx="4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0</xdr:colOff>
      <xdr:row>18</xdr:row>
      <xdr:rowOff>123825</xdr:rowOff>
    </xdr:from>
    <xdr:to>
      <xdr:col>15</xdr:col>
      <xdr:colOff>257175</xdr:colOff>
      <xdr:row>19</xdr:row>
      <xdr:rowOff>38100</xdr:rowOff>
    </xdr:to>
    <xdr:grpSp>
      <xdr:nvGrpSpPr>
        <xdr:cNvPr id="896965" name="Group 298"/>
        <xdr:cNvGrpSpPr>
          <a:grpSpLocks/>
        </xdr:cNvGrpSpPr>
      </xdr:nvGrpSpPr>
      <xdr:grpSpPr bwMode="auto">
        <a:xfrm>
          <a:off x="5934075" y="3095625"/>
          <a:ext cx="257175" cy="66675"/>
          <a:chOff x="433" y="256"/>
          <a:chExt cx="43" cy="14"/>
        </a:xfrm>
      </xdr:grpSpPr>
      <xdr:sp macro="" textlink="">
        <xdr:nvSpPr>
          <xdr:cNvPr id="902936" name="Line 299"/>
          <xdr:cNvSpPr>
            <a:spLocks noChangeShapeType="1"/>
          </xdr:cNvSpPr>
        </xdr:nvSpPr>
        <xdr:spPr bwMode="auto">
          <a:xfrm>
            <a:off x="433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37" name="Line 300"/>
          <xdr:cNvSpPr>
            <a:spLocks noChangeShapeType="1"/>
          </xdr:cNvSpPr>
        </xdr:nvSpPr>
        <xdr:spPr bwMode="auto">
          <a:xfrm>
            <a:off x="476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38" name="Line 301"/>
          <xdr:cNvSpPr>
            <a:spLocks noChangeShapeType="1"/>
          </xdr:cNvSpPr>
        </xdr:nvSpPr>
        <xdr:spPr bwMode="auto">
          <a:xfrm>
            <a:off x="433" y="262"/>
            <a:ext cx="4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257175</xdr:colOff>
      <xdr:row>17</xdr:row>
      <xdr:rowOff>0</xdr:rowOff>
    </xdr:from>
    <xdr:to>
      <xdr:col>15</xdr:col>
      <xdr:colOff>257175</xdr:colOff>
      <xdr:row>18</xdr:row>
      <xdr:rowOff>133350</xdr:rowOff>
    </xdr:to>
    <xdr:sp macro="" textlink="">
      <xdr:nvSpPr>
        <xdr:cNvPr id="896966" name="Line 302"/>
        <xdr:cNvSpPr>
          <a:spLocks noChangeShapeType="1"/>
        </xdr:cNvSpPr>
      </xdr:nvSpPr>
      <xdr:spPr bwMode="auto">
        <a:xfrm rot="5400000">
          <a:off x="6048375" y="2962275"/>
          <a:ext cx="2857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17</xdr:row>
      <xdr:rowOff>9525</xdr:rowOff>
    </xdr:from>
    <xdr:to>
      <xdr:col>15</xdr:col>
      <xdr:colOff>0</xdr:colOff>
      <xdr:row>19</xdr:row>
      <xdr:rowOff>0</xdr:rowOff>
    </xdr:to>
    <xdr:sp macro="" textlink="">
      <xdr:nvSpPr>
        <xdr:cNvPr id="896967" name="Line 303"/>
        <xdr:cNvSpPr>
          <a:spLocks noChangeShapeType="1"/>
        </xdr:cNvSpPr>
      </xdr:nvSpPr>
      <xdr:spPr bwMode="auto">
        <a:xfrm rot="5400000">
          <a:off x="5786437" y="2976563"/>
          <a:ext cx="2952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142875</xdr:rowOff>
    </xdr:from>
    <xdr:to>
      <xdr:col>17</xdr:col>
      <xdr:colOff>0</xdr:colOff>
      <xdr:row>18</xdr:row>
      <xdr:rowOff>142875</xdr:rowOff>
    </xdr:to>
    <xdr:sp macro="" textlink="">
      <xdr:nvSpPr>
        <xdr:cNvPr id="896968" name="Line 304"/>
        <xdr:cNvSpPr>
          <a:spLocks noChangeShapeType="1"/>
        </xdr:cNvSpPr>
      </xdr:nvSpPr>
      <xdr:spPr bwMode="auto">
        <a:xfrm rot="5400000">
          <a:off x="6600825" y="2962275"/>
          <a:ext cx="304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257175</xdr:colOff>
      <xdr:row>18</xdr:row>
      <xdr:rowOff>133350</xdr:rowOff>
    </xdr:from>
    <xdr:to>
      <xdr:col>17</xdr:col>
      <xdr:colOff>0</xdr:colOff>
      <xdr:row>19</xdr:row>
      <xdr:rowOff>28575</xdr:rowOff>
    </xdr:to>
    <xdr:grpSp>
      <xdr:nvGrpSpPr>
        <xdr:cNvPr id="896969" name="Group 305"/>
        <xdr:cNvGrpSpPr>
          <a:grpSpLocks/>
        </xdr:cNvGrpSpPr>
      </xdr:nvGrpSpPr>
      <xdr:grpSpPr bwMode="auto">
        <a:xfrm>
          <a:off x="6191250" y="3105150"/>
          <a:ext cx="561975" cy="47625"/>
          <a:chOff x="433" y="256"/>
          <a:chExt cx="43" cy="14"/>
        </a:xfrm>
      </xdr:grpSpPr>
      <xdr:sp macro="" textlink="">
        <xdr:nvSpPr>
          <xdr:cNvPr id="902933" name="Line 306"/>
          <xdr:cNvSpPr>
            <a:spLocks noChangeShapeType="1"/>
          </xdr:cNvSpPr>
        </xdr:nvSpPr>
        <xdr:spPr bwMode="auto">
          <a:xfrm>
            <a:off x="433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34" name="Line 307"/>
          <xdr:cNvSpPr>
            <a:spLocks noChangeShapeType="1"/>
          </xdr:cNvSpPr>
        </xdr:nvSpPr>
        <xdr:spPr bwMode="auto">
          <a:xfrm>
            <a:off x="476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35" name="Line 308"/>
          <xdr:cNvSpPr>
            <a:spLocks noChangeShapeType="1"/>
          </xdr:cNvSpPr>
        </xdr:nvSpPr>
        <xdr:spPr bwMode="auto">
          <a:xfrm>
            <a:off x="433" y="262"/>
            <a:ext cx="4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342900</xdr:colOff>
      <xdr:row>6</xdr:row>
      <xdr:rowOff>0</xdr:rowOff>
    </xdr:from>
    <xdr:to>
      <xdr:col>16</xdr:col>
      <xdr:colOff>400050</xdr:colOff>
      <xdr:row>9</xdr:row>
      <xdr:rowOff>28575</xdr:rowOff>
    </xdr:to>
    <xdr:sp macro="" textlink="">
      <xdr:nvSpPr>
        <xdr:cNvPr id="896970" name="Freeform 309"/>
        <xdr:cNvSpPr>
          <a:spLocks/>
        </xdr:cNvSpPr>
      </xdr:nvSpPr>
      <xdr:spPr bwMode="auto">
        <a:xfrm>
          <a:off x="4857750" y="1143000"/>
          <a:ext cx="1885950" cy="485775"/>
        </a:xfrm>
        <a:custGeom>
          <a:avLst/>
          <a:gdLst>
            <a:gd name="T0" fmla="*/ 0 w 221"/>
            <a:gd name="T1" fmla="*/ 2147483646 h 51"/>
            <a:gd name="T2" fmla="*/ 2147483646 w 221"/>
            <a:gd name="T3" fmla="*/ 0 h 51"/>
            <a:gd name="T4" fmla="*/ 2147483646 w 221"/>
            <a:gd name="T5" fmla="*/ 0 h 51"/>
            <a:gd name="T6" fmla="*/ 2147483646 w 221"/>
            <a:gd name="T7" fmla="*/ 2147483646 h 51"/>
            <a:gd name="T8" fmla="*/ 0 60000 65536"/>
            <a:gd name="T9" fmla="*/ 0 60000 65536"/>
            <a:gd name="T10" fmla="*/ 0 60000 65536"/>
            <a:gd name="T11" fmla="*/ 0 60000 65536"/>
            <a:gd name="T12" fmla="*/ 0 w 221"/>
            <a:gd name="T13" fmla="*/ 0 h 51"/>
            <a:gd name="T14" fmla="*/ 221 w 221"/>
            <a:gd name="T15" fmla="*/ 51 h 5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21" h="51">
              <a:moveTo>
                <a:pt x="0" y="51"/>
              </a:moveTo>
              <a:lnTo>
                <a:pt x="64" y="0"/>
              </a:lnTo>
              <a:lnTo>
                <a:pt x="194" y="0"/>
              </a:lnTo>
              <a:lnTo>
                <a:pt x="221" y="46"/>
              </a:lnTo>
            </a:path>
          </a:pathLst>
        </a:cu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10</xdr:row>
      <xdr:rowOff>19050</xdr:rowOff>
    </xdr:from>
    <xdr:to>
      <xdr:col>16</xdr:col>
      <xdr:colOff>0</xdr:colOff>
      <xdr:row>14</xdr:row>
      <xdr:rowOff>19050</xdr:rowOff>
    </xdr:to>
    <xdr:sp macro="" textlink="">
      <xdr:nvSpPr>
        <xdr:cNvPr id="896971" name="Freeform 310"/>
        <xdr:cNvSpPr>
          <a:spLocks/>
        </xdr:cNvSpPr>
      </xdr:nvSpPr>
      <xdr:spPr bwMode="auto">
        <a:xfrm>
          <a:off x="4600575" y="1771650"/>
          <a:ext cx="1743075" cy="609600"/>
        </a:xfrm>
        <a:custGeom>
          <a:avLst/>
          <a:gdLst>
            <a:gd name="T0" fmla="*/ 0 w 211"/>
            <a:gd name="T1" fmla="*/ 2147483646 h 67"/>
            <a:gd name="T2" fmla="*/ 2147483646 w 211"/>
            <a:gd name="T3" fmla="*/ 0 h 67"/>
            <a:gd name="T4" fmla="*/ 2147483646 w 211"/>
            <a:gd name="T5" fmla="*/ 0 h 67"/>
            <a:gd name="T6" fmla="*/ 2147483646 w 211"/>
            <a:gd name="T7" fmla="*/ 2147483646 h 67"/>
            <a:gd name="T8" fmla="*/ 0 60000 65536"/>
            <a:gd name="T9" fmla="*/ 0 60000 65536"/>
            <a:gd name="T10" fmla="*/ 0 60000 65536"/>
            <a:gd name="T11" fmla="*/ 0 60000 65536"/>
            <a:gd name="T12" fmla="*/ 0 w 211"/>
            <a:gd name="T13" fmla="*/ 0 h 67"/>
            <a:gd name="T14" fmla="*/ 211 w 211"/>
            <a:gd name="T15" fmla="*/ 67 h 6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1" h="67">
              <a:moveTo>
                <a:pt x="0" y="51"/>
              </a:moveTo>
              <a:lnTo>
                <a:pt x="100" y="0"/>
              </a:lnTo>
              <a:lnTo>
                <a:pt x="179" y="0"/>
              </a:lnTo>
              <a:lnTo>
                <a:pt x="211" y="67"/>
              </a:lnTo>
            </a:path>
          </a:pathLst>
        </a:cu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11</xdr:row>
      <xdr:rowOff>104775</xdr:rowOff>
    </xdr:from>
    <xdr:to>
      <xdr:col>4</xdr:col>
      <xdr:colOff>295275</xdr:colOff>
      <xdr:row>17</xdr:row>
      <xdr:rowOff>0</xdr:rowOff>
    </xdr:to>
    <xdr:grpSp>
      <xdr:nvGrpSpPr>
        <xdr:cNvPr id="896972" name="Group 311"/>
        <xdr:cNvGrpSpPr>
          <a:grpSpLocks/>
        </xdr:cNvGrpSpPr>
      </xdr:nvGrpSpPr>
      <xdr:grpSpPr bwMode="auto">
        <a:xfrm rot="5400000">
          <a:off x="1390650" y="2371725"/>
          <a:ext cx="809625" cy="85725"/>
          <a:chOff x="433" y="256"/>
          <a:chExt cx="43" cy="14"/>
        </a:xfrm>
      </xdr:grpSpPr>
      <xdr:sp macro="" textlink="">
        <xdr:nvSpPr>
          <xdr:cNvPr id="902930" name="Line 312"/>
          <xdr:cNvSpPr>
            <a:spLocks noChangeShapeType="1"/>
          </xdr:cNvSpPr>
        </xdr:nvSpPr>
        <xdr:spPr bwMode="auto">
          <a:xfrm>
            <a:off x="433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31" name="Line 313"/>
          <xdr:cNvSpPr>
            <a:spLocks noChangeShapeType="1"/>
          </xdr:cNvSpPr>
        </xdr:nvSpPr>
        <xdr:spPr bwMode="auto">
          <a:xfrm>
            <a:off x="476" y="256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32" name="Line 314"/>
          <xdr:cNvSpPr>
            <a:spLocks noChangeShapeType="1"/>
          </xdr:cNvSpPr>
        </xdr:nvSpPr>
        <xdr:spPr bwMode="auto">
          <a:xfrm>
            <a:off x="433" y="262"/>
            <a:ext cx="4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0</xdr:colOff>
      <xdr:row>12</xdr:row>
      <xdr:rowOff>0</xdr:rowOff>
    </xdr:from>
    <xdr:to>
      <xdr:col>12</xdr:col>
      <xdr:colOff>180975</xdr:colOff>
      <xdr:row>17</xdr:row>
      <xdr:rowOff>0</xdr:rowOff>
    </xdr:to>
    <xdr:grpSp>
      <xdr:nvGrpSpPr>
        <xdr:cNvPr id="896973" name="Group 315"/>
        <xdr:cNvGrpSpPr>
          <a:grpSpLocks/>
        </xdr:cNvGrpSpPr>
      </xdr:nvGrpSpPr>
      <xdr:grpSpPr bwMode="auto">
        <a:xfrm>
          <a:off x="3333750" y="2057400"/>
          <a:ext cx="1704975" cy="762000"/>
          <a:chOff x="374" y="206"/>
          <a:chExt cx="191" cy="80"/>
        </a:xfrm>
      </xdr:grpSpPr>
      <xdr:sp macro="" textlink="">
        <xdr:nvSpPr>
          <xdr:cNvPr id="902918" name="Line 316"/>
          <xdr:cNvSpPr>
            <a:spLocks noChangeShapeType="1"/>
          </xdr:cNvSpPr>
        </xdr:nvSpPr>
        <xdr:spPr bwMode="auto">
          <a:xfrm>
            <a:off x="374" y="206"/>
            <a:ext cx="191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19" name="Line 317"/>
          <xdr:cNvSpPr>
            <a:spLocks noChangeShapeType="1"/>
          </xdr:cNvSpPr>
        </xdr:nvSpPr>
        <xdr:spPr bwMode="auto">
          <a:xfrm>
            <a:off x="374" y="247"/>
            <a:ext cx="191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0" name="Line 318"/>
          <xdr:cNvSpPr>
            <a:spLocks noChangeShapeType="1"/>
          </xdr:cNvSpPr>
        </xdr:nvSpPr>
        <xdr:spPr bwMode="auto">
          <a:xfrm>
            <a:off x="374" y="286"/>
            <a:ext cx="191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1" name="Line 319"/>
          <xdr:cNvSpPr>
            <a:spLocks noChangeShapeType="1"/>
          </xdr:cNvSpPr>
        </xdr:nvSpPr>
        <xdr:spPr bwMode="auto">
          <a:xfrm>
            <a:off x="407" y="207"/>
            <a:ext cx="0" cy="4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2" name="Line 320"/>
          <xdr:cNvSpPr>
            <a:spLocks noChangeShapeType="1"/>
          </xdr:cNvSpPr>
        </xdr:nvSpPr>
        <xdr:spPr bwMode="auto">
          <a:xfrm>
            <a:off x="448" y="207"/>
            <a:ext cx="0" cy="4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3" name="Line 321"/>
          <xdr:cNvSpPr>
            <a:spLocks noChangeShapeType="1"/>
          </xdr:cNvSpPr>
        </xdr:nvSpPr>
        <xdr:spPr bwMode="auto">
          <a:xfrm>
            <a:off x="486" y="207"/>
            <a:ext cx="0" cy="4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4" name="Line 322"/>
          <xdr:cNvSpPr>
            <a:spLocks noChangeShapeType="1"/>
          </xdr:cNvSpPr>
        </xdr:nvSpPr>
        <xdr:spPr bwMode="auto">
          <a:xfrm>
            <a:off x="525" y="207"/>
            <a:ext cx="0" cy="4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5" name="Line 323"/>
          <xdr:cNvSpPr>
            <a:spLocks noChangeShapeType="1"/>
          </xdr:cNvSpPr>
        </xdr:nvSpPr>
        <xdr:spPr bwMode="auto">
          <a:xfrm>
            <a:off x="389" y="247"/>
            <a:ext cx="0" cy="3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6" name="Line 324"/>
          <xdr:cNvSpPr>
            <a:spLocks noChangeShapeType="1"/>
          </xdr:cNvSpPr>
        </xdr:nvSpPr>
        <xdr:spPr bwMode="auto">
          <a:xfrm>
            <a:off x="426" y="247"/>
            <a:ext cx="0" cy="3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7" name="Line 325"/>
          <xdr:cNvSpPr>
            <a:spLocks noChangeShapeType="1"/>
          </xdr:cNvSpPr>
        </xdr:nvSpPr>
        <xdr:spPr bwMode="auto">
          <a:xfrm>
            <a:off x="468" y="247"/>
            <a:ext cx="0" cy="3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8" name="Line 326"/>
          <xdr:cNvSpPr>
            <a:spLocks noChangeShapeType="1"/>
          </xdr:cNvSpPr>
        </xdr:nvSpPr>
        <xdr:spPr bwMode="auto">
          <a:xfrm>
            <a:off x="508" y="247"/>
            <a:ext cx="0" cy="3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2929" name="Line 327"/>
          <xdr:cNvSpPr>
            <a:spLocks noChangeShapeType="1"/>
          </xdr:cNvSpPr>
        </xdr:nvSpPr>
        <xdr:spPr bwMode="auto">
          <a:xfrm>
            <a:off x="546" y="247"/>
            <a:ext cx="0" cy="3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476250</xdr:colOff>
      <xdr:row>15</xdr:row>
      <xdr:rowOff>85725</xdr:rowOff>
    </xdr:to>
    <xdr:sp macro="" textlink="">
      <xdr:nvSpPr>
        <xdr:cNvPr id="896974" name="Freeform 328"/>
        <xdr:cNvSpPr>
          <a:spLocks/>
        </xdr:cNvSpPr>
      </xdr:nvSpPr>
      <xdr:spPr bwMode="auto">
        <a:xfrm>
          <a:off x="762000" y="2362200"/>
          <a:ext cx="457200" cy="238125"/>
        </a:xfrm>
        <a:custGeom>
          <a:avLst/>
          <a:gdLst>
            <a:gd name="T0" fmla="*/ 0 w 65"/>
            <a:gd name="T1" fmla="*/ 0 h 25"/>
            <a:gd name="T2" fmla="*/ 2147483646 w 65"/>
            <a:gd name="T3" fmla="*/ 0 h 25"/>
            <a:gd name="T4" fmla="*/ 2147483646 w 65"/>
            <a:gd name="T5" fmla="*/ 2147483646 h 25"/>
            <a:gd name="T6" fmla="*/ 0 60000 65536"/>
            <a:gd name="T7" fmla="*/ 0 60000 65536"/>
            <a:gd name="T8" fmla="*/ 0 60000 65536"/>
            <a:gd name="T9" fmla="*/ 0 w 65"/>
            <a:gd name="T10" fmla="*/ 0 h 25"/>
            <a:gd name="T11" fmla="*/ 65 w 65"/>
            <a:gd name="T12" fmla="*/ 25 h 2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5" h="25">
              <a:moveTo>
                <a:pt x="0" y="0"/>
              </a:moveTo>
              <a:lnTo>
                <a:pt x="52" y="0"/>
              </a:lnTo>
              <a:lnTo>
                <a:pt x="65" y="25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7</xdr:row>
      <xdr:rowOff>0</xdr:rowOff>
    </xdr:from>
    <xdr:to>
      <xdr:col>4</xdr:col>
      <xdr:colOff>438150</xdr:colOff>
      <xdr:row>8</xdr:row>
      <xdr:rowOff>9525</xdr:rowOff>
    </xdr:to>
    <xdr:sp macro="" textlink="">
      <xdr:nvSpPr>
        <xdr:cNvPr id="896975" name="Freeform 329"/>
        <xdr:cNvSpPr>
          <a:spLocks/>
        </xdr:cNvSpPr>
      </xdr:nvSpPr>
      <xdr:spPr bwMode="auto">
        <a:xfrm>
          <a:off x="1228725" y="1295400"/>
          <a:ext cx="752475" cy="161925"/>
        </a:xfrm>
        <a:custGeom>
          <a:avLst/>
          <a:gdLst>
            <a:gd name="T0" fmla="*/ 0 w 63"/>
            <a:gd name="T1" fmla="*/ 0 h 17"/>
            <a:gd name="T2" fmla="*/ 2147483646 w 63"/>
            <a:gd name="T3" fmla="*/ 0 h 17"/>
            <a:gd name="T4" fmla="*/ 2147483646 w 63"/>
            <a:gd name="T5" fmla="*/ 2147483646 h 17"/>
            <a:gd name="T6" fmla="*/ 0 60000 65536"/>
            <a:gd name="T7" fmla="*/ 0 60000 65536"/>
            <a:gd name="T8" fmla="*/ 0 60000 65536"/>
            <a:gd name="T9" fmla="*/ 0 w 63"/>
            <a:gd name="T10" fmla="*/ 0 h 17"/>
            <a:gd name="T11" fmla="*/ 63 w 63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3" h="17">
              <a:moveTo>
                <a:pt x="0" y="0"/>
              </a:moveTo>
              <a:lnTo>
                <a:pt x="43" y="0"/>
              </a:lnTo>
              <a:lnTo>
                <a:pt x="63" y="17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247650</xdr:colOff>
      <xdr:row>11</xdr:row>
      <xdr:rowOff>123825</xdr:rowOff>
    </xdr:from>
    <xdr:to>
      <xdr:col>16</xdr:col>
      <xdr:colOff>57150</xdr:colOff>
      <xdr:row>17</xdr:row>
      <xdr:rowOff>0</xdr:rowOff>
    </xdr:to>
    <xdr:grpSp>
      <xdr:nvGrpSpPr>
        <xdr:cNvPr id="896976" name="Group 330"/>
        <xdr:cNvGrpSpPr>
          <a:grpSpLocks/>
        </xdr:cNvGrpSpPr>
      </xdr:nvGrpSpPr>
      <xdr:grpSpPr bwMode="auto">
        <a:xfrm>
          <a:off x="6181725" y="2028825"/>
          <a:ext cx="219075" cy="790575"/>
          <a:chOff x="810" y="281"/>
          <a:chExt cx="20" cy="85"/>
        </a:xfrm>
      </xdr:grpSpPr>
      <xdr:sp macro="" textlink="">
        <xdr:nvSpPr>
          <xdr:cNvPr id="902901" name="Freeform 331"/>
          <xdr:cNvSpPr>
            <a:spLocks/>
          </xdr:cNvSpPr>
        </xdr:nvSpPr>
        <xdr:spPr bwMode="auto">
          <a:xfrm>
            <a:off x="818" y="315"/>
            <a:ext cx="5" cy="7"/>
          </a:xfrm>
          <a:custGeom>
            <a:avLst/>
            <a:gdLst>
              <a:gd name="T0" fmla="*/ 0 w 5"/>
              <a:gd name="T1" fmla="*/ 0 h 7"/>
              <a:gd name="T2" fmla="*/ 5 w 5"/>
              <a:gd name="T3" fmla="*/ 7 h 7"/>
              <a:gd name="T4" fmla="*/ 0 60000 65536"/>
              <a:gd name="T5" fmla="*/ 0 60000 65536"/>
              <a:gd name="T6" fmla="*/ 0 w 5"/>
              <a:gd name="T7" fmla="*/ 0 h 7"/>
              <a:gd name="T8" fmla="*/ 5 w 5"/>
              <a:gd name="T9" fmla="*/ 7 h 7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5" h="7">
                <a:moveTo>
                  <a:pt x="0" y="0"/>
                </a:moveTo>
                <a:cubicBezTo>
                  <a:pt x="4" y="6"/>
                  <a:pt x="2" y="4"/>
                  <a:pt x="5" y="7"/>
                </a:cubicBezTo>
              </a:path>
            </a:pathLst>
          </a:custGeom>
          <a:solidFill>
            <a:srgbClr val="00FF00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grpSp>
        <xdr:nvGrpSpPr>
          <xdr:cNvPr id="902902" name="Group 332"/>
          <xdr:cNvGrpSpPr>
            <a:grpSpLocks/>
          </xdr:cNvGrpSpPr>
        </xdr:nvGrpSpPr>
        <xdr:grpSpPr bwMode="auto">
          <a:xfrm>
            <a:off x="810" y="281"/>
            <a:ext cx="20" cy="85"/>
            <a:chOff x="916" y="198"/>
            <a:chExt cx="20" cy="85"/>
          </a:xfrm>
        </xdr:grpSpPr>
        <xdr:sp macro="" textlink="">
          <xdr:nvSpPr>
            <xdr:cNvPr id="902903" name="Freeform 333"/>
            <xdr:cNvSpPr>
              <a:spLocks/>
            </xdr:cNvSpPr>
          </xdr:nvSpPr>
          <xdr:spPr bwMode="auto">
            <a:xfrm>
              <a:off x="916" y="27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04" name="Freeform 334"/>
            <xdr:cNvSpPr>
              <a:spLocks/>
            </xdr:cNvSpPr>
          </xdr:nvSpPr>
          <xdr:spPr bwMode="auto">
            <a:xfrm>
              <a:off x="916" y="271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05" name="Freeform 335"/>
            <xdr:cNvSpPr>
              <a:spLocks/>
            </xdr:cNvSpPr>
          </xdr:nvSpPr>
          <xdr:spPr bwMode="auto">
            <a:xfrm>
              <a:off x="917" y="267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06" name="Freeform 336"/>
            <xdr:cNvSpPr>
              <a:spLocks/>
            </xdr:cNvSpPr>
          </xdr:nvSpPr>
          <xdr:spPr bwMode="auto">
            <a:xfrm>
              <a:off x="919" y="262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07" name="Freeform 337"/>
            <xdr:cNvSpPr>
              <a:spLocks/>
            </xdr:cNvSpPr>
          </xdr:nvSpPr>
          <xdr:spPr bwMode="auto">
            <a:xfrm>
              <a:off x="919" y="25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08" name="Freeform 338"/>
            <xdr:cNvSpPr>
              <a:spLocks/>
            </xdr:cNvSpPr>
          </xdr:nvSpPr>
          <xdr:spPr bwMode="auto">
            <a:xfrm>
              <a:off x="919" y="251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09" name="Freeform 339"/>
            <xdr:cNvSpPr>
              <a:spLocks/>
            </xdr:cNvSpPr>
          </xdr:nvSpPr>
          <xdr:spPr bwMode="auto">
            <a:xfrm>
              <a:off x="921" y="24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0" name="Freeform 340"/>
            <xdr:cNvSpPr>
              <a:spLocks/>
            </xdr:cNvSpPr>
          </xdr:nvSpPr>
          <xdr:spPr bwMode="auto">
            <a:xfrm>
              <a:off x="922" y="241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1" name="Freeform 341"/>
            <xdr:cNvSpPr>
              <a:spLocks/>
            </xdr:cNvSpPr>
          </xdr:nvSpPr>
          <xdr:spPr bwMode="auto">
            <a:xfrm>
              <a:off x="923" y="23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2" name="Freeform 342"/>
            <xdr:cNvSpPr>
              <a:spLocks/>
            </xdr:cNvSpPr>
          </xdr:nvSpPr>
          <xdr:spPr bwMode="auto">
            <a:xfrm>
              <a:off x="926" y="228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3" name="Freeform 343"/>
            <xdr:cNvSpPr>
              <a:spLocks/>
            </xdr:cNvSpPr>
          </xdr:nvSpPr>
          <xdr:spPr bwMode="auto">
            <a:xfrm>
              <a:off x="927" y="222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4" name="Freeform 344"/>
            <xdr:cNvSpPr>
              <a:spLocks/>
            </xdr:cNvSpPr>
          </xdr:nvSpPr>
          <xdr:spPr bwMode="auto">
            <a:xfrm>
              <a:off x="928" y="215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5" name="Freeform 345"/>
            <xdr:cNvSpPr>
              <a:spLocks/>
            </xdr:cNvSpPr>
          </xdr:nvSpPr>
          <xdr:spPr bwMode="auto">
            <a:xfrm>
              <a:off x="928" y="209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6" name="Freeform 346"/>
            <xdr:cNvSpPr>
              <a:spLocks/>
            </xdr:cNvSpPr>
          </xdr:nvSpPr>
          <xdr:spPr bwMode="auto">
            <a:xfrm>
              <a:off x="930" y="204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17" name="Freeform 347"/>
            <xdr:cNvSpPr>
              <a:spLocks/>
            </xdr:cNvSpPr>
          </xdr:nvSpPr>
          <xdr:spPr bwMode="auto">
            <a:xfrm>
              <a:off x="931" y="198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</xdr:grpSp>
    </xdr:grpSp>
    <xdr:clientData/>
  </xdr:twoCellAnchor>
  <xdr:twoCellAnchor>
    <xdr:from>
      <xdr:col>15</xdr:col>
      <xdr:colOff>314325</xdr:colOff>
      <xdr:row>11</xdr:row>
      <xdr:rowOff>133350</xdr:rowOff>
    </xdr:from>
    <xdr:to>
      <xdr:col>16</xdr:col>
      <xdr:colOff>114300</xdr:colOff>
      <xdr:row>17</xdr:row>
      <xdr:rowOff>9525</xdr:rowOff>
    </xdr:to>
    <xdr:grpSp>
      <xdr:nvGrpSpPr>
        <xdr:cNvPr id="896977" name="Group 348"/>
        <xdr:cNvGrpSpPr>
          <a:grpSpLocks/>
        </xdr:cNvGrpSpPr>
      </xdr:nvGrpSpPr>
      <xdr:grpSpPr bwMode="auto">
        <a:xfrm>
          <a:off x="6248400" y="2038350"/>
          <a:ext cx="209550" cy="790575"/>
          <a:chOff x="810" y="281"/>
          <a:chExt cx="20" cy="85"/>
        </a:xfrm>
      </xdr:grpSpPr>
      <xdr:sp macro="" textlink="">
        <xdr:nvSpPr>
          <xdr:cNvPr id="902884" name="Freeform 349"/>
          <xdr:cNvSpPr>
            <a:spLocks/>
          </xdr:cNvSpPr>
        </xdr:nvSpPr>
        <xdr:spPr bwMode="auto">
          <a:xfrm>
            <a:off x="818" y="315"/>
            <a:ext cx="5" cy="7"/>
          </a:xfrm>
          <a:custGeom>
            <a:avLst/>
            <a:gdLst>
              <a:gd name="T0" fmla="*/ 0 w 5"/>
              <a:gd name="T1" fmla="*/ 0 h 7"/>
              <a:gd name="T2" fmla="*/ 5 w 5"/>
              <a:gd name="T3" fmla="*/ 7 h 7"/>
              <a:gd name="T4" fmla="*/ 0 60000 65536"/>
              <a:gd name="T5" fmla="*/ 0 60000 65536"/>
              <a:gd name="T6" fmla="*/ 0 w 5"/>
              <a:gd name="T7" fmla="*/ 0 h 7"/>
              <a:gd name="T8" fmla="*/ 5 w 5"/>
              <a:gd name="T9" fmla="*/ 7 h 7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T6" t="T7" r="T8" b="T9"/>
            <a:pathLst>
              <a:path w="5" h="7">
                <a:moveTo>
                  <a:pt x="0" y="0"/>
                </a:moveTo>
                <a:cubicBezTo>
                  <a:pt x="4" y="6"/>
                  <a:pt x="2" y="4"/>
                  <a:pt x="5" y="7"/>
                </a:cubicBezTo>
              </a:path>
            </a:pathLst>
          </a:custGeom>
          <a:solidFill>
            <a:srgbClr val="00FF00"/>
          </a:solidFill>
          <a:ln w="3175">
            <a:solidFill>
              <a:srgbClr val="000000"/>
            </a:solidFill>
            <a:round/>
            <a:headEnd type="none" w="sm" len="sm"/>
            <a:tailEnd type="none" w="sm" len="sm"/>
          </a:ln>
        </xdr:spPr>
      </xdr:sp>
      <xdr:grpSp>
        <xdr:nvGrpSpPr>
          <xdr:cNvPr id="902885" name="Group 350"/>
          <xdr:cNvGrpSpPr>
            <a:grpSpLocks/>
          </xdr:cNvGrpSpPr>
        </xdr:nvGrpSpPr>
        <xdr:grpSpPr bwMode="auto">
          <a:xfrm>
            <a:off x="810" y="281"/>
            <a:ext cx="20" cy="85"/>
            <a:chOff x="916" y="198"/>
            <a:chExt cx="20" cy="85"/>
          </a:xfrm>
        </xdr:grpSpPr>
        <xdr:sp macro="" textlink="">
          <xdr:nvSpPr>
            <xdr:cNvPr id="902886" name="Freeform 351"/>
            <xdr:cNvSpPr>
              <a:spLocks/>
            </xdr:cNvSpPr>
          </xdr:nvSpPr>
          <xdr:spPr bwMode="auto">
            <a:xfrm>
              <a:off x="916" y="27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87" name="Freeform 352"/>
            <xdr:cNvSpPr>
              <a:spLocks/>
            </xdr:cNvSpPr>
          </xdr:nvSpPr>
          <xdr:spPr bwMode="auto">
            <a:xfrm>
              <a:off x="916" y="271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88" name="Freeform 353"/>
            <xdr:cNvSpPr>
              <a:spLocks/>
            </xdr:cNvSpPr>
          </xdr:nvSpPr>
          <xdr:spPr bwMode="auto">
            <a:xfrm>
              <a:off x="917" y="267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89" name="Freeform 354"/>
            <xdr:cNvSpPr>
              <a:spLocks/>
            </xdr:cNvSpPr>
          </xdr:nvSpPr>
          <xdr:spPr bwMode="auto">
            <a:xfrm>
              <a:off x="919" y="262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0" name="Freeform 355"/>
            <xdr:cNvSpPr>
              <a:spLocks/>
            </xdr:cNvSpPr>
          </xdr:nvSpPr>
          <xdr:spPr bwMode="auto">
            <a:xfrm>
              <a:off x="919" y="25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1" name="Freeform 356"/>
            <xdr:cNvSpPr>
              <a:spLocks/>
            </xdr:cNvSpPr>
          </xdr:nvSpPr>
          <xdr:spPr bwMode="auto">
            <a:xfrm>
              <a:off x="919" y="251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2" name="Freeform 357"/>
            <xdr:cNvSpPr>
              <a:spLocks/>
            </xdr:cNvSpPr>
          </xdr:nvSpPr>
          <xdr:spPr bwMode="auto">
            <a:xfrm>
              <a:off x="921" y="24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3" name="Freeform 358"/>
            <xdr:cNvSpPr>
              <a:spLocks/>
            </xdr:cNvSpPr>
          </xdr:nvSpPr>
          <xdr:spPr bwMode="auto">
            <a:xfrm>
              <a:off x="922" y="241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4" name="Freeform 359"/>
            <xdr:cNvSpPr>
              <a:spLocks/>
            </xdr:cNvSpPr>
          </xdr:nvSpPr>
          <xdr:spPr bwMode="auto">
            <a:xfrm>
              <a:off x="923" y="236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5" name="Freeform 360"/>
            <xdr:cNvSpPr>
              <a:spLocks/>
            </xdr:cNvSpPr>
          </xdr:nvSpPr>
          <xdr:spPr bwMode="auto">
            <a:xfrm>
              <a:off x="926" y="228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6" name="Freeform 361"/>
            <xdr:cNvSpPr>
              <a:spLocks/>
            </xdr:cNvSpPr>
          </xdr:nvSpPr>
          <xdr:spPr bwMode="auto">
            <a:xfrm>
              <a:off x="927" y="222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7" name="Freeform 362"/>
            <xdr:cNvSpPr>
              <a:spLocks/>
            </xdr:cNvSpPr>
          </xdr:nvSpPr>
          <xdr:spPr bwMode="auto">
            <a:xfrm>
              <a:off x="928" y="215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8" name="Freeform 363"/>
            <xdr:cNvSpPr>
              <a:spLocks/>
            </xdr:cNvSpPr>
          </xdr:nvSpPr>
          <xdr:spPr bwMode="auto">
            <a:xfrm>
              <a:off x="928" y="209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899" name="Freeform 364"/>
            <xdr:cNvSpPr>
              <a:spLocks/>
            </xdr:cNvSpPr>
          </xdr:nvSpPr>
          <xdr:spPr bwMode="auto">
            <a:xfrm>
              <a:off x="930" y="204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902900" name="Freeform 365"/>
            <xdr:cNvSpPr>
              <a:spLocks/>
            </xdr:cNvSpPr>
          </xdr:nvSpPr>
          <xdr:spPr bwMode="auto">
            <a:xfrm>
              <a:off x="931" y="198"/>
              <a:ext cx="5" cy="7"/>
            </a:xfrm>
            <a:custGeom>
              <a:avLst/>
              <a:gdLst>
                <a:gd name="T0" fmla="*/ 0 w 5"/>
                <a:gd name="T1" fmla="*/ 0 h 7"/>
                <a:gd name="T2" fmla="*/ 5 w 5"/>
                <a:gd name="T3" fmla="*/ 7 h 7"/>
                <a:gd name="T4" fmla="*/ 0 60000 65536"/>
                <a:gd name="T5" fmla="*/ 0 60000 65536"/>
                <a:gd name="T6" fmla="*/ 0 w 5"/>
                <a:gd name="T7" fmla="*/ 0 h 7"/>
                <a:gd name="T8" fmla="*/ 5 w 5"/>
                <a:gd name="T9" fmla="*/ 7 h 7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T6" t="T7" r="T8" b="T9"/>
              <a:pathLst>
                <a:path w="5" h="7">
                  <a:moveTo>
                    <a:pt x="0" y="0"/>
                  </a:moveTo>
                  <a:cubicBezTo>
                    <a:pt x="4" y="6"/>
                    <a:pt x="2" y="4"/>
                    <a:pt x="5" y="7"/>
                  </a:cubicBezTo>
                </a:path>
              </a:pathLst>
            </a:custGeom>
            <a:solidFill>
              <a:srgbClr val="00FF00"/>
            </a:solidFill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</xdr:sp>
      </xdr:grpSp>
    </xdr:grpSp>
    <xdr:clientData/>
  </xdr:twoCellAnchor>
  <xdr:twoCellAnchor>
    <xdr:from>
      <xdr:col>7</xdr:col>
      <xdr:colOff>381000</xdr:colOff>
      <xdr:row>11</xdr:row>
      <xdr:rowOff>133350</xdr:rowOff>
    </xdr:from>
    <xdr:to>
      <xdr:col>12</xdr:col>
      <xdr:colOff>200025</xdr:colOff>
      <xdr:row>17</xdr:row>
      <xdr:rowOff>9525</xdr:rowOff>
    </xdr:to>
    <xdr:grpSp>
      <xdr:nvGrpSpPr>
        <xdr:cNvPr id="896978" name="Group 366"/>
        <xdr:cNvGrpSpPr>
          <a:grpSpLocks/>
        </xdr:cNvGrpSpPr>
      </xdr:nvGrpSpPr>
      <xdr:grpSpPr bwMode="auto">
        <a:xfrm>
          <a:off x="3305175" y="2038350"/>
          <a:ext cx="1752600" cy="790575"/>
          <a:chOff x="373" y="205"/>
          <a:chExt cx="196" cy="83"/>
        </a:xfrm>
      </xdr:grpSpPr>
      <xdr:grpSp>
        <xdr:nvGrpSpPr>
          <xdr:cNvPr id="896984" name="Group 367"/>
          <xdr:cNvGrpSpPr>
            <a:grpSpLocks/>
          </xdr:cNvGrpSpPr>
        </xdr:nvGrpSpPr>
        <xdr:grpSpPr bwMode="auto">
          <a:xfrm>
            <a:off x="373" y="206"/>
            <a:ext cx="66" cy="82"/>
            <a:chOff x="387" y="301"/>
            <a:chExt cx="66" cy="82"/>
          </a:xfrm>
        </xdr:grpSpPr>
        <xdr:grpSp>
          <xdr:nvGrpSpPr>
            <xdr:cNvPr id="902625" name="Group 368"/>
            <xdr:cNvGrpSpPr>
              <a:grpSpLocks/>
            </xdr:cNvGrpSpPr>
          </xdr:nvGrpSpPr>
          <xdr:grpSpPr bwMode="auto">
            <a:xfrm>
              <a:off x="425" y="357"/>
              <a:ext cx="12" cy="26"/>
              <a:chOff x="396" y="211"/>
              <a:chExt cx="12" cy="26"/>
            </a:xfrm>
          </xdr:grpSpPr>
          <xdr:grpSp>
            <xdr:nvGrpSpPr>
              <xdr:cNvPr id="902872" name="Group 369"/>
              <xdr:cNvGrpSpPr>
                <a:grpSpLocks/>
              </xdr:cNvGrpSpPr>
            </xdr:nvGrpSpPr>
            <xdr:grpSpPr bwMode="auto">
              <a:xfrm>
                <a:off x="398" y="211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879" name="Freeform 370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880" name="Group 371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881" name="Freeform 372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882" name="Freeform 373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883" name="Freeform 374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2873" name="Group 375"/>
              <xdr:cNvGrpSpPr>
                <a:grpSpLocks/>
              </xdr:cNvGrpSpPr>
            </xdr:nvGrpSpPr>
            <xdr:grpSpPr bwMode="auto">
              <a:xfrm>
                <a:off x="396" y="227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874" name="Freeform 376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875" name="Group 377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876" name="Freeform 378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877" name="Freeform 379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878" name="Freeform 380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</xdr:grpSp>
        <xdr:grpSp>
          <xdr:nvGrpSpPr>
            <xdr:cNvPr id="902626" name="Group 381"/>
            <xdr:cNvGrpSpPr>
              <a:grpSpLocks/>
            </xdr:cNvGrpSpPr>
          </xdr:nvGrpSpPr>
          <xdr:grpSpPr bwMode="auto">
            <a:xfrm>
              <a:off x="387" y="301"/>
              <a:ext cx="66" cy="81"/>
              <a:chOff x="387" y="301"/>
              <a:chExt cx="66" cy="81"/>
            </a:xfrm>
          </xdr:grpSpPr>
          <xdr:grpSp>
            <xdr:nvGrpSpPr>
              <xdr:cNvPr id="902627" name="Group 382"/>
              <xdr:cNvGrpSpPr>
                <a:grpSpLocks/>
              </xdr:cNvGrpSpPr>
            </xdr:nvGrpSpPr>
            <xdr:grpSpPr bwMode="auto">
              <a:xfrm>
                <a:off x="406" y="335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867" name="Freeform 383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868" name="Group 384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869" name="Freeform 385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870" name="Freeform 386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871" name="Freeform 387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2628" name="Group 388"/>
              <xdr:cNvGrpSpPr>
                <a:grpSpLocks/>
              </xdr:cNvGrpSpPr>
            </xdr:nvGrpSpPr>
            <xdr:grpSpPr bwMode="auto">
              <a:xfrm>
                <a:off x="387" y="301"/>
                <a:ext cx="66" cy="81"/>
                <a:chOff x="378" y="206"/>
                <a:chExt cx="80" cy="82"/>
              </a:xfrm>
            </xdr:grpSpPr>
            <xdr:grpSp>
              <xdr:nvGrpSpPr>
                <xdr:cNvPr id="902642" name="Group 389"/>
                <xdr:cNvGrpSpPr>
                  <a:grpSpLocks/>
                </xdr:cNvGrpSpPr>
              </xdr:nvGrpSpPr>
              <xdr:grpSpPr bwMode="auto">
                <a:xfrm>
                  <a:off x="378" y="20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843" name="Group 39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62" name="Freeform 39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63" name="Group 39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64" name="Freeform 39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65" name="Freeform 39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66" name="Freeform 39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844" name="Group 39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57" name="Freeform 39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58" name="Group 39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59" name="Freeform 39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60" name="Freeform 40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61" name="Freeform 40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845" name="Group 40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52" name="Freeform 40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53" name="Group 40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54" name="Freeform 40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55" name="Freeform 40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56" name="Freeform 40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846" name="Group 40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47" name="Freeform 40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48" name="Group 41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49" name="Freeform 41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50" name="Freeform 41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51" name="Freeform 41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43" name="Group 414"/>
                <xdr:cNvGrpSpPr>
                  <a:grpSpLocks/>
                </xdr:cNvGrpSpPr>
              </xdr:nvGrpSpPr>
              <xdr:grpSpPr bwMode="auto">
                <a:xfrm>
                  <a:off x="381" y="23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819" name="Group 41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38" name="Freeform 41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39" name="Group 41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40" name="Freeform 41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41" name="Freeform 41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42" name="Freeform 42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820" name="Group 42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33" name="Freeform 42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34" name="Group 42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35" name="Freeform 42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36" name="Freeform 42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37" name="Freeform 42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821" name="Group 42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28" name="Freeform 42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29" name="Group 42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30" name="Freeform 43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31" name="Freeform 43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32" name="Freeform 43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822" name="Group 43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23" name="Freeform 43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24" name="Group 43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25" name="Freeform 43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26" name="Freeform 43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27" name="Freeform 43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44" name="Group 439"/>
                <xdr:cNvGrpSpPr>
                  <a:grpSpLocks/>
                </xdr:cNvGrpSpPr>
              </xdr:nvGrpSpPr>
              <xdr:grpSpPr bwMode="auto">
                <a:xfrm>
                  <a:off x="410" y="20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795" name="Group 44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14" name="Freeform 44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15" name="Group 44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16" name="Freeform 44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17" name="Freeform 44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18" name="Freeform 44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96" name="Group 44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09" name="Freeform 44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10" name="Group 44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11" name="Freeform 44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12" name="Freeform 45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13" name="Freeform 45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97" name="Group 45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804" name="Freeform 45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05" name="Group 45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06" name="Freeform 45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07" name="Freeform 45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08" name="Freeform 45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98" name="Group 45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99" name="Freeform 45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800" name="Group 46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801" name="Freeform 46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02" name="Freeform 46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803" name="Freeform 46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45" name="Group 464"/>
                <xdr:cNvGrpSpPr>
                  <a:grpSpLocks/>
                </xdr:cNvGrpSpPr>
              </xdr:nvGrpSpPr>
              <xdr:grpSpPr bwMode="auto">
                <a:xfrm flipH="1">
                  <a:off x="434" y="207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771" name="Group 46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90" name="Freeform 46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91" name="Group 46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92" name="Freeform 46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93" name="Freeform 46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94" name="Freeform 47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72" name="Group 47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85" name="Freeform 47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86" name="Group 47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87" name="Freeform 47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88" name="Freeform 47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89" name="Freeform 47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73" name="Group 47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80" name="Freeform 47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81" name="Group 47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82" name="Freeform 48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83" name="Freeform 48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84" name="Freeform 48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74" name="Group 48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75" name="Freeform 48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76" name="Group 48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77" name="Freeform 48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78" name="Freeform 48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79" name="Freeform 48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46" name="Group 489"/>
                <xdr:cNvGrpSpPr>
                  <a:grpSpLocks/>
                </xdr:cNvGrpSpPr>
              </xdr:nvGrpSpPr>
              <xdr:grpSpPr bwMode="auto">
                <a:xfrm flipH="1">
                  <a:off x="410" y="235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747" name="Group 49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66" name="Freeform 49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67" name="Group 49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68" name="Freeform 49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69" name="Freeform 49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70" name="Freeform 49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48" name="Group 49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61" name="Freeform 49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62" name="Group 49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63" name="Freeform 49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64" name="Freeform 50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65" name="Freeform 50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49" name="Group 50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56" name="Freeform 50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57" name="Group 50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58" name="Freeform 50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59" name="Freeform 50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60" name="Freeform 50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50" name="Group 50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51" name="Freeform 50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52" name="Group 51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53" name="Freeform 51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54" name="Freeform 51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55" name="Freeform 51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47" name="Group 514"/>
                <xdr:cNvGrpSpPr>
                  <a:grpSpLocks/>
                </xdr:cNvGrpSpPr>
              </xdr:nvGrpSpPr>
              <xdr:grpSpPr bwMode="auto">
                <a:xfrm flipH="1">
                  <a:off x="434" y="234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723" name="Group 51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42" name="Freeform 51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43" name="Group 51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44" name="Freeform 51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45" name="Freeform 51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46" name="Freeform 52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24" name="Group 52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37" name="Freeform 52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38" name="Group 52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39" name="Freeform 52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40" name="Freeform 52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41" name="Freeform 52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25" name="Group 52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32" name="Freeform 52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33" name="Group 52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34" name="Freeform 53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35" name="Freeform 53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36" name="Freeform 53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26" name="Group 53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27" name="Freeform 53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28" name="Group 53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29" name="Freeform 53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30" name="Freeform 53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31" name="Freeform 53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48" name="Group 539"/>
                <xdr:cNvGrpSpPr>
                  <a:grpSpLocks/>
                </xdr:cNvGrpSpPr>
              </xdr:nvGrpSpPr>
              <xdr:grpSpPr bwMode="auto">
                <a:xfrm flipH="1">
                  <a:off x="431" y="260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699" name="Group 54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18" name="Freeform 54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19" name="Group 54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20" name="Freeform 54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21" name="Freeform 54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22" name="Freeform 54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00" name="Group 54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13" name="Freeform 54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14" name="Group 54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15" name="Freeform 54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16" name="Freeform 55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17" name="Freeform 55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01" name="Group 55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08" name="Freeform 55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09" name="Group 55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10" name="Freeform 55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11" name="Freeform 55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12" name="Freeform 55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702" name="Group 55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703" name="Freeform 55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704" name="Group 56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705" name="Freeform 56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06" name="Freeform 56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707" name="Freeform 56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49" name="Group 564"/>
                <xdr:cNvGrpSpPr>
                  <a:grpSpLocks/>
                </xdr:cNvGrpSpPr>
              </xdr:nvGrpSpPr>
              <xdr:grpSpPr bwMode="auto">
                <a:xfrm flipH="1">
                  <a:off x="400" y="259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675" name="Group 56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94" name="Freeform 56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95" name="Group 56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96" name="Freeform 56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97" name="Freeform 56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98" name="Freeform 57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676" name="Group 57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89" name="Freeform 57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90" name="Group 57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91" name="Freeform 57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92" name="Freeform 57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93" name="Freeform 57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677" name="Group 57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84" name="Freeform 57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85" name="Group 57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86" name="Freeform 58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87" name="Freeform 58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88" name="Freeform 58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678" name="Group 58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79" name="Freeform 58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80" name="Group 58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81" name="Freeform 58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82" name="Freeform 58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83" name="Freeform 58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650" name="Group 589"/>
                <xdr:cNvGrpSpPr>
                  <a:grpSpLocks/>
                </xdr:cNvGrpSpPr>
              </xdr:nvGrpSpPr>
              <xdr:grpSpPr bwMode="auto">
                <a:xfrm flipH="1">
                  <a:off x="378" y="261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651" name="Group 59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70" name="Freeform 59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71" name="Group 59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72" name="Freeform 59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73" name="Freeform 59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74" name="Freeform 59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652" name="Group 59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65" name="Freeform 59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66" name="Group 59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67" name="Freeform 59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68" name="Freeform 60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69" name="Freeform 60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653" name="Group 60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60" name="Freeform 60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61" name="Group 60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62" name="Freeform 60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63" name="Freeform 60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64" name="Freeform 60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654" name="Group 60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55" name="Freeform 60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56" name="Group 61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57" name="Freeform 61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58" name="Freeform 61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59" name="Freeform 61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</xdr:grpSp>
          <xdr:grpSp>
            <xdr:nvGrpSpPr>
              <xdr:cNvPr id="902629" name="Group 614"/>
              <xdr:cNvGrpSpPr>
                <a:grpSpLocks/>
              </xdr:cNvGrpSpPr>
            </xdr:nvGrpSpPr>
            <xdr:grpSpPr bwMode="auto">
              <a:xfrm>
                <a:off x="403" y="307"/>
                <a:ext cx="12" cy="26"/>
                <a:chOff x="396" y="211"/>
                <a:chExt cx="12" cy="26"/>
              </a:xfrm>
            </xdr:grpSpPr>
            <xdr:grpSp>
              <xdr:nvGrpSpPr>
                <xdr:cNvPr id="902630" name="Group 615"/>
                <xdr:cNvGrpSpPr>
                  <a:grpSpLocks/>
                </xdr:cNvGrpSpPr>
              </xdr:nvGrpSpPr>
              <xdr:grpSpPr bwMode="auto">
                <a:xfrm>
                  <a:off x="398" y="211"/>
                  <a:ext cx="10" cy="10"/>
                  <a:chOff x="346" y="287"/>
                  <a:chExt cx="10" cy="10"/>
                </a:xfrm>
              </xdr:grpSpPr>
              <xdr:sp macro="" textlink="">
                <xdr:nvSpPr>
                  <xdr:cNvPr id="902637" name="Freeform 616"/>
                  <xdr:cNvSpPr>
                    <a:spLocks/>
                  </xdr:cNvSpPr>
                </xdr:nvSpPr>
                <xdr:spPr bwMode="auto">
                  <a:xfrm>
                    <a:off x="351" y="292"/>
                    <a:ext cx="1" cy="4"/>
                  </a:xfrm>
                  <a:custGeom>
                    <a:avLst/>
                    <a:gdLst>
                      <a:gd name="T0" fmla="*/ 0 w 1"/>
                      <a:gd name="T1" fmla="*/ 0 h 4"/>
                      <a:gd name="T2" fmla="*/ 1 w 1"/>
                      <a:gd name="T3" fmla="*/ 4 h 4"/>
                      <a:gd name="T4" fmla="*/ 0 w 1"/>
                      <a:gd name="T5" fmla="*/ 0 h 4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4"/>
                      <a:gd name="T11" fmla="*/ 1 w 1"/>
                      <a:gd name="T12" fmla="*/ 4 h 4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4">
                        <a:moveTo>
                          <a:pt x="0" y="0"/>
                        </a:moveTo>
                        <a:cubicBezTo>
                          <a:pt x="0" y="1"/>
                          <a:pt x="1" y="4"/>
                          <a:pt x="1" y="4"/>
                        </a:cubicBezTo>
                        <a:cubicBezTo>
                          <a:pt x="1" y="4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grpSp>
                <xdr:nvGrpSpPr>
                  <xdr:cNvPr id="902638" name="Group 617"/>
                  <xdr:cNvGrpSpPr>
                    <a:grpSpLocks/>
                  </xdr:cNvGrpSpPr>
                </xdr:nvGrpSpPr>
                <xdr:grpSpPr bwMode="auto">
                  <a:xfrm>
                    <a:off x="346" y="287"/>
                    <a:ext cx="10" cy="10"/>
                    <a:chOff x="346" y="251"/>
                    <a:chExt cx="10" cy="10"/>
                  </a:xfrm>
                </xdr:grpSpPr>
                <xdr:sp macro="" textlink="">
                  <xdr:nvSpPr>
                    <xdr:cNvPr id="902639" name="Freeform 618"/>
                    <xdr:cNvSpPr>
                      <a:spLocks/>
                    </xdr:cNvSpPr>
                  </xdr:nvSpPr>
                  <xdr:spPr bwMode="auto">
                    <a:xfrm>
                      <a:off x="346" y="255"/>
                      <a:ext cx="3" cy="6"/>
                    </a:xfrm>
                    <a:custGeom>
                      <a:avLst/>
                      <a:gdLst>
                        <a:gd name="T0" fmla="*/ 0 w 3"/>
                        <a:gd name="T1" fmla="*/ 0 h 6"/>
                        <a:gd name="T2" fmla="*/ 2 w 3"/>
                        <a:gd name="T3" fmla="*/ 6 h 6"/>
                        <a:gd name="T4" fmla="*/ 0 60000 65536"/>
                        <a:gd name="T5" fmla="*/ 0 60000 65536"/>
                        <a:gd name="T6" fmla="*/ 0 w 3"/>
                        <a:gd name="T7" fmla="*/ 0 h 6"/>
                        <a:gd name="T8" fmla="*/ 3 w 3"/>
                        <a:gd name="T9" fmla="*/ 6 h 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3" h="6">
                          <a:moveTo>
                            <a:pt x="0" y="0"/>
                          </a:moveTo>
                          <a:cubicBezTo>
                            <a:pt x="3" y="4"/>
                            <a:pt x="2" y="2"/>
                            <a:pt x="2" y="6"/>
                          </a:cubicBezTo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640" name="Freeform 619"/>
                    <xdr:cNvSpPr>
                      <a:spLocks/>
                    </xdr:cNvSpPr>
                  </xdr:nvSpPr>
                  <xdr:spPr bwMode="auto">
                    <a:xfrm>
                      <a:off x="348" y="251"/>
                      <a:ext cx="1" cy="3"/>
                    </a:xfrm>
                    <a:custGeom>
                      <a:avLst/>
                      <a:gdLst>
                        <a:gd name="T0" fmla="*/ 0 w 1"/>
                        <a:gd name="T1" fmla="*/ 0 h 3"/>
                        <a:gd name="T2" fmla="*/ 1 w 1"/>
                        <a:gd name="T3" fmla="*/ 3 h 3"/>
                        <a:gd name="T4" fmla="*/ 0 w 1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3"/>
                        <a:gd name="T11" fmla="*/ 1 w 1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3">
                          <a:moveTo>
                            <a:pt x="0" y="0"/>
                          </a:moveTo>
                          <a:cubicBezTo>
                            <a:pt x="0" y="1"/>
                            <a:pt x="1" y="3"/>
                            <a:pt x="1" y="3"/>
                          </a:cubicBezTo>
                          <a:cubicBezTo>
                            <a:pt x="1" y="3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641" name="Freeform 620"/>
                    <xdr:cNvSpPr>
                      <a:spLocks/>
                    </xdr:cNvSpPr>
                  </xdr:nvSpPr>
                  <xdr:spPr bwMode="auto">
                    <a:xfrm>
                      <a:off x="354" y="253"/>
                      <a:ext cx="2" cy="3"/>
                    </a:xfrm>
                    <a:custGeom>
                      <a:avLst/>
                      <a:gdLst>
                        <a:gd name="T0" fmla="*/ 0 w 2"/>
                        <a:gd name="T1" fmla="*/ 0 h 3"/>
                        <a:gd name="T2" fmla="*/ 2 w 2"/>
                        <a:gd name="T3" fmla="*/ 3 h 3"/>
                        <a:gd name="T4" fmla="*/ 0 w 2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2"/>
                        <a:gd name="T10" fmla="*/ 0 h 3"/>
                        <a:gd name="T11" fmla="*/ 2 w 2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2" h="3">
                          <a:moveTo>
                            <a:pt x="0" y="0"/>
                          </a:moveTo>
                          <a:cubicBezTo>
                            <a:pt x="1" y="1"/>
                            <a:pt x="2" y="3"/>
                            <a:pt x="2" y="3"/>
                          </a:cubicBezTo>
                          <a:cubicBezTo>
                            <a:pt x="2" y="3"/>
                            <a:pt x="1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2631" name="Group 621"/>
                <xdr:cNvGrpSpPr>
                  <a:grpSpLocks/>
                </xdr:cNvGrpSpPr>
              </xdr:nvGrpSpPr>
              <xdr:grpSpPr bwMode="auto">
                <a:xfrm>
                  <a:off x="396" y="227"/>
                  <a:ext cx="10" cy="10"/>
                  <a:chOff x="346" y="287"/>
                  <a:chExt cx="10" cy="10"/>
                </a:xfrm>
              </xdr:grpSpPr>
              <xdr:sp macro="" textlink="">
                <xdr:nvSpPr>
                  <xdr:cNvPr id="902632" name="Freeform 622"/>
                  <xdr:cNvSpPr>
                    <a:spLocks/>
                  </xdr:cNvSpPr>
                </xdr:nvSpPr>
                <xdr:spPr bwMode="auto">
                  <a:xfrm>
                    <a:off x="351" y="292"/>
                    <a:ext cx="1" cy="4"/>
                  </a:xfrm>
                  <a:custGeom>
                    <a:avLst/>
                    <a:gdLst>
                      <a:gd name="T0" fmla="*/ 0 w 1"/>
                      <a:gd name="T1" fmla="*/ 0 h 4"/>
                      <a:gd name="T2" fmla="*/ 1 w 1"/>
                      <a:gd name="T3" fmla="*/ 4 h 4"/>
                      <a:gd name="T4" fmla="*/ 0 w 1"/>
                      <a:gd name="T5" fmla="*/ 0 h 4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4"/>
                      <a:gd name="T11" fmla="*/ 1 w 1"/>
                      <a:gd name="T12" fmla="*/ 4 h 4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4">
                        <a:moveTo>
                          <a:pt x="0" y="0"/>
                        </a:moveTo>
                        <a:cubicBezTo>
                          <a:pt x="0" y="1"/>
                          <a:pt x="1" y="4"/>
                          <a:pt x="1" y="4"/>
                        </a:cubicBezTo>
                        <a:cubicBezTo>
                          <a:pt x="1" y="4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grpSp>
                <xdr:nvGrpSpPr>
                  <xdr:cNvPr id="902633" name="Group 623"/>
                  <xdr:cNvGrpSpPr>
                    <a:grpSpLocks/>
                  </xdr:cNvGrpSpPr>
                </xdr:nvGrpSpPr>
                <xdr:grpSpPr bwMode="auto">
                  <a:xfrm>
                    <a:off x="346" y="287"/>
                    <a:ext cx="10" cy="10"/>
                    <a:chOff x="346" y="251"/>
                    <a:chExt cx="10" cy="10"/>
                  </a:xfrm>
                </xdr:grpSpPr>
                <xdr:sp macro="" textlink="">
                  <xdr:nvSpPr>
                    <xdr:cNvPr id="902634" name="Freeform 624"/>
                    <xdr:cNvSpPr>
                      <a:spLocks/>
                    </xdr:cNvSpPr>
                  </xdr:nvSpPr>
                  <xdr:spPr bwMode="auto">
                    <a:xfrm>
                      <a:off x="346" y="255"/>
                      <a:ext cx="3" cy="6"/>
                    </a:xfrm>
                    <a:custGeom>
                      <a:avLst/>
                      <a:gdLst>
                        <a:gd name="T0" fmla="*/ 0 w 3"/>
                        <a:gd name="T1" fmla="*/ 0 h 6"/>
                        <a:gd name="T2" fmla="*/ 2 w 3"/>
                        <a:gd name="T3" fmla="*/ 6 h 6"/>
                        <a:gd name="T4" fmla="*/ 0 60000 65536"/>
                        <a:gd name="T5" fmla="*/ 0 60000 65536"/>
                        <a:gd name="T6" fmla="*/ 0 w 3"/>
                        <a:gd name="T7" fmla="*/ 0 h 6"/>
                        <a:gd name="T8" fmla="*/ 3 w 3"/>
                        <a:gd name="T9" fmla="*/ 6 h 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3" h="6">
                          <a:moveTo>
                            <a:pt x="0" y="0"/>
                          </a:moveTo>
                          <a:cubicBezTo>
                            <a:pt x="3" y="4"/>
                            <a:pt x="2" y="2"/>
                            <a:pt x="2" y="6"/>
                          </a:cubicBezTo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635" name="Freeform 625"/>
                    <xdr:cNvSpPr>
                      <a:spLocks/>
                    </xdr:cNvSpPr>
                  </xdr:nvSpPr>
                  <xdr:spPr bwMode="auto">
                    <a:xfrm>
                      <a:off x="348" y="251"/>
                      <a:ext cx="1" cy="3"/>
                    </a:xfrm>
                    <a:custGeom>
                      <a:avLst/>
                      <a:gdLst>
                        <a:gd name="T0" fmla="*/ 0 w 1"/>
                        <a:gd name="T1" fmla="*/ 0 h 3"/>
                        <a:gd name="T2" fmla="*/ 1 w 1"/>
                        <a:gd name="T3" fmla="*/ 3 h 3"/>
                        <a:gd name="T4" fmla="*/ 0 w 1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3"/>
                        <a:gd name="T11" fmla="*/ 1 w 1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3">
                          <a:moveTo>
                            <a:pt x="0" y="0"/>
                          </a:moveTo>
                          <a:cubicBezTo>
                            <a:pt x="0" y="1"/>
                            <a:pt x="1" y="3"/>
                            <a:pt x="1" y="3"/>
                          </a:cubicBezTo>
                          <a:cubicBezTo>
                            <a:pt x="1" y="3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636" name="Freeform 626"/>
                    <xdr:cNvSpPr>
                      <a:spLocks/>
                    </xdr:cNvSpPr>
                  </xdr:nvSpPr>
                  <xdr:spPr bwMode="auto">
                    <a:xfrm>
                      <a:off x="354" y="253"/>
                      <a:ext cx="2" cy="3"/>
                    </a:xfrm>
                    <a:custGeom>
                      <a:avLst/>
                      <a:gdLst>
                        <a:gd name="T0" fmla="*/ 0 w 2"/>
                        <a:gd name="T1" fmla="*/ 0 h 3"/>
                        <a:gd name="T2" fmla="*/ 2 w 2"/>
                        <a:gd name="T3" fmla="*/ 3 h 3"/>
                        <a:gd name="T4" fmla="*/ 0 w 2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2"/>
                        <a:gd name="T10" fmla="*/ 0 h 3"/>
                        <a:gd name="T11" fmla="*/ 2 w 2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2" h="3">
                          <a:moveTo>
                            <a:pt x="0" y="0"/>
                          </a:moveTo>
                          <a:cubicBezTo>
                            <a:pt x="1" y="1"/>
                            <a:pt x="2" y="3"/>
                            <a:pt x="2" y="3"/>
                          </a:cubicBezTo>
                          <a:cubicBezTo>
                            <a:pt x="2" y="3"/>
                            <a:pt x="1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</xdr:grpSp>
          </xdr:grpSp>
        </xdr:grpSp>
      </xdr:grpSp>
      <xdr:grpSp>
        <xdr:nvGrpSpPr>
          <xdr:cNvPr id="896985" name="Group 627"/>
          <xdr:cNvGrpSpPr>
            <a:grpSpLocks/>
          </xdr:cNvGrpSpPr>
        </xdr:nvGrpSpPr>
        <xdr:grpSpPr bwMode="auto">
          <a:xfrm>
            <a:off x="438" y="206"/>
            <a:ext cx="66" cy="82"/>
            <a:chOff x="387" y="301"/>
            <a:chExt cx="66" cy="82"/>
          </a:xfrm>
        </xdr:grpSpPr>
        <xdr:grpSp>
          <xdr:nvGrpSpPr>
            <xdr:cNvPr id="902366" name="Group 628"/>
            <xdr:cNvGrpSpPr>
              <a:grpSpLocks/>
            </xdr:cNvGrpSpPr>
          </xdr:nvGrpSpPr>
          <xdr:grpSpPr bwMode="auto">
            <a:xfrm>
              <a:off x="425" y="357"/>
              <a:ext cx="12" cy="26"/>
              <a:chOff x="396" y="211"/>
              <a:chExt cx="12" cy="26"/>
            </a:xfrm>
          </xdr:grpSpPr>
          <xdr:grpSp>
            <xdr:nvGrpSpPr>
              <xdr:cNvPr id="902613" name="Group 629"/>
              <xdr:cNvGrpSpPr>
                <a:grpSpLocks/>
              </xdr:cNvGrpSpPr>
            </xdr:nvGrpSpPr>
            <xdr:grpSpPr bwMode="auto">
              <a:xfrm>
                <a:off x="398" y="211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620" name="Freeform 630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621" name="Group 631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622" name="Freeform 632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623" name="Freeform 633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624" name="Freeform 634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2614" name="Group 635"/>
              <xdr:cNvGrpSpPr>
                <a:grpSpLocks/>
              </xdr:cNvGrpSpPr>
            </xdr:nvGrpSpPr>
            <xdr:grpSpPr bwMode="auto">
              <a:xfrm>
                <a:off x="396" y="227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615" name="Freeform 636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616" name="Group 637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617" name="Freeform 638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618" name="Freeform 639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619" name="Freeform 640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</xdr:grpSp>
        <xdr:grpSp>
          <xdr:nvGrpSpPr>
            <xdr:cNvPr id="902367" name="Group 641"/>
            <xdr:cNvGrpSpPr>
              <a:grpSpLocks/>
            </xdr:cNvGrpSpPr>
          </xdr:nvGrpSpPr>
          <xdr:grpSpPr bwMode="auto">
            <a:xfrm>
              <a:off x="387" y="301"/>
              <a:ext cx="66" cy="81"/>
              <a:chOff x="387" y="301"/>
              <a:chExt cx="66" cy="81"/>
            </a:xfrm>
          </xdr:grpSpPr>
          <xdr:grpSp>
            <xdr:nvGrpSpPr>
              <xdr:cNvPr id="902368" name="Group 642"/>
              <xdr:cNvGrpSpPr>
                <a:grpSpLocks/>
              </xdr:cNvGrpSpPr>
            </xdr:nvGrpSpPr>
            <xdr:grpSpPr bwMode="auto">
              <a:xfrm>
                <a:off x="406" y="335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608" name="Freeform 643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609" name="Group 644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610" name="Freeform 645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611" name="Freeform 646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612" name="Freeform 647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2369" name="Group 648"/>
              <xdr:cNvGrpSpPr>
                <a:grpSpLocks/>
              </xdr:cNvGrpSpPr>
            </xdr:nvGrpSpPr>
            <xdr:grpSpPr bwMode="auto">
              <a:xfrm>
                <a:off x="387" y="301"/>
                <a:ext cx="66" cy="81"/>
                <a:chOff x="378" y="206"/>
                <a:chExt cx="80" cy="82"/>
              </a:xfrm>
            </xdr:grpSpPr>
            <xdr:grpSp>
              <xdr:nvGrpSpPr>
                <xdr:cNvPr id="902383" name="Group 649"/>
                <xdr:cNvGrpSpPr>
                  <a:grpSpLocks/>
                </xdr:cNvGrpSpPr>
              </xdr:nvGrpSpPr>
              <xdr:grpSpPr bwMode="auto">
                <a:xfrm>
                  <a:off x="378" y="20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584" name="Group 65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603" name="Freeform 65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604" name="Group 65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05" name="Freeform 65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06" name="Freeform 65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07" name="Freeform 65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85" name="Group 65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98" name="Freeform 65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99" name="Group 65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600" name="Freeform 65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01" name="Freeform 66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602" name="Freeform 66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86" name="Group 66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93" name="Freeform 66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94" name="Group 66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95" name="Freeform 66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96" name="Freeform 66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97" name="Freeform 66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87" name="Group 66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88" name="Freeform 66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89" name="Group 67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90" name="Freeform 67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91" name="Freeform 67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92" name="Freeform 67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84" name="Group 674"/>
                <xdr:cNvGrpSpPr>
                  <a:grpSpLocks/>
                </xdr:cNvGrpSpPr>
              </xdr:nvGrpSpPr>
              <xdr:grpSpPr bwMode="auto">
                <a:xfrm>
                  <a:off x="381" y="23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560" name="Group 67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79" name="Freeform 67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80" name="Group 67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81" name="Freeform 67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82" name="Freeform 67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83" name="Freeform 68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61" name="Group 68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74" name="Freeform 68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75" name="Group 68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76" name="Freeform 68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77" name="Freeform 68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78" name="Freeform 68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62" name="Group 68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69" name="Freeform 68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70" name="Group 68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71" name="Freeform 69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72" name="Freeform 69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73" name="Freeform 69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63" name="Group 69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64" name="Freeform 69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65" name="Group 69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66" name="Freeform 69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67" name="Freeform 69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68" name="Freeform 69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85" name="Group 699"/>
                <xdr:cNvGrpSpPr>
                  <a:grpSpLocks/>
                </xdr:cNvGrpSpPr>
              </xdr:nvGrpSpPr>
              <xdr:grpSpPr bwMode="auto">
                <a:xfrm>
                  <a:off x="410" y="20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536" name="Group 70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55" name="Freeform 70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56" name="Group 70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57" name="Freeform 70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58" name="Freeform 70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59" name="Freeform 70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37" name="Group 70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50" name="Freeform 70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51" name="Group 70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52" name="Freeform 70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53" name="Freeform 71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54" name="Freeform 71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38" name="Group 71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45" name="Freeform 71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46" name="Group 71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47" name="Freeform 71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48" name="Freeform 71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49" name="Freeform 71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39" name="Group 71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40" name="Freeform 71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41" name="Group 72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42" name="Freeform 72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43" name="Freeform 72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44" name="Freeform 72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86" name="Group 724"/>
                <xdr:cNvGrpSpPr>
                  <a:grpSpLocks/>
                </xdr:cNvGrpSpPr>
              </xdr:nvGrpSpPr>
              <xdr:grpSpPr bwMode="auto">
                <a:xfrm flipH="1">
                  <a:off x="434" y="207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512" name="Group 72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31" name="Freeform 72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32" name="Group 72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33" name="Freeform 72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34" name="Freeform 72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35" name="Freeform 73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13" name="Group 73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26" name="Freeform 73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27" name="Group 73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28" name="Freeform 73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29" name="Freeform 73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30" name="Freeform 73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14" name="Group 73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21" name="Freeform 73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22" name="Group 73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23" name="Freeform 74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24" name="Freeform 74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25" name="Freeform 74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515" name="Group 74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16" name="Freeform 74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17" name="Group 74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18" name="Freeform 74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19" name="Freeform 74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20" name="Freeform 74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87" name="Group 749"/>
                <xdr:cNvGrpSpPr>
                  <a:grpSpLocks/>
                </xdr:cNvGrpSpPr>
              </xdr:nvGrpSpPr>
              <xdr:grpSpPr bwMode="auto">
                <a:xfrm flipH="1">
                  <a:off x="410" y="235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488" name="Group 75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07" name="Freeform 75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08" name="Group 75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09" name="Freeform 75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10" name="Freeform 75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11" name="Freeform 75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89" name="Group 75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502" name="Freeform 75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503" name="Group 75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504" name="Freeform 75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05" name="Freeform 76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06" name="Freeform 76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90" name="Group 76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97" name="Freeform 76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98" name="Group 76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99" name="Freeform 76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00" name="Freeform 76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501" name="Freeform 76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91" name="Group 76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92" name="Freeform 76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93" name="Group 77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94" name="Freeform 77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95" name="Freeform 77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96" name="Freeform 77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88" name="Group 774"/>
                <xdr:cNvGrpSpPr>
                  <a:grpSpLocks/>
                </xdr:cNvGrpSpPr>
              </xdr:nvGrpSpPr>
              <xdr:grpSpPr bwMode="auto">
                <a:xfrm flipH="1">
                  <a:off x="434" y="234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464" name="Group 77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83" name="Freeform 77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84" name="Group 77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85" name="Freeform 77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86" name="Freeform 77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87" name="Freeform 78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65" name="Group 78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78" name="Freeform 78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79" name="Group 78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80" name="Freeform 78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81" name="Freeform 78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82" name="Freeform 78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66" name="Group 78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73" name="Freeform 78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74" name="Group 78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75" name="Freeform 79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76" name="Freeform 79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77" name="Freeform 79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67" name="Group 79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68" name="Freeform 79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69" name="Group 79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70" name="Freeform 79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71" name="Freeform 79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72" name="Freeform 79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89" name="Group 799"/>
                <xdr:cNvGrpSpPr>
                  <a:grpSpLocks/>
                </xdr:cNvGrpSpPr>
              </xdr:nvGrpSpPr>
              <xdr:grpSpPr bwMode="auto">
                <a:xfrm flipH="1">
                  <a:off x="431" y="260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440" name="Group 80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59" name="Freeform 80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60" name="Group 80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61" name="Freeform 80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62" name="Freeform 80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63" name="Freeform 80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41" name="Group 80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54" name="Freeform 80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55" name="Group 80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56" name="Freeform 80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57" name="Freeform 81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58" name="Freeform 81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42" name="Group 81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49" name="Freeform 81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50" name="Group 81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51" name="Freeform 81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52" name="Freeform 81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53" name="Freeform 81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43" name="Group 81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44" name="Freeform 81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45" name="Group 82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46" name="Freeform 82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47" name="Freeform 82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48" name="Freeform 82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90" name="Group 824"/>
                <xdr:cNvGrpSpPr>
                  <a:grpSpLocks/>
                </xdr:cNvGrpSpPr>
              </xdr:nvGrpSpPr>
              <xdr:grpSpPr bwMode="auto">
                <a:xfrm flipH="1">
                  <a:off x="400" y="259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416" name="Group 82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35" name="Freeform 82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36" name="Group 82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37" name="Freeform 82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38" name="Freeform 82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39" name="Freeform 83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17" name="Group 83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30" name="Freeform 83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31" name="Group 83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32" name="Freeform 83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33" name="Freeform 83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34" name="Freeform 83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18" name="Group 83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25" name="Freeform 83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26" name="Group 83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27" name="Freeform 84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28" name="Freeform 84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29" name="Freeform 84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419" name="Group 84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20" name="Freeform 84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21" name="Group 84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22" name="Freeform 84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23" name="Freeform 84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24" name="Freeform 84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902391" name="Group 849"/>
                <xdr:cNvGrpSpPr>
                  <a:grpSpLocks/>
                </xdr:cNvGrpSpPr>
              </xdr:nvGrpSpPr>
              <xdr:grpSpPr bwMode="auto">
                <a:xfrm flipH="1">
                  <a:off x="378" y="261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392" name="Group 85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11" name="Freeform 85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12" name="Group 85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13" name="Freeform 85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14" name="Freeform 85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15" name="Freeform 85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93" name="Group 85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06" name="Freeform 85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07" name="Group 85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08" name="Freeform 85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09" name="Freeform 86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10" name="Freeform 86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94" name="Group 86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401" name="Freeform 86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402" name="Group 86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403" name="Freeform 86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04" name="Freeform 86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05" name="Freeform 86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95" name="Group 86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96" name="Freeform 86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97" name="Group 87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98" name="Freeform 87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99" name="Freeform 87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400" name="Freeform 87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</xdr:grpSp>
          <xdr:grpSp>
            <xdr:nvGrpSpPr>
              <xdr:cNvPr id="902370" name="Group 874"/>
              <xdr:cNvGrpSpPr>
                <a:grpSpLocks/>
              </xdr:cNvGrpSpPr>
            </xdr:nvGrpSpPr>
            <xdr:grpSpPr bwMode="auto">
              <a:xfrm>
                <a:off x="403" y="307"/>
                <a:ext cx="12" cy="26"/>
                <a:chOff x="396" y="211"/>
                <a:chExt cx="12" cy="26"/>
              </a:xfrm>
            </xdr:grpSpPr>
            <xdr:grpSp>
              <xdr:nvGrpSpPr>
                <xdr:cNvPr id="902371" name="Group 875"/>
                <xdr:cNvGrpSpPr>
                  <a:grpSpLocks/>
                </xdr:cNvGrpSpPr>
              </xdr:nvGrpSpPr>
              <xdr:grpSpPr bwMode="auto">
                <a:xfrm>
                  <a:off x="398" y="211"/>
                  <a:ext cx="10" cy="10"/>
                  <a:chOff x="346" y="287"/>
                  <a:chExt cx="10" cy="10"/>
                </a:xfrm>
              </xdr:grpSpPr>
              <xdr:sp macro="" textlink="">
                <xdr:nvSpPr>
                  <xdr:cNvPr id="902378" name="Freeform 876"/>
                  <xdr:cNvSpPr>
                    <a:spLocks/>
                  </xdr:cNvSpPr>
                </xdr:nvSpPr>
                <xdr:spPr bwMode="auto">
                  <a:xfrm>
                    <a:off x="351" y="292"/>
                    <a:ext cx="1" cy="4"/>
                  </a:xfrm>
                  <a:custGeom>
                    <a:avLst/>
                    <a:gdLst>
                      <a:gd name="T0" fmla="*/ 0 w 1"/>
                      <a:gd name="T1" fmla="*/ 0 h 4"/>
                      <a:gd name="T2" fmla="*/ 1 w 1"/>
                      <a:gd name="T3" fmla="*/ 4 h 4"/>
                      <a:gd name="T4" fmla="*/ 0 w 1"/>
                      <a:gd name="T5" fmla="*/ 0 h 4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4"/>
                      <a:gd name="T11" fmla="*/ 1 w 1"/>
                      <a:gd name="T12" fmla="*/ 4 h 4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4">
                        <a:moveTo>
                          <a:pt x="0" y="0"/>
                        </a:moveTo>
                        <a:cubicBezTo>
                          <a:pt x="0" y="1"/>
                          <a:pt x="1" y="4"/>
                          <a:pt x="1" y="4"/>
                        </a:cubicBezTo>
                        <a:cubicBezTo>
                          <a:pt x="1" y="4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grpSp>
                <xdr:nvGrpSpPr>
                  <xdr:cNvPr id="902379" name="Group 877"/>
                  <xdr:cNvGrpSpPr>
                    <a:grpSpLocks/>
                  </xdr:cNvGrpSpPr>
                </xdr:nvGrpSpPr>
                <xdr:grpSpPr bwMode="auto">
                  <a:xfrm>
                    <a:off x="346" y="287"/>
                    <a:ext cx="10" cy="10"/>
                    <a:chOff x="346" y="251"/>
                    <a:chExt cx="10" cy="10"/>
                  </a:xfrm>
                </xdr:grpSpPr>
                <xdr:sp macro="" textlink="">
                  <xdr:nvSpPr>
                    <xdr:cNvPr id="902380" name="Freeform 878"/>
                    <xdr:cNvSpPr>
                      <a:spLocks/>
                    </xdr:cNvSpPr>
                  </xdr:nvSpPr>
                  <xdr:spPr bwMode="auto">
                    <a:xfrm>
                      <a:off x="346" y="255"/>
                      <a:ext cx="3" cy="6"/>
                    </a:xfrm>
                    <a:custGeom>
                      <a:avLst/>
                      <a:gdLst>
                        <a:gd name="T0" fmla="*/ 0 w 3"/>
                        <a:gd name="T1" fmla="*/ 0 h 6"/>
                        <a:gd name="T2" fmla="*/ 2 w 3"/>
                        <a:gd name="T3" fmla="*/ 6 h 6"/>
                        <a:gd name="T4" fmla="*/ 0 60000 65536"/>
                        <a:gd name="T5" fmla="*/ 0 60000 65536"/>
                        <a:gd name="T6" fmla="*/ 0 w 3"/>
                        <a:gd name="T7" fmla="*/ 0 h 6"/>
                        <a:gd name="T8" fmla="*/ 3 w 3"/>
                        <a:gd name="T9" fmla="*/ 6 h 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3" h="6">
                          <a:moveTo>
                            <a:pt x="0" y="0"/>
                          </a:moveTo>
                          <a:cubicBezTo>
                            <a:pt x="3" y="4"/>
                            <a:pt x="2" y="2"/>
                            <a:pt x="2" y="6"/>
                          </a:cubicBezTo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381" name="Freeform 879"/>
                    <xdr:cNvSpPr>
                      <a:spLocks/>
                    </xdr:cNvSpPr>
                  </xdr:nvSpPr>
                  <xdr:spPr bwMode="auto">
                    <a:xfrm>
                      <a:off x="348" y="251"/>
                      <a:ext cx="1" cy="3"/>
                    </a:xfrm>
                    <a:custGeom>
                      <a:avLst/>
                      <a:gdLst>
                        <a:gd name="T0" fmla="*/ 0 w 1"/>
                        <a:gd name="T1" fmla="*/ 0 h 3"/>
                        <a:gd name="T2" fmla="*/ 1 w 1"/>
                        <a:gd name="T3" fmla="*/ 3 h 3"/>
                        <a:gd name="T4" fmla="*/ 0 w 1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3"/>
                        <a:gd name="T11" fmla="*/ 1 w 1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3">
                          <a:moveTo>
                            <a:pt x="0" y="0"/>
                          </a:moveTo>
                          <a:cubicBezTo>
                            <a:pt x="0" y="1"/>
                            <a:pt x="1" y="3"/>
                            <a:pt x="1" y="3"/>
                          </a:cubicBezTo>
                          <a:cubicBezTo>
                            <a:pt x="1" y="3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382" name="Freeform 880"/>
                    <xdr:cNvSpPr>
                      <a:spLocks/>
                    </xdr:cNvSpPr>
                  </xdr:nvSpPr>
                  <xdr:spPr bwMode="auto">
                    <a:xfrm>
                      <a:off x="354" y="253"/>
                      <a:ext cx="2" cy="3"/>
                    </a:xfrm>
                    <a:custGeom>
                      <a:avLst/>
                      <a:gdLst>
                        <a:gd name="T0" fmla="*/ 0 w 2"/>
                        <a:gd name="T1" fmla="*/ 0 h 3"/>
                        <a:gd name="T2" fmla="*/ 2 w 2"/>
                        <a:gd name="T3" fmla="*/ 3 h 3"/>
                        <a:gd name="T4" fmla="*/ 0 w 2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2"/>
                        <a:gd name="T10" fmla="*/ 0 h 3"/>
                        <a:gd name="T11" fmla="*/ 2 w 2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2" h="3">
                          <a:moveTo>
                            <a:pt x="0" y="0"/>
                          </a:moveTo>
                          <a:cubicBezTo>
                            <a:pt x="1" y="1"/>
                            <a:pt x="2" y="3"/>
                            <a:pt x="2" y="3"/>
                          </a:cubicBezTo>
                          <a:cubicBezTo>
                            <a:pt x="2" y="3"/>
                            <a:pt x="1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902372" name="Group 881"/>
                <xdr:cNvGrpSpPr>
                  <a:grpSpLocks/>
                </xdr:cNvGrpSpPr>
              </xdr:nvGrpSpPr>
              <xdr:grpSpPr bwMode="auto">
                <a:xfrm>
                  <a:off x="396" y="227"/>
                  <a:ext cx="10" cy="10"/>
                  <a:chOff x="346" y="287"/>
                  <a:chExt cx="10" cy="10"/>
                </a:xfrm>
              </xdr:grpSpPr>
              <xdr:sp macro="" textlink="">
                <xdr:nvSpPr>
                  <xdr:cNvPr id="902373" name="Freeform 882"/>
                  <xdr:cNvSpPr>
                    <a:spLocks/>
                  </xdr:cNvSpPr>
                </xdr:nvSpPr>
                <xdr:spPr bwMode="auto">
                  <a:xfrm>
                    <a:off x="351" y="292"/>
                    <a:ext cx="1" cy="4"/>
                  </a:xfrm>
                  <a:custGeom>
                    <a:avLst/>
                    <a:gdLst>
                      <a:gd name="T0" fmla="*/ 0 w 1"/>
                      <a:gd name="T1" fmla="*/ 0 h 4"/>
                      <a:gd name="T2" fmla="*/ 1 w 1"/>
                      <a:gd name="T3" fmla="*/ 4 h 4"/>
                      <a:gd name="T4" fmla="*/ 0 w 1"/>
                      <a:gd name="T5" fmla="*/ 0 h 4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4"/>
                      <a:gd name="T11" fmla="*/ 1 w 1"/>
                      <a:gd name="T12" fmla="*/ 4 h 4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4">
                        <a:moveTo>
                          <a:pt x="0" y="0"/>
                        </a:moveTo>
                        <a:cubicBezTo>
                          <a:pt x="0" y="1"/>
                          <a:pt x="1" y="4"/>
                          <a:pt x="1" y="4"/>
                        </a:cubicBezTo>
                        <a:cubicBezTo>
                          <a:pt x="1" y="4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grpSp>
                <xdr:nvGrpSpPr>
                  <xdr:cNvPr id="902374" name="Group 883"/>
                  <xdr:cNvGrpSpPr>
                    <a:grpSpLocks/>
                  </xdr:cNvGrpSpPr>
                </xdr:nvGrpSpPr>
                <xdr:grpSpPr bwMode="auto">
                  <a:xfrm>
                    <a:off x="346" y="287"/>
                    <a:ext cx="10" cy="10"/>
                    <a:chOff x="346" y="251"/>
                    <a:chExt cx="10" cy="10"/>
                  </a:xfrm>
                </xdr:grpSpPr>
                <xdr:sp macro="" textlink="">
                  <xdr:nvSpPr>
                    <xdr:cNvPr id="902375" name="Freeform 884"/>
                    <xdr:cNvSpPr>
                      <a:spLocks/>
                    </xdr:cNvSpPr>
                  </xdr:nvSpPr>
                  <xdr:spPr bwMode="auto">
                    <a:xfrm>
                      <a:off x="346" y="255"/>
                      <a:ext cx="3" cy="6"/>
                    </a:xfrm>
                    <a:custGeom>
                      <a:avLst/>
                      <a:gdLst>
                        <a:gd name="T0" fmla="*/ 0 w 3"/>
                        <a:gd name="T1" fmla="*/ 0 h 6"/>
                        <a:gd name="T2" fmla="*/ 2 w 3"/>
                        <a:gd name="T3" fmla="*/ 6 h 6"/>
                        <a:gd name="T4" fmla="*/ 0 60000 65536"/>
                        <a:gd name="T5" fmla="*/ 0 60000 65536"/>
                        <a:gd name="T6" fmla="*/ 0 w 3"/>
                        <a:gd name="T7" fmla="*/ 0 h 6"/>
                        <a:gd name="T8" fmla="*/ 3 w 3"/>
                        <a:gd name="T9" fmla="*/ 6 h 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3" h="6">
                          <a:moveTo>
                            <a:pt x="0" y="0"/>
                          </a:moveTo>
                          <a:cubicBezTo>
                            <a:pt x="3" y="4"/>
                            <a:pt x="2" y="2"/>
                            <a:pt x="2" y="6"/>
                          </a:cubicBezTo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376" name="Freeform 885"/>
                    <xdr:cNvSpPr>
                      <a:spLocks/>
                    </xdr:cNvSpPr>
                  </xdr:nvSpPr>
                  <xdr:spPr bwMode="auto">
                    <a:xfrm>
                      <a:off x="348" y="251"/>
                      <a:ext cx="1" cy="3"/>
                    </a:xfrm>
                    <a:custGeom>
                      <a:avLst/>
                      <a:gdLst>
                        <a:gd name="T0" fmla="*/ 0 w 1"/>
                        <a:gd name="T1" fmla="*/ 0 h 3"/>
                        <a:gd name="T2" fmla="*/ 1 w 1"/>
                        <a:gd name="T3" fmla="*/ 3 h 3"/>
                        <a:gd name="T4" fmla="*/ 0 w 1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3"/>
                        <a:gd name="T11" fmla="*/ 1 w 1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3">
                          <a:moveTo>
                            <a:pt x="0" y="0"/>
                          </a:moveTo>
                          <a:cubicBezTo>
                            <a:pt x="0" y="1"/>
                            <a:pt x="1" y="3"/>
                            <a:pt x="1" y="3"/>
                          </a:cubicBezTo>
                          <a:cubicBezTo>
                            <a:pt x="1" y="3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902377" name="Freeform 886"/>
                    <xdr:cNvSpPr>
                      <a:spLocks/>
                    </xdr:cNvSpPr>
                  </xdr:nvSpPr>
                  <xdr:spPr bwMode="auto">
                    <a:xfrm>
                      <a:off x="354" y="253"/>
                      <a:ext cx="2" cy="3"/>
                    </a:xfrm>
                    <a:custGeom>
                      <a:avLst/>
                      <a:gdLst>
                        <a:gd name="T0" fmla="*/ 0 w 2"/>
                        <a:gd name="T1" fmla="*/ 0 h 3"/>
                        <a:gd name="T2" fmla="*/ 2 w 2"/>
                        <a:gd name="T3" fmla="*/ 3 h 3"/>
                        <a:gd name="T4" fmla="*/ 0 w 2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2"/>
                        <a:gd name="T10" fmla="*/ 0 h 3"/>
                        <a:gd name="T11" fmla="*/ 2 w 2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2" h="3">
                          <a:moveTo>
                            <a:pt x="0" y="0"/>
                          </a:moveTo>
                          <a:cubicBezTo>
                            <a:pt x="1" y="1"/>
                            <a:pt x="2" y="3"/>
                            <a:pt x="2" y="3"/>
                          </a:cubicBezTo>
                          <a:cubicBezTo>
                            <a:pt x="2" y="3"/>
                            <a:pt x="1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</xdr:grpSp>
          </xdr:grpSp>
        </xdr:grpSp>
      </xdr:grpSp>
      <xdr:grpSp>
        <xdr:nvGrpSpPr>
          <xdr:cNvPr id="896986" name="Group 887"/>
          <xdr:cNvGrpSpPr>
            <a:grpSpLocks/>
          </xdr:cNvGrpSpPr>
        </xdr:nvGrpSpPr>
        <xdr:grpSpPr bwMode="auto">
          <a:xfrm>
            <a:off x="503" y="205"/>
            <a:ext cx="66" cy="82"/>
            <a:chOff x="387" y="301"/>
            <a:chExt cx="66" cy="82"/>
          </a:xfrm>
        </xdr:grpSpPr>
        <xdr:grpSp>
          <xdr:nvGrpSpPr>
            <xdr:cNvPr id="896987" name="Group 888"/>
            <xdr:cNvGrpSpPr>
              <a:grpSpLocks/>
            </xdr:cNvGrpSpPr>
          </xdr:nvGrpSpPr>
          <xdr:grpSpPr bwMode="auto">
            <a:xfrm>
              <a:off x="425" y="357"/>
              <a:ext cx="12" cy="26"/>
              <a:chOff x="396" y="211"/>
              <a:chExt cx="12" cy="26"/>
            </a:xfrm>
          </xdr:grpSpPr>
          <xdr:grpSp>
            <xdr:nvGrpSpPr>
              <xdr:cNvPr id="902354" name="Group 889"/>
              <xdr:cNvGrpSpPr>
                <a:grpSpLocks/>
              </xdr:cNvGrpSpPr>
            </xdr:nvGrpSpPr>
            <xdr:grpSpPr bwMode="auto">
              <a:xfrm>
                <a:off x="398" y="211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361" name="Freeform 890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362" name="Group 891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363" name="Freeform 892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364" name="Freeform 893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365" name="Freeform 894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902355" name="Group 895"/>
              <xdr:cNvGrpSpPr>
                <a:grpSpLocks/>
              </xdr:cNvGrpSpPr>
            </xdr:nvGrpSpPr>
            <xdr:grpSpPr bwMode="auto">
              <a:xfrm>
                <a:off x="396" y="227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356" name="Freeform 896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357" name="Group 897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358" name="Freeform 898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359" name="Freeform 899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360" name="Freeform 900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</xdr:grpSp>
        <xdr:grpSp>
          <xdr:nvGrpSpPr>
            <xdr:cNvPr id="896988" name="Group 901"/>
            <xdr:cNvGrpSpPr>
              <a:grpSpLocks/>
            </xdr:cNvGrpSpPr>
          </xdr:nvGrpSpPr>
          <xdr:grpSpPr bwMode="auto">
            <a:xfrm>
              <a:off x="387" y="301"/>
              <a:ext cx="66" cy="81"/>
              <a:chOff x="387" y="301"/>
              <a:chExt cx="66" cy="81"/>
            </a:xfrm>
          </xdr:grpSpPr>
          <xdr:grpSp>
            <xdr:nvGrpSpPr>
              <xdr:cNvPr id="896989" name="Group 902"/>
              <xdr:cNvGrpSpPr>
                <a:grpSpLocks/>
              </xdr:cNvGrpSpPr>
            </xdr:nvGrpSpPr>
            <xdr:grpSpPr bwMode="auto">
              <a:xfrm>
                <a:off x="406" y="335"/>
                <a:ext cx="10" cy="10"/>
                <a:chOff x="346" y="287"/>
                <a:chExt cx="10" cy="10"/>
              </a:xfrm>
            </xdr:grpSpPr>
            <xdr:sp macro="" textlink="">
              <xdr:nvSpPr>
                <xdr:cNvPr id="902349" name="Freeform 903"/>
                <xdr:cNvSpPr>
                  <a:spLocks/>
                </xdr:cNvSpPr>
              </xdr:nvSpPr>
              <xdr:spPr bwMode="auto">
                <a:xfrm>
                  <a:off x="351" y="292"/>
                  <a:ext cx="1" cy="4"/>
                </a:xfrm>
                <a:custGeom>
                  <a:avLst/>
                  <a:gdLst>
                    <a:gd name="T0" fmla="*/ 0 w 1"/>
                    <a:gd name="T1" fmla="*/ 0 h 4"/>
                    <a:gd name="T2" fmla="*/ 1 w 1"/>
                    <a:gd name="T3" fmla="*/ 4 h 4"/>
                    <a:gd name="T4" fmla="*/ 0 w 1"/>
                    <a:gd name="T5" fmla="*/ 0 h 4"/>
                    <a:gd name="T6" fmla="*/ 0 60000 65536"/>
                    <a:gd name="T7" fmla="*/ 0 60000 65536"/>
                    <a:gd name="T8" fmla="*/ 0 60000 65536"/>
                    <a:gd name="T9" fmla="*/ 0 w 1"/>
                    <a:gd name="T10" fmla="*/ 0 h 4"/>
                    <a:gd name="T11" fmla="*/ 1 w 1"/>
                    <a:gd name="T12" fmla="*/ 4 h 4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1" h="4">
                      <a:moveTo>
                        <a:pt x="0" y="0"/>
                      </a:moveTo>
                      <a:cubicBezTo>
                        <a:pt x="0" y="1"/>
                        <a:pt x="1" y="4"/>
                        <a:pt x="1" y="4"/>
                      </a:cubicBezTo>
                      <a:cubicBezTo>
                        <a:pt x="1" y="4"/>
                        <a:pt x="0" y="1"/>
                        <a:pt x="0" y="0"/>
                      </a:cubicBezTo>
                      <a:close/>
                    </a:path>
                  </a:pathLst>
                </a:custGeom>
                <a:noFill/>
                <a:ln w="6350">
                  <a:solidFill>
                    <a:srgbClr val="000000"/>
                  </a:solidFill>
                  <a:round/>
                  <a:headEnd type="none" w="sm" len="sm"/>
                  <a:tailEnd type="none" w="sm" len="sm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sp>
            <xdr:grpSp>
              <xdr:nvGrpSpPr>
                <xdr:cNvPr id="902350" name="Group 904"/>
                <xdr:cNvGrpSpPr>
                  <a:grpSpLocks/>
                </xdr:cNvGrpSpPr>
              </xdr:nvGrpSpPr>
              <xdr:grpSpPr bwMode="auto">
                <a:xfrm>
                  <a:off x="346" y="287"/>
                  <a:ext cx="10" cy="10"/>
                  <a:chOff x="346" y="251"/>
                  <a:chExt cx="10" cy="10"/>
                </a:xfrm>
              </xdr:grpSpPr>
              <xdr:sp macro="" textlink="">
                <xdr:nvSpPr>
                  <xdr:cNvPr id="902351" name="Freeform 905"/>
                  <xdr:cNvSpPr>
                    <a:spLocks/>
                  </xdr:cNvSpPr>
                </xdr:nvSpPr>
                <xdr:spPr bwMode="auto">
                  <a:xfrm>
                    <a:off x="346" y="255"/>
                    <a:ext cx="3" cy="6"/>
                  </a:xfrm>
                  <a:custGeom>
                    <a:avLst/>
                    <a:gdLst>
                      <a:gd name="T0" fmla="*/ 0 w 3"/>
                      <a:gd name="T1" fmla="*/ 0 h 6"/>
                      <a:gd name="T2" fmla="*/ 2 w 3"/>
                      <a:gd name="T3" fmla="*/ 6 h 6"/>
                      <a:gd name="T4" fmla="*/ 0 60000 65536"/>
                      <a:gd name="T5" fmla="*/ 0 60000 65536"/>
                      <a:gd name="T6" fmla="*/ 0 w 3"/>
                      <a:gd name="T7" fmla="*/ 0 h 6"/>
                      <a:gd name="T8" fmla="*/ 3 w 3"/>
                      <a:gd name="T9" fmla="*/ 6 h 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T6" t="T7" r="T8" b="T9"/>
                    <a:pathLst>
                      <a:path w="3" h="6">
                        <a:moveTo>
                          <a:pt x="0" y="0"/>
                        </a:moveTo>
                        <a:cubicBezTo>
                          <a:pt x="3" y="4"/>
                          <a:pt x="2" y="2"/>
                          <a:pt x="2" y="6"/>
                        </a:cubicBezTo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352" name="Freeform 906"/>
                  <xdr:cNvSpPr>
                    <a:spLocks/>
                  </xdr:cNvSpPr>
                </xdr:nvSpPr>
                <xdr:spPr bwMode="auto">
                  <a:xfrm>
                    <a:off x="348" y="251"/>
                    <a:ext cx="1" cy="3"/>
                  </a:xfrm>
                  <a:custGeom>
                    <a:avLst/>
                    <a:gdLst>
                      <a:gd name="T0" fmla="*/ 0 w 1"/>
                      <a:gd name="T1" fmla="*/ 0 h 3"/>
                      <a:gd name="T2" fmla="*/ 1 w 1"/>
                      <a:gd name="T3" fmla="*/ 3 h 3"/>
                      <a:gd name="T4" fmla="*/ 0 w 1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3"/>
                      <a:gd name="T11" fmla="*/ 1 w 1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3">
                        <a:moveTo>
                          <a:pt x="0" y="0"/>
                        </a:moveTo>
                        <a:cubicBezTo>
                          <a:pt x="0" y="1"/>
                          <a:pt x="1" y="3"/>
                          <a:pt x="1" y="3"/>
                        </a:cubicBezTo>
                        <a:cubicBezTo>
                          <a:pt x="1" y="3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902353" name="Freeform 907"/>
                  <xdr:cNvSpPr>
                    <a:spLocks/>
                  </xdr:cNvSpPr>
                </xdr:nvSpPr>
                <xdr:spPr bwMode="auto">
                  <a:xfrm>
                    <a:off x="354" y="253"/>
                    <a:ext cx="2" cy="3"/>
                  </a:xfrm>
                  <a:custGeom>
                    <a:avLst/>
                    <a:gdLst>
                      <a:gd name="T0" fmla="*/ 0 w 2"/>
                      <a:gd name="T1" fmla="*/ 0 h 3"/>
                      <a:gd name="T2" fmla="*/ 2 w 2"/>
                      <a:gd name="T3" fmla="*/ 3 h 3"/>
                      <a:gd name="T4" fmla="*/ 0 w 2"/>
                      <a:gd name="T5" fmla="*/ 0 h 3"/>
                      <a:gd name="T6" fmla="*/ 0 60000 65536"/>
                      <a:gd name="T7" fmla="*/ 0 60000 65536"/>
                      <a:gd name="T8" fmla="*/ 0 60000 65536"/>
                      <a:gd name="T9" fmla="*/ 0 w 2"/>
                      <a:gd name="T10" fmla="*/ 0 h 3"/>
                      <a:gd name="T11" fmla="*/ 2 w 2"/>
                      <a:gd name="T12" fmla="*/ 3 h 3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" h="3">
                        <a:moveTo>
                          <a:pt x="0" y="0"/>
                        </a:moveTo>
                        <a:cubicBezTo>
                          <a:pt x="1" y="1"/>
                          <a:pt x="2" y="3"/>
                          <a:pt x="2" y="3"/>
                        </a:cubicBezTo>
                        <a:cubicBezTo>
                          <a:pt x="2" y="3"/>
                          <a:pt x="1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</xdr:grpSp>
          </xdr:grpSp>
          <xdr:grpSp>
            <xdr:nvGrpSpPr>
              <xdr:cNvPr id="896990" name="Group 908"/>
              <xdr:cNvGrpSpPr>
                <a:grpSpLocks/>
              </xdr:cNvGrpSpPr>
            </xdr:nvGrpSpPr>
            <xdr:grpSpPr bwMode="auto">
              <a:xfrm>
                <a:off x="387" y="301"/>
                <a:ext cx="66" cy="81"/>
                <a:chOff x="378" y="206"/>
                <a:chExt cx="80" cy="82"/>
              </a:xfrm>
            </xdr:grpSpPr>
            <xdr:grpSp>
              <xdr:nvGrpSpPr>
                <xdr:cNvPr id="897004" name="Group 909"/>
                <xdr:cNvGrpSpPr>
                  <a:grpSpLocks/>
                </xdr:cNvGrpSpPr>
              </xdr:nvGrpSpPr>
              <xdr:grpSpPr bwMode="auto">
                <a:xfrm>
                  <a:off x="378" y="20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325" name="Group 91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44" name="Freeform 91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45" name="Group 91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46" name="Freeform 91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47" name="Freeform 91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48" name="Freeform 91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26" name="Group 91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39" name="Freeform 91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40" name="Group 91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41" name="Freeform 91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42" name="Freeform 92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43" name="Freeform 92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27" name="Group 92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34" name="Freeform 92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35" name="Group 92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36" name="Freeform 92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37" name="Freeform 92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38" name="Freeform 92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28" name="Group 92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29" name="Freeform 92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30" name="Group 93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31" name="Freeform 93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32" name="Freeform 93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33" name="Freeform 93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05" name="Group 934"/>
                <xdr:cNvGrpSpPr>
                  <a:grpSpLocks/>
                </xdr:cNvGrpSpPr>
              </xdr:nvGrpSpPr>
              <xdr:grpSpPr bwMode="auto">
                <a:xfrm>
                  <a:off x="381" y="23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301" name="Group 93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20" name="Freeform 93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21" name="Group 93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22" name="Freeform 93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23" name="Freeform 93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24" name="Freeform 94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02" name="Group 94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15" name="Freeform 94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16" name="Group 94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17" name="Freeform 94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18" name="Freeform 94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19" name="Freeform 94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03" name="Group 94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10" name="Freeform 94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11" name="Group 94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12" name="Freeform 95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13" name="Freeform 95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14" name="Freeform 95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304" name="Group 95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305" name="Freeform 95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306" name="Group 95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307" name="Freeform 95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08" name="Freeform 95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09" name="Freeform 95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06" name="Group 959"/>
                <xdr:cNvGrpSpPr>
                  <a:grpSpLocks/>
                </xdr:cNvGrpSpPr>
              </xdr:nvGrpSpPr>
              <xdr:grpSpPr bwMode="auto">
                <a:xfrm>
                  <a:off x="410" y="206"/>
                  <a:ext cx="23" cy="27"/>
                  <a:chOff x="378" y="209"/>
                  <a:chExt cx="23" cy="27"/>
                </a:xfrm>
              </xdr:grpSpPr>
              <xdr:grpSp>
                <xdr:nvGrpSpPr>
                  <xdr:cNvPr id="902277" name="Group 96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96" name="Freeform 96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97" name="Group 96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98" name="Freeform 96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99" name="Freeform 96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300" name="Freeform 96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78" name="Group 96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91" name="Freeform 96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92" name="Group 96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93" name="Freeform 96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94" name="Freeform 97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95" name="Freeform 97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79" name="Group 97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86" name="Freeform 97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87" name="Group 97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88" name="Freeform 97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89" name="Freeform 97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90" name="Freeform 97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80" name="Group 97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81" name="Freeform 97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82" name="Group 98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83" name="Freeform 98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84" name="Freeform 98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85" name="Freeform 98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07" name="Group 984"/>
                <xdr:cNvGrpSpPr>
                  <a:grpSpLocks/>
                </xdr:cNvGrpSpPr>
              </xdr:nvGrpSpPr>
              <xdr:grpSpPr bwMode="auto">
                <a:xfrm flipH="1">
                  <a:off x="434" y="207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253" name="Group 98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72" name="Freeform 98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73" name="Group 98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74" name="Freeform 98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75" name="Freeform 98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76" name="Freeform 99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54" name="Group 99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67" name="Freeform 99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68" name="Group 99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69" name="Freeform 99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70" name="Freeform 99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71" name="Freeform 99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55" name="Group 99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62" name="Freeform 99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63" name="Group 99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64" name="Freeform 100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65" name="Freeform 100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66" name="Freeform 100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56" name="Group 100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57" name="Freeform 100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58" name="Group 100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59" name="Freeform 100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60" name="Freeform 100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61" name="Freeform 100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08" name="Group 1009"/>
                <xdr:cNvGrpSpPr>
                  <a:grpSpLocks/>
                </xdr:cNvGrpSpPr>
              </xdr:nvGrpSpPr>
              <xdr:grpSpPr bwMode="auto">
                <a:xfrm flipH="1">
                  <a:off x="410" y="235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229" name="Group 101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48" name="Freeform 101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49" name="Group 101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50" name="Freeform 101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51" name="Freeform 101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52" name="Freeform 101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30" name="Group 101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43" name="Freeform 101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44" name="Group 101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45" name="Freeform 101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46" name="Freeform 102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47" name="Freeform 102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31" name="Group 102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38" name="Freeform 102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39" name="Group 102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40" name="Freeform 102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41" name="Freeform 102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42" name="Freeform 102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32" name="Group 102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33" name="Freeform 102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34" name="Group 103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35" name="Freeform 103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36" name="Freeform 103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37" name="Freeform 103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09" name="Group 1034"/>
                <xdr:cNvGrpSpPr>
                  <a:grpSpLocks/>
                </xdr:cNvGrpSpPr>
              </xdr:nvGrpSpPr>
              <xdr:grpSpPr bwMode="auto">
                <a:xfrm flipH="1">
                  <a:off x="434" y="234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205" name="Group 103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24" name="Freeform 103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25" name="Group 103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26" name="Freeform 103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27" name="Freeform 103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28" name="Freeform 104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06" name="Group 104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19" name="Freeform 104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20" name="Group 104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21" name="Freeform 104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22" name="Freeform 104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23" name="Freeform 104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07" name="Group 104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14" name="Freeform 104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15" name="Group 104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16" name="Freeform 105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17" name="Freeform 105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18" name="Freeform 105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208" name="Group 105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09" name="Freeform 105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10" name="Group 105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11" name="Freeform 105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12" name="Freeform 105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13" name="Freeform 105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10" name="Group 1059"/>
                <xdr:cNvGrpSpPr>
                  <a:grpSpLocks/>
                </xdr:cNvGrpSpPr>
              </xdr:nvGrpSpPr>
              <xdr:grpSpPr bwMode="auto">
                <a:xfrm flipH="1">
                  <a:off x="431" y="260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181" name="Group 106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200" name="Freeform 106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201" name="Group 106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202" name="Freeform 106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03" name="Freeform 106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204" name="Freeform 106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182" name="Group 106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95" name="Freeform 106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96" name="Group 106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97" name="Freeform 106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98" name="Freeform 107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99" name="Freeform 107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183" name="Group 107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90" name="Freeform 107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91" name="Group 107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92" name="Freeform 107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93" name="Freeform 107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94" name="Freeform 107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184" name="Group 107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85" name="Freeform 107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86" name="Group 108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87" name="Freeform 108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88" name="Freeform 108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89" name="Freeform 108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11" name="Group 1084"/>
                <xdr:cNvGrpSpPr>
                  <a:grpSpLocks/>
                </xdr:cNvGrpSpPr>
              </xdr:nvGrpSpPr>
              <xdr:grpSpPr bwMode="auto">
                <a:xfrm flipH="1">
                  <a:off x="400" y="259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902157" name="Group 1085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76" name="Freeform 1086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77" name="Group 1087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78" name="Freeform 1088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79" name="Freeform 1089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80" name="Freeform 1090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158" name="Group 1091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71" name="Freeform 1092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72" name="Group 1093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73" name="Freeform 1094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74" name="Freeform 1095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75" name="Freeform 1096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159" name="Group 1097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66" name="Freeform 1098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67" name="Group 1099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68" name="Freeform 1100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69" name="Freeform 1101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70" name="Freeform 1102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902160" name="Group 1103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61" name="Freeform 1104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62" name="Group 1105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63" name="Freeform 1106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64" name="Freeform 1107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65" name="Freeform 1108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  <xdr:grpSp>
              <xdr:nvGrpSpPr>
                <xdr:cNvPr id="897012" name="Group 1109"/>
                <xdr:cNvGrpSpPr>
                  <a:grpSpLocks/>
                </xdr:cNvGrpSpPr>
              </xdr:nvGrpSpPr>
              <xdr:grpSpPr bwMode="auto">
                <a:xfrm flipH="1">
                  <a:off x="378" y="261"/>
                  <a:ext cx="24" cy="27"/>
                  <a:chOff x="378" y="209"/>
                  <a:chExt cx="23" cy="27"/>
                </a:xfrm>
              </xdr:grpSpPr>
              <xdr:grpSp>
                <xdr:nvGrpSpPr>
                  <xdr:cNvPr id="897013" name="Group 1110"/>
                  <xdr:cNvGrpSpPr>
                    <a:grpSpLocks/>
                  </xdr:cNvGrpSpPr>
                </xdr:nvGrpSpPr>
                <xdr:grpSpPr bwMode="auto">
                  <a:xfrm>
                    <a:off x="378" y="212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52" name="Freeform 1111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53" name="Group 1112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54" name="Freeform 1113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55" name="Freeform 1114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56" name="Freeform 1115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897014" name="Group 1116"/>
                  <xdr:cNvGrpSpPr>
                    <a:grpSpLocks/>
                  </xdr:cNvGrpSpPr>
                </xdr:nvGrpSpPr>
                <xdr:grpSpPr bwMode="auto">
                  <a:xfrm>
                    <a:off x="390" y="209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902147" name="Freeform 1117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902148" name="Group 1118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49" name="Freeform 1119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50" name="Freeform 1120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51" name="Freeform 1121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897015" name="Group 1122"/>
                  <xdr:cNvGrpSpPr>
                    <a:grpSpLocks/>
                  </xdr:cNvGrpSpPr>
                </xdr:nvGrpSpPr>
                <xdr:grpSpPr bwMode="auto">
                  <a:xfrm>
                    <a:off x="378" y="226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897022" name="Freeform 1123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897023" name="Group 1124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902144" name="Freeform 1125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45" name="Freeform 1126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902146" name="Freeform 1127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  <xdr:grpSp>
                <xdr:nvGrpSpPr>
                  <xdr:cNvPr id="897016" name="Group 1128"/>
                  <xdr:cNvGrpSpPr>
                    <a:grpSpLocks/>
                  </xdr:cNvGrpSpPr>
                </xdr:nvGrpSpPr>
                <xdr:grpSpPr bwMode="auto">
                  <a:xfrm>
                    <a:off x="391" y="223"/>
                    <a:ext cx="10" cy="10"/>
                    <a:chOff x="346" y="287"/>
                    <a:chExt cx="10" cy="10"/>
                  </a:xfrm>
                </xdr:grpSpPr>
                <xdr:sp macro="" textlink="">
                  <xdr:nvSpPr>
                    <xdr:cNvPr id="897017" name="Freeform 1129"/>
                    <xdr:cNvSpPr>
                      <a:spLocks/>
                    </xdr:cNvSpPr>
                  </xdr:nvSpPr>
                  <xdr:spPr bwMode="auto">
                    <a:xfrm>
                      <a:off x="351" y="292"/>
                      <a:ext cx="1" cy="4"/>
                    </a:xfrm>
                    <a:custGeom>
                      <a:avLst/>
                      <a:gdLst>
                        <a:gd name="T0" fmla="*/ 0 w 1"/>
                        <a:gd name="T1" fmla="*/ 0 h 4"/>
                        <a:gd name="T2" fmla="*/ 1 w 1"/>
                        <a:gd name="T3" fmla="*/ 4 h 4"/>
                        <a:gd name="T4" fmla="*/ 0 w 1"/>
                        <a:gd name="T5" fmla="*/ 0 h 4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4"/>
                        <a:gd name="T11" fmla="*/ 1 w 1"/>
                        <a:gd name="T12" fmla="*/ 4 h 4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4">
                          <a:moveTo>
                            <a:pt x="0" y="0"/>
                          </a:moveTo>
                          <a:cubicBezTo>
                            <a:pt x="0" y="1"/>
                            <a:pt x="1" y="4"/>
                            <a:pt x="1" y="4"/>
                          </a:cubicBezTo>
                          <a:cubicBezTo>
                            <a:pt x="1" y="4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grpSp>
                  <xdr:nvGrpSpPr>
                    <xdr:cNvPr id="897018" name="Group 1130"/>
                    <xdr:cNvGrpSpPr>
                      <a:grpSpLocks/>
                    </xdr:cNvGrpSpPr>
                  </xdr:nvGrpSpPr>
                  <xdr:grpSpPr bwMode="auto">
                    <a:xfrm>
                      <a:off x="346" y="287"/>
                      <a:ext cx="10" cy="10"/>
                      <a:chOff x="346" y="251"/>
                      <a:chExt cx="10" cy="10"/>
                    </a:xfrm>
                  </xdr:grpSpPr>
                  <xdr:sp macro="" textlink="">
                    <xdr:nvSpPr>
                      <xdr:cNvPr id="897019" name="Freeform 1131"/>
                      <xdr:cNvSpPr>
                        <a:spLocks/>
                      </xdr:cNvSpPr>
                    </xdr:nvSpPr>
                    <xdr:spPr bwMode="auto">
                      <a:xfrm>
                        <a:off x="346" y="255"/>
                        <a:ext cx="3" cy="6"/>
                      </a:xfrm>
                      <a:custGeom>
                        <a:avLst/>
                        <a:gdLst>
                          <a:gd name="T0" fmla="*/ 0 w 3"/>
                          <a:gd name="T1" fmla="*/ 0 h 6"/>
                          <a:gd name="T2" fmla="*/ 2 w 3"/>
                          <a:gd name="T3" fmla="*/ 6 h 6"/>
                          <a:gd name="T4" fmla="*/ 0 60000 65536"/>
                          <a:gd name="T5" fmla="*/ 0 60000 65536"/>
                          <a:gd name="T6" fmla="*/ 0 w 3"/>
                          <a:gd name="T7" fmla="*/ 0 h 6"/>
                          <a:gd name="T8" fmla="*/ 3 w 3"/>
                          <a:gd name="T9" fmla="*/ 6 h 6"/>
                        </a:gdLst>
                        <a:ahLst/>
                        <a:cxnLst>
                          <a:cxn ang="T4">
                            <a:pos x="T0" y="T1"/>
                          </a:cxn>
                          <a:cxn ang="T5">
                            <a:pos x="T2" y="T3"/>
                          </a:cxn>
                        </a:cxnLst>
                        <a:rect l="T6" t="T7" r="T8" b="T9"/>
                        <a:pathLst>
                          <a:path w="3" h="6">
                            <a:moveTo>
                              <a:pt x="0" y="0"/>
                            </a:moveTo>
                            <a:cubicBezTo>
                              <a:pt x="3" y="4"/>
                              <a:pt x="2" y="2"/>
                              <a:pt x="2" y="6"/>
                            </a:cubicBezTo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897020" name="Freeform 1132"/>
                      <xdr:cNvSpPr>
                        <a:spLocks/>
                      </xdr:cNvSpPr>
                    </xdr:nvSpPr>
                    <xdr:spPr bwMode="auto">
                      <a:xfrm>
                        <a:off x="348" y="251"/>
                        <a:ext cx="1" cy="3"/>
                      </a:xfrm>
                      <a:custGeom>
                        <a:avLst/>
                        <a:gdLst>
                          <a:gd name="T0" fmla="*/ 0 w 1"/>
                          <a:gd name="T1" fmla="*/ 0 h 3"/>
                          <a:gd name="T2" fmla="*/ 1 w 1"/>
                          <a:gd name="T3" fmla="*/ 3 h 3"/>
                          <a:gd name="T4" fmla="*/ 0 w 1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1"/>
                          <a:gd name="T10" fmla="*/ 0 h 3"/>
                          <a:gd name="T11" fmla="*/ 1 w 1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1" h="3">
                            <a:moveTo>
                              <a:pt x="0" y="0"/>
                            </a:moveTo>
                            <a:cubicBezTo>
                              <a:pt x="0" y="1"/>
                              <a:pt x="1" y="3"/>
                              <a:pt x="1" y="3"/>
                            </a:cubicBezTo>
                            <a:cubicBezTo>
                              <a:pt x="1" y="3"/>
                              <a:pt x="0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897021" name="Freeform 1133"/>
                      <xdr:cNvSpPr>
                        <a:spLocks/>
                      </xdr:cNvSpPr>
                    </xdr:nvSpPr>
                    <xdr:spPr bwMode="auto">
                      <a:xfrm>
                        <a:off x="354" y="253"/>
                        <a:ext cx="2" cy="3"/>
                      </a:xfrm>
                      <a:custGeom>
                        <a:avLst/>
                        <a:gdLst>
                          <a:gd name="T0" fmla="*/ 0 w 2"/>
                          <a:gd name="T1" fmla="*/ 0 h 3"/>
                          <a:gd name="T2" fmla="*/ 2 w 2"/>
                          <a:gd name="T3" fmla="*/ 3 h 3"/>
                          <a:gd name="T4" fmla="*/ 0 w 2"/>
                          <a:gd name="T5" fmla="*/ 0 h 3"/>
                          <a:gd name="T6" fmla="*/ 0 60000 65536"/>
                          <a:gd name="T7" fmla="*/ 0 60000 65536"/>
                          <a:gd name="T8" fmla="*/ 0 60000 65536"/>
                          <a:gd name="T9" fmla="*/ 0 w 2"/>
                          <a:gd name="T10" fmla="*/ 0 h 3"/>
                          <a:gd name="T11" fmla="*/ 2 w 2"/>
                          <a:gd name="T12" fmla="*/ 3 h 3"/>
                        </a:gdLst>
                        <a:ahLst/>
                        <a:cxnLst>
                          <a:cxn ang="T6">
                            <a:pos x="T0" y="T1"/>
                          </a:cxn>
                          <a:cxn ang="T7">
                            <a:pos x="T2" y="T3"/>
                          </a:cxn>
                          <a:cxn ang="T8">
                            <a:pos x="T4" y="T5"/>
                          </a:cxn>
                        </a:cxnLst>
                        <a:rect l="T9" t="T10" r="T11" b="T12"/>
                        <a:pathLst>
                          <a:path w="2" h="3">
                            <a:moveTo>
                              <a:pt x="0" y="0"/>
                            </a:moveTo>
                            <a:cubicBezTo>
                              <a:pt x="1" y="1"/>
                              <a:pt x="2" y="3"/>
                              <a:pt x="2" y="3"/>
                            </a:cubicBezTo>
                            <a:cubicBezTo>
                              <a:pt x="2" y="3"/>
                              <a:pt x="1" y="1"/>
                              <a:pt x="0" y="0"/>
                            </a:cubicBezTo>
                            <a:close/>
                          </a:path>
                        </a:pathLst>
                      </a:custGeom>
                      <a:noFill/>
                      <a:ln w="6350">
                        <a:solidFill>
                          <a:srgbClr val="000000"/>
                        </a:solidFill>
                        <a:round/>
                        <a:headEnd type="none" w="sm" len="sm"/>
                        <a:tailEnd type="none" w="sm" len="sm"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</a:extLst>
                    </xdr:spPr>
                  </xdr:sp>
                </xdr:grpSp>
              </xdr:grpSp>
            </xdr:grpSp>
          </xdr:grpSp>
          <xdr:grpSp>
            <xdr:nvGrpSpPr>
              <xdr:cNvPr id="896991" name="Group 1134"/>
              <xdr:cNvGrpSpPr>
                <a:grpSpLocks/>
              </xdr:cNvGrpSpPr>
            </xdr:nvGrpSpPr>
            <xdr:grpSpPr bwMode="auto">
              <a:xfrm>
                <a:off x="403" y="307"/>
                <a:ext cx="12" cy="26"/>
                <a:chOff x="396" y="211"/>
                <a:chExt cx="12" cy="26"/>
              </a:xfrm>
            </xdr:grpSpPr>
            <xdr:grpSp>
              <xdr:nvGrpSpPr>
                <xdr:cNvPr id="896992" name="Group 1135"/>
                <xdr:cNvGrpSpPr>
                  <a:grpSpLocks/>
                </xdr:cNvGrpSpPr>
              </xdr:nvGrpSpPr>
              <xdr:grpSpPr bwMode="auto">
                <a:xfrm>
                  <a:off x="398" y="211"/>
                  <a:ext cx="10" cy="10"/>
                  <a:chOff x="346" y="287"/>
                  <a:chExt cx="10" cy="10"/>
                </a:xfrm>
              </xdr:grpSpPr>
              <xdr:sp macro="" textlink="">
                <xdr:nvSpPr>
                  <xdr:cNvPr id="896999" name="Freeform 1136"/>
                  <xdr:cNvSpPr>
                    <a:spLocks/>
                  </xdr:cNvSpPr>
                </xdr:nvSpPr>
                <xdr:spPr bwMode="auto">
                  <a:xfrm>
                    <a:off x="351" y="292"/>
                    <a:ext cx="1" cy="4"/>
                  </a:xfrm>
                  <a:custGeom>
                    <a:avLst/>
                    <a:gdLst>
                      <a:gd name="T0" fmla="*/ 0 w 1"/>
                      <a:gd name="T1" fmla="*/ 0 h 4"/>
                      <a:gd name="T2" fmla="*/ 1 w 1"/>
                      <a:gd name="T3" fmla="*/ 4 h 4"/>
                      <a:gd name="T4" fmla="*/ 0 w 1"/>
                      <a:gd name="T5" fmla="*/ 0 h 4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4"/>
                      <a:gd name="T11" fmla="*/ 1 w 1"/>
                      <a:gd name="T12" fmla="*/ 4 h 4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4">
                        <a:moveTo>
                          <a:pt x="0" y="0"/>
                        </a:moveTo>
                        <a:cubicBezTo>
                          <a:pt x="0" y="1"/>
                          <a:pt x="1" y="4"/>
                          <a:pt x="1" y="4"/>
                        </a:cubicBezTo>
                        <a:cubicBezTo>
                          <a:pt x="1" y="4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grpSp>
                <xdr:nvGrpSpPr>
                  <xdr:cNvPr id="897000" name="Group 1137"/>
                  <xdr:cNvGrpSpPr>
                    <a:grpSpLocks/>
                  </xdr:cNvGrpSpPr>
                </xdr:nvGrpSpPr>
                <xdr:grpSpPr bwMode="auto">
                  <a:xfrm>
                    <a:off x="346" y="287"/>
                    <a:ext cx="10" cy="10"/>
                    <a:chOff x="346" y="251"/>
                    <a:chExt cx="10" cy="10"/>
                  </a:xfrm>
                </xdr:grpSpPr>
                <xdr:sp macro="" textlink="">
                  <xdr:nvSpPr>
                    <xdr:cNvPr id="897001" name="Freeform 1138"/>
                    <xdr:cNvSpPr>
                      <a:spLocks/>
                    </xdr:cNvSpPr>
                  </xdr:nvSpPr>
                  <xdr:spPr bwMode="auto">
                    <a:xfrm>
                      <a:off x="346" y="255"/>
                      <a:ext cx="3" cy="6"/>
                    </a:xfrm>
                    <a:custGeom>
                      <a:avLst/>
                      <a:gdLst>
                        <a:gd name="T0" fmla="*/ 0 w 3"/>
                        <a:gd name="T1" fmla="*/ 0 h 6"/>
                        <a:gd name="T2" fmla="*/ 2 w 3"/>
                        <a:gd name="T3" fmla="*/ 6 h 6"/>
                        <a:gd name="T4" fmla="*/ 0 60000 65536"/>
                        <a:gd name="T5" fmla="*/ 0 60000 65536"/>
                        <a:gd name="T6" fmla="*/ 0 w 3"/>
                        <a:gd name="T7" fmla="*/ 0 h 6"/>
                        <a:gd name="T8" fmla="*/ 3 w 3"/>
                        <a:gd name="T9" fmla="*/ 6 h 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3" h="6">
                          <a:moveTo>
                            <a:pt x="0" y="0"/>
                          </a:moveTo>
                          <a:cubicBezTo>
                            <a:pt x="3" y="4"/>
                            <a:pt x="2" y="2"/>
                            <a:pt x="2" y="6"/>
                          </a:cubicBezTo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897002" name="Freeform 1139"/>
                    <xdr:cNvSpPr>
                      <a:spLocks/>
                    </xdr:cNvSpPr>
                  </xdr:nvSpPr>
                  <xdr:spPr bwMode="auto">
                    <a:xfrm>
                      <a:off x="348" y="251"/>
                      <a:ext cx="1" cy="3"/>
                    </a:xfrm>
                    <a:custGeom>
                      <a:avLst/>
                      <a:gdLst>
                        <a:gd name="T0" fmla="*/ 0 w 1"/>
                        <a:gd name="T1" fmla="*/ 0 h 3"/>
                        <a:gd name="T2" fmla="*/ 1 w 1"/>
                        <a:gd name="T3" fmla="*/ 3 h 3"/>
                        <a:gd name="T4" fmla="*/ 0 w 1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3"/>
                        <a:gd name="T11" fmla="*/ 1 w 1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3">
                          <a:moveTo>
                            <a:pt x="0" y="0"/>
                          </a:moveTo>
                          <a:cubicBezTo>
                            <a:pt x="0" y="1"/>
                            <a:pt x="1" y="3"/>
                            <a:pt x="1" y="3"/>
                          </a:cubicBezTo>
                          <a:cubicBezTo>
                            <a:pt x="1" y="3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897003" name="Freeform 1140"/>
                    <xdr:cNvSpPr>
                      <a:spLocks/>
                    </xdr:cNvSpPr>
                  </xdr:nvSpPr>
                  <xdr:spPr bwMode="auto">
                    <a:xfrm>
                      <a:off x="354" y="253"/>
                      <a:ext cx="2" cy="3"/>
                    </a:xfrm>
                    <a:custGeom>
                      <a:avLst/>
                      <a:gdLst>
                        <a:gd name="T0" fmla="*/ 0 w 2"/>
                        <a:gd name="T1" fmla="*/ 0 h 3"/>
                        <a:gd name="T2" fmla="*/ 2 w 2"/>
                        <a:gd name="T3" fmla="*/ 3 h 3"/>
                        <a:gd name="T4" fmla="*/ 0 w 2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2"/>
                        <a:gd name="T10" fmla="*/ 0 h 3"/>
                        <a:gd name="T11" fmla="*/ 2 w 2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2" h="3">
                          <a:moveTo>
                            <a:pt x="0" y="0"/>
                          </a:moveTo>
                          <a:cubicBezTo>
                            <a:pt x="1" y="1"/>
                            <a:pt x="2" y="3"/>
                            <a:pt x="2" y="3"/>
                          </a:cubicBezTo>
                          <a:cubicBezTo>
                            <a:pt x="2" y="3"/>
                            <a:pt x="1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</xdr:grpSp>
            <xdr:grpSp>
              <xdr:nvGrpSpPr>
                <xdr:cNvPr id="896993" name="Group 1141"/>
                <xdr:cNvGrpSpPr>
                  <a:grpSpLocks/>
                </xdr:cNvGrpSpPr>
              </xdr:nvGrpSpPr>
              <xdr:grpSpPr bwMode="auto">
                <a:xfrm>
                  <a:off x="396" y="227"/>
                  <a:ext cx="10" cy="10"/>
                  <a:chOff x="346" y="287"/>
                  <a:chExt cx="10" cy="10"/>
                </a:xfrm>
              </xdr:grpSpPr>
              <xdr:sp macro="" textlink="">
                <xdr:nvSpPr>
                  <xdr:cNvPr id="896994" name="Freeform 1142"/>
                  <xdr:cNvSpPr>
                    <a:spLocks/>
                  </xdr:cNvSpPr>
                </xdr:nvSpPr>
                <xdr:spPr bwMode="auto">
                  <a:xfrm>
                    <a:off x="351" y="292"/>
                    <a:ext cx="1" cy="4"/>
                  </a:xfrm>
                  <a:custGeom>
                    <a:avLst/>
                    <a:gdLst>
                      <a:gd name="T0" fmla="*/ 0 w 1"/>
                      <a:gd name="T1" fmla="*/ 0 h 4"/>
                      <a:gd name="T2" fmla="*/ 1 w 1"/>
                      <a:gd name="T3" fmla="*/ 4 h 4"/>
                      <a:gd name="T4" fmla="*/ 0 w 1"/>
                      <a:gd name="T5" fmla="*/ 0 h 4"/>
                      <a:gd name="T6" fmla="*/ 0 60000 65536"/>
                      <a:gd name="T7" fmla="*/ 0 60000 65536"/>
                      <a:gd name="T8" fmla="*/ 0 60000 65536"/>
                      <a:gd name="T9" fmla="*/ 0 w 1"/>
                      <a:gd name="T10" fmla="*/ 0 h 4"/>
                      <a:gd name="T11" fmla="*/ 1 w 1"/>
                      <a:gd name="T12" fmla="*/ 4 h 4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1" h="4">
                        <a:moveTo>
                          <a:pt x="0" y="0"/>
                        </a:moveTo>
                        <a:cubicBezTo>
                          <a:pt x="0" y="1"/>
                          <a:pt x="1" y="4"/>
                          <a:pt x="1" y="4"/>
                        </a:cubicBezTo>
                        <a:cubicBezTo>
                          <a:pt x="1" y="4"/>
                          <a:pt x="0" y="1"/>
                          <a:pt x="0" y="0"/>
                        </a:cubicBezTo>
                        <a:close/>
                      </a:path>
                    </a:pathLst>
                  </a:custGeom>
                  <a:noFill/>
                  <a:ln w="6350">
                    <a:solidFill>
                      <a:srgbClr val="000000"/>
                    </a:solidFill>
                    <a:round/>
                    <a:headEnd type="none" w="sm" len="sm"/>
                    <a:tailEnd type="none" w="sm" len="sm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sp>
              <xdr:grpSp>
                <xdr:nvGrpSpPr>
                  <xdr:cNvPr id="896995" name="Group 1143"/>
                  <xdr:cNvGrpSpPr>
                    <a:grpSpLocks/>
                  </xdr:cNvGrpSpPr>
                </xdr:nvGrpSpPr>
                <xdr:grpSpPr bwMode="auto">
                  <a:xfrm>
                    <a:off x="346" y="287"/>
                    <a:ext cx="10" cy="10"/>
                    <a:chOff x="346" y="251"/>
                    <a:chExt cx="10" cy="10"/>
                  </a:xfrm>
                </xdr:grpSpPr>
                <xdr:sp macro="" textlink="">
                  <xdr:nvSpPr>
                    <xdr:cNvPr id="896996" name="Freeform 1144"/>
                    <xdr:cNvSpPr>
                      <a:spLocks/>
                    </xdr:cNvSpPr>
                  </xdr:nvSpPr>
                  <xdr:spPr bwMode="auto">
                    <a:xfrm>
                      <a:off x="346" y="255"/>
                      <a:ext cx="3" cy="6"/>
                    </a:xfrm>
                    <a:custGeom>
                      <a:avLst/>
                      <a:gdLst>
                        <a:gd name="T0" fmla="*/ 0 w 3"/>
                        <a:gd name="T1" fmla="*/ 0 h 6"/>
                        <a:gd name="T2" fmla="*/ 2 w 3"/>
                        <a:gd name="T3" fmla="*/ 6 h 6"/>
                        <a:gd name="T4" fmla="*/ 0 60000 65536"/>
                        <a:gd name="T5" fmla="*/ 0 60000 65536"/>
                        <a:gd name="T6" fmla="*/ 0 w 3"/>
                        <a:gd name="T7" fmla="*/ 0 h 6"/>
                        <a:gd name="T8" fmla="*/ 3 w 3"/>
                        <a:gd name="T9" fmla="*/ 6 h 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T6" t="T7" r="T8" b="T9"/>
                      <a:pathLst>
                        <a:path w="3" h="6">
                          <a:moveTo>
                            <a:pt x="0" y="0"/>
                          </a:moveTo>
                          <a:cubicBezTo>
                            <a:pt x="3" y="4"/>
                            <a:pt x="2" y="2"/>
                            <a:pt x="2" y="6"/>
                          </a:cubicBezTo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896997" name="Freeform 1145"/>
                    <xdr:cNvSpPr>
                      <a:spLocks/>
                    </xdr:cNvSpPr>
                  </xdr:nvSpPr>
                  <xdr:spPr bwMode="auto">
                    <a:xfrm>
                      <a:off x="348" y="251"/>
                      <a:ext cx="1" cy="3"/>
                    </a:xfrm>
                    <a:custGeom>
                      <a:avLst/>
                      <a:gdLst>
                        <a:gd name="T0" fmla="*/ 0 w 1"/>
                        <a:gd name="T1" fmla="*/ 0 h 3"/>
                        <a:gd name="T2" fmla="*/ 1 w 1"/>
                        <a:gd name="T3" fmla="*/ 3 h 3"/>
                        <a:gd name="T4" fmla="*/ 0 w 1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1"/>
                        <a:gd name="T10" fmla="*/ 0 h 3"/>
                        <a:gd name="T11" fmla="*/ 1 w 1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1" h="3">
                          <a:moveTo>
                            <a:pt x="0" y="0"/>
                          </a:moveTo>
                          <a:cubicBezTo>
                            <a:pt x="0" y="1"/>
                            <a:pt x="1" y="3"/>
                            <a:pt x="1" y="3"/>
                          </a:cubicBezTo>
                          <a:cubicBezTo>
                            <a:pt x="1" y="3"/>
                            <a:pt x="0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sp macro="" textlink="">
                  <xdr:nvSpPr>
                    <xdr:cNvPr id="896998" name="Freeform 1146"/>
                    <xdr:cNvSpPr>
                      <a:spLocks/>
                    </xdr:cNvSpPr>
                  </xdr:nvSpPr>
                  <xdr:spPr bwMode="auto">
                    <a:xfrm>
                      <a:off x="354" y="253"/>
                      <a:ext cx="2" cy="3"/>
                    </a:xfrm>
                    <a:custGeom>
                      <a:avLst/>
                      <a:gdLst>
                        <a:gd name="T0" fmla="*/ 0 w 2"/>
                        <a:gd name="T1" fmla="*/ 0 h 3"/>
                        <a:gd name="T2" fmla="*/ 2 w 2"/>
                        <a:gd name="T3" fmla="*/ 3 h 3"/>
                        <a:gd name="T4" fmla="*/ 0 w 2"/>
                        <a:gd name="T5" fmla="*/ 0 h 3"/>
                        <a:gd name="T6" fmla="*/ 0 60000 65536"/>
                        <a:gd name="T7" fmla="*/ 0 60000 65536"/>
                        <a:gd name="T8" fmla="*/ 0 60000 65536"/>
                        <a:gd name="T9" fmla="*/ 0 w 2"/>
                        <a:gd name="T10" fmla="*/ 0 h 3"/>
                        <a:gd name="T11" fmla="*/ 2 w 2"/>
                        <a:gd name="T12" fmla="*/ 3 h 3"/>
                      </a:gdLst>
                      <a:ahLst/>
                      <a:cxnLst>
                        <a:cxn ang="T6">
                          <a:pos x="T0" y="T1"/>
                        </a:cxn>
                        <a:cxn ang="T7">
                          <a:pos x="T2" y="T3"/>
                        </a:cxn>
                        <a:cxn ang="T8">
                          <a:pos x="T4" y="T5"/>
                        </a:cxn>
                      </a:cxnLst>
                      <a:rect l="T9" t="T10" r="T11" b="T12"/>
                      <a:pathLst>
                        <a:path w="2" h="3">
                          <a:moveTo>
                            <a:pt x="0" y="0"/>
                          </a:moveTo>
                          <a:cubicBezTo>
                            <a:pt x="1" y="1"/>
                            <a:pt x="2" y="3"/>
                            <a:pt x="2" y="3"/>
                          </a:cubicBezTo>
                          <a:cubicBezTo>
                            <a:pt x="2" y="3"/>
                            <a:pt x="1" y="1"/>
                            <a:pt x="0" y="0"/>
                          </a:cubicBezTo>
                          <a:close/>
                        </a:path>
                      </a:pathLst>
                    </a:custGeom>
                    <a:noFill/>
                    <a:ln w="6350">
                      <a:solidFill>
                        <a:srgbClr val="000000"/>
                      </a:solidFill>
                      <a:round/>
                      <a:headEnd type="none" w="sm" len="sm"/>
                      <a:tailEnd type="none" w="sm" len="sm"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</xdr:grpSp>
            </xdr:grpSp>
          </xdr:grpSp>
        </xdr:grpSp>
      </xdr:grpSp>
    </xdr:grp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57150</xdr:colOff>
      <xdr:row>11</xdr:row>
      <xdr:rowOff>95250</xdr:rowOff>
    </xdr:to>
    <xdr:sp macro="" textlink="">
      <xdr:nvSpPr>
        <xdr:cNvPr id="896979" name="Freeform 1147"/>
        <xdr:cNvSpPr>
          <a:spLocks/>
        </xdr:cNvSpPr>
      </xdr:nvSpPr>
      <xdr:spPr bwMode="auto">
        <a:xfrm>
          <a:off x="762000" y="1752600"/>
          <a:ext cx="838200" cy="247650"/>
        </a:xfrm>
        <a:custGeom>
          <a:avLst/>
          <a:gdLst>
            <a:gd name="T0" fmla="*/ 0 w 94"/>
            <a:gd name="T1" fmla="*/ 0 h 26"/>
            <a:gd name="T2" fmla="*/ 2147483646 w 94"/>
            <a:gd name="T3" fmla="*/ 0 h 26"/>
            <a:gd name="T4" fmla="*/ 2147483646 w 94"/>
            <a:gd name="T5" fmla="*/ 2147483646 h 26"/>
            <a:gd name="T6" fmla="*/ 0 60000 65536"/>
            <a:gd name="T7" fmla="*/ 0 60000 65536"/>
            <a:gd name="T8" fmla="*/ 0 60000 65536"/>
            <a:gd name="T9" fmla="*/ 0 w 94"/>
            <a:gd name="T10" fmla="*/ 0 h 26"/>
            <a:gd name="T11" fmla="*/ 94 w 94"/>
            <a:gd name="T12" fmla="*/ 26 h 2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26">
              <a:moveTo>
                <a:pt x="0" y="0"/>
              </a:moveTo>
              <a:lnTo>
                <a:pt x="68" y="0"/>
              </a:lnTo>
              <a:lnTo>
                <a:pt x="94" y="26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19</xdr:row>
      <xdr:rowOff>142875</xdr:rowOff>
    </xdr:from>
    <xdr:to>
      <xdr:col>17</xdr:col>
      <xdr:colOff>0</xdr:colOff>
      <xdr:row>20</xdr:row>
      <xdr:rowOff>19050</xdr:rowOff>
    </xdr:to>
    <xdr:grpSp>
      <xdr:nvGrpSpPr>
        <xdr:cNvPr id="896980" name="Group 1148"/>
        <xdr:cNvGrpSpPr>
          <a:grpSpLocks/>
        </xdr:cNvGrpSpPr>
      </xdr:nvGrpSpPr>
      <xdr:grpSpPr bwMode="auto">
        <a:xfrm>
          <a:off x="5934075" y="3267075"/>
          <a:ext cx="819150" cy="28575"/>
          <a:chOff x="98" y="303"/>
          <a:chExt cx="69" cy="14"/>
        </a:xfrm>
      </xdr:grpSpPr>
      <xdr:sp macro="" textlink="">
        <xdr:nvSpPr>
          <xdr:cNvPr id="896981" name="Line 1149"/>
          <xdr:cNvSpPr>
            <a:spLocks noChangeShapeType="1"/>
          </xdr:cNvSpPr>
        </xdr:nvSpPr>
        <xdr:spPr bwMode="auto">
          <a:xfrm rot="5400000">
            <a:off x="132" y="275"/>
            <a:ext cx="0" cy="6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6982" name="Line 1150"/>
          <xdr:cNvSpPr>
            <a:spLocks noChangeShapeType="1"/>
          </xdr:cNvSpPr>
        </xdr:nvSpPr>
        <xdr:spPr bwMode="auto">
          <a:xfrm>
            <a:off x="167" y="304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6983" name="Line 1151"/>
          <xdr:cNvSpPr>
            <a:spLocks noChangeShapeType="1"/>
          </xdr:cNvSpPr>
        </xdr:nvSpPr>
        <xdr:spPr bwMode="auto">
          <a:xfrm>
            <a:off x="98" y="3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15</xdr:row>
      <xdr:rowOff>0</xdr:rowOff>
    </xdr:from>
    <xdr:to>
      <xdr:col>22</xdr:col>
      <xdr:colOff>0</xdr:colOff>
      <xdr:row>16</xdr:row>
      <xdr:rowOff>85725</xdr:rowOff>
    </xdr:to>
    <xdr:grpSp>
      <xdr:nvGrpSpPr>
        <xdr:cNvPr id="2" name="그룹 190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5838825" y="2371725"/>
          <a:ext cx="542925" cy="238125"/>
          <a:chOff x="10241756" y="2438400"/>
          <a:chExt cx="547688" cy="238125"/>
        </a:xfrm>
      </xdr:grpSpPr>
      <xdr:sp macro="" textlink="">
        <xdr:nvSpPr>
          <xdr:cNvPr id="3" name="직사각형 187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0241756" y="2438400"/>
            <a:ext cx="547688" cy="238125"/>
          </a:xfrm>
          <a:prstGeom prst="rect">
            <a:avLst/>
          </a:pr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직각 삼각형 188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10422731" y="2438400"/>
            <a:ext cx="366713" cy="102394"/>
          </a:xfrm>
          <a:prstGeom prst="rtTriangl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123825</xdr:colOff>
      <xdr:row>14</xdr:row>
      <xdr:rowOff>142875</xdr:rowOff>
    </xdr:from>
    <xdr:to>
      <xdr:col>22</xdr:col>
      <xdr:colOff>47625</xdr:colOff>
      <xdr:row>15</xdr:row>
      <xdr:rowOff>95250</xdr:rowOff>
    </xdr:to>
    <xdr:sp macro="" textlink="">
      <xdr:nvSpPr>
        <xdr:cNvPr id="5" name="Freeform 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/>
        </xdr:cNvSpPr>
      </xdr:nvSpPr>
      <xdr:spPr bwMode="auto">
        <a:xfrm>
          <a:off x="6334125" y="2362200"/>
          <a:ext cx="95250" cy="104775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123825</xdr:colOff>
      <xdr:row>13</xdr:row>
      <xdr:rowOff>19050</xdr:rowOff>
    </xdr:from>
    <xdr:to>
      <xdr:col>22</xdr:col>
      <xdr:colOff>114300</xdr:colOff>
      <xdr:row>15</xdr:row>
      <xdr:rowOff>47625</xdr:rowOff>
    </xdr:to>
    <xdr:sp macro="" textlink="">
      <xdr:nvSpPr>
        <xdr:cNvPr id="6" name="Freeform 2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/>
        </xdr:cNvSpPr>
      </xdr:nvSpPr>
      <xdr:spPr bwMode="auto">
        <a:xfrm>
          <a:off x="5953125" y="2085975"/>
          <a:ext cx="542925" cy="333375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11</xdr:row>
      <xdr:rowOff>19050</xdr:rowOff>
    </xdr:from>
    <xdr:to>
      <xdr:col>22</xdr:col>
      <xdr:colOff>219075</xdr:colOff>
      <xdr:row>13</xdr:row>
      <xdr:rowOff>76200</xdr:rowOff>
    </xdr:to>
    <xdr:sp macro="" textlink="">
      <xdr:nvSpPr>
        <xdr:cNvPr id="7" name="Freeform 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/>
        </xdr:cNvSpPr>
      </xdr:nvSpPr>
      <xdr:spPr bwMode="auto">
        <a:xfrm>
          <a:off x="6105525" y="1781175"/>
          <a:ext cx="495300" cy="36195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38100</xdr:colOff>
      <xdr:row>9</xdr:row>
      <xdr:rowOff>38100</xdr:rowOff>
    </xdr:from>
    <xdr:to>
      <xdr:col>23</xdr:col>
      <xdr:colOff>19050</xdr:colOff>
      <xdr:row>11</xdr:row>
      <xdr:rowOff>76200</xdr:rowOff>
    </xdr:to>
    <xdr:sp macro="" textlink="">
      <xdr:nvSpPr>
        <xdr:cNvPr id="8" name="Freeform 4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/>
        </xdr:cNvSpPr>
      </xdr:nvSpPr>
      <xdr:spPr bwMode="auto">
        <a:xfrm>
          <a:off x="6248400" y="1495425"/>
          <a:ext cx="52387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</xdr:row>
      <xdr:rowOff>66675</xdr:rowOff>
    </xdr:from>
    <xdr:to>
      <xdr:col>24</xdr:col>
      <xdr:colOff>0</xdr:colOff>
      <xdr:row>9</xdr:row>
      <xdr:rowOff>104775</xdr:rowOff>
    </xdr:to>
    <xdr:sp macro="" textlink="">
      <xdr:nvSpPr>
        <xdr:cNvPr id="9" name="Freeform 5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/>
        </xdr:cNvSpPr>
      </xdr:nvSpPr>
      <xdr:spPr bwMode="auto">
        <a:xfrm>
          <a:off x="6381750" y="1219200"/>
          <a:ext cx="552450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247650</xdr:colOff>
      <xdr:row>15</xdr:row>
      <xdr:rowOff>0</xdr:rowOff>
    </xdr:from>
    <xdr:to>
      <xdr:col>12</xdr:col>
      <xdr:colOff>0</xdr:colOff>
      <xdr:row>16</xdr:row>
      <xdr:rowOff>85725</xdr:rowOff>
    </xdr:to>
    <xdr:sp macro="" textlink="">
      <xdr:nvSpPr>
        <xdr:cNvPr id="10" name="Rectangle 7" descr="작은 색종이 조각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Arrowheads="1"/>
        </xdr:cNvSpPr>
      </xdr:nvSpPr>
      <xdr:spPr bwMode="auto">
        <a:xfrm>
          <a:off x="1085850" y="2371725"/>
          <a:ext cx="2133600" cy="2381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266700</xdr:colOff>
      <xdr:row>4</xdr:row>
      <xdr:rowOff>9525</xdr:rowOff>
    </xdr:from>
    <xdr:to>
      <xdr:col>24</xdr:col>
      <xdr:colOff>352425</xdr:colOff>
      <xdr:row>4</xdr:row>
      <xdr:rowOff>19050</xdr:rowOff>
    </xdr:to>
    <xdr:sp macro="" textlink="">
      <xdr:nvSpPr>
        <xdr:cNvPr id="11" name="Line 18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6648450" y="704850"/>
          <a:ext cx="638175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304800</xdr:colOff>
      <xdr:row>15</xdr:row>
      <xdr:rowOff>38100</xdr:rowOff>
    </xdr:from>
    <xdr:to>
      <xdr:col>17</xdr:col>
      <xdr:colOff>28575</xdr:colOff>
      <xdr:row>16</xdr:row>
      <xdr:rowOff>66675</xdr:rowOff>
    </xdr:to>
    <xdr:grpSp>
      <xdr:nvGrpSpPr>
        <xdr:cNvPr id="12" name="Group 19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GrpSpPr>
          <a:grpSpLocks/>
        </xdr:cNvGrpSpPr>
      </xdr:nvGrpSpPr>
      <xdr:grpSpPr bwMode="auto">
        <a:xfrm>
          <a:off x="4371975" y="2409825"/>
          <a:ext cx="314325" cy="180975"/>
          <a:chOff x="453" y="249"/>
          <a:chExt cx="27" cy="19"/>
        </a:xfrm>
      </xdr:grpSpPr>
      <xdr:sp macro="" textlink="">
        <xdr:nvSpPr>
          <xdr:cNvPr id="13" name="Line 20">
            <a:extLst>
              <a:ext uri="{FF2B5EF4-FFF2-40B4-BE49-F238E27FC236}">
                <a16:creationId xmlns:a16="http://schemas.microsoft.com/office/drawing/2014/main" id="{00000000-0008-0000-12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69" y="251"/>
            <a:ext cx="4" cy="15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4" name="Group 21">
            <a:extLst>
              <a:ext uri="{FF2B5EF4-FFF2-40B4-BE49-F238E27FC236}">
                <a16:creationId xmlns:a16="http://schemas.microsoft.com/office/drawing/2014/main" id="{00000000-0008-0000-1200-00000E000000}"/>
              </a:ext>
            </a:extLst>
          </xdr:cNvPr>
          <xdr:cNvGrpSpPr>
            <a:grpSpLocks/>
          </xdr:cNvGrpSpPr>
        </xdr:nvGrpSpPr>
        <xdr:grpSpPr bwMode="auto">
          <a:xfrm>
            <a:off x="453" y="249"/>
            <a:ext cx="27" cy="19"/>
            <a:chOff x="456" y="252"/>
            <a:chExt cx="27" cy="19"/>
          </a:xfrm>
        </xdr:grpSpPr>
        <xdr:sp macro="" textlink="">
          <xdr:nvSpPr>
            <xdr:cNvPr id="15" name="Line 22">
              <a:extLst>
                <a:ext uri="{FF2B5EF4-FFF2-40B4-BE49-F238E27FC236}">
                  <a16:creationId xmlns:a16="http://schemas.microsoft.com/office/drawing/2014/main" id="{00000000-0008-0000-1200-00000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2" y="252"/>
              <a:ext cx="11" cy="13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Line 23">
              <a:extLst>
                <a:ext uri="{FF2B5EF4-FFF2-40B4-BE49-F238E27FC236}">
                  <a16:creationId xmlns:a16="http://schemas.microsoft.com/office/drawing/2014/main" id="{00000000-0008-0000-1200-00001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56" y="253"/>
              <a:ext cx="14" cy="13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" name="Line 24">
              <a:extLst>
                <a:ext uri="{FF2B5EF4-FFF2-40B4-BE49-F238E27FC236}">
                  <a16:creationId xmlns:a16="http://schemas.microsoft.com/office/drawing/2014/main" id="{00000000-0008-0000-1200-00001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57" y="254"/>
              <a:ext cx="16" cy="1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18</xdr:col>
      <xdr:colOff>523875</xdr:colOff>
      <xdr:row>8</xdr:row>
      <xdr:rowOff>142875</xdr:rowOff>
    </xdr:from>
    <xdr:to>
      <xdr:col>22</xdr:col>
      <xdr:colOff>142875</xdr:colOff>
      <xdr:row>10</xdr:row>
      <xdr:rowOff>0</xdr:rowOff>
    </xdr:to>
    <xdr:sp macro="" textlink="">
      <xdr:nvSpPr>
        <xdr:cNvPr id="18" name="Freeform 25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>
          <a:spLocks/>
        </xdr:cNvSpPr>
      </xdr:nvSpPr>
      <xdr:spPr bwMode="auto">
        <a:xfrm>
          <a:off x="5695950" y="1447800"/>
          <a:ext cx="8286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85725</xdr:colOff>
      <xdr:row>12</xdr:row>
      <xdr:rowOff>142875</xdr:rowOff>
    </xdr:from>
    <xdr:to>
      <xdr:col>20</xdr:col>
      <xdr:colOff>238125</xdr:colOff>
      <xdr:row>15</xdr:row>
      <xdr:rowOff>19050</xdr:rowOff>
    </xdr:to>
    <xdr:sp macro="" textlink="">
      <xdr:nvSpPr>
        <xdr:cNvPr id="19" name="Freeform 26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>
          <a:spLocks/>
        </xdr:cNvSpPr>
      </xdr:nvSpPr>
      <xdr:spPr bwMode="auto">
        <a:xfrm>
          <a:off x="4743450" y="2057400"/>
          <a:ext cx="1323975" cy="33337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209550</xdr:colOff>
      <xdr:row>15</xdr:row>
      <xdr:rowOff>57150</xdr:rowOff>
    </xdr:from>
    <xdr:to>
      <xdr:col>20</xdr:col>
      <xdr:colOff>266700</xdr:colOff>
      <xdr:row>15</xdr:row>
      <xdr:rowOff>123825</xdr:rowOff>
    </xdr:to>
    <xdr:sp macro="" textlink="">
      <xdr:nvSpPr>
        <xdr:cNvPr id="20" name="Freeform 118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/>
        </xdr:cNvSpPr>
      </xdr:nvSpPr>
      <xdr:spPr bwMode="auto">
        <a:xfrm>
          <a:off x="6038850" y="2428875"/>
          <a:ext cx="57150" cy="66675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47625</xdr:colOff>
      <xdr:row>15</xdr:row>
      <xdr:rowOff>142875</xdr:rowOff>
    </xdr:from>
    <xdr:to>
      <xdr:col>21</xdr:col>
      <xdr:colOff>104775</xdr:colOff>
      <xdr:row>16</xdr:row>
      <xdr:rowOff>47625</xdr:rowOff>
    </xdr:to>
    <xdr:sp macro="" textlink="">
      <xdr:nvSpPr>
        <xdr:cNvPr id="21" name="Freeform 119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>
          <a:spLocks/>
        </xdr:cNvSpPr>
      </xdr:nvSpPr>
      <xdr:spPr bwMode="auto">
        <a:xfrm>
          <a:off x="6257925" y="2514600"/>
          <a:ext cx="57150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152400</xdr:colOff>
      <xdr:row>5</xdr:row>
      <xdr:rowOff>123825</xdr:rowOff>
    </xdr:from>
    <xdr:to>
      <xdr:col>24</xdr:col>
      <xdr:colOff>152400</xdr:colOff>
      <xdr:row>7</xdr:row>
      <xdr:rowOff>114300</xdr:rowOff>
    </xdr:to>
    <xdr:sp macro="" textlink="">
      <xdr:nvSpPr>
        <xdr:cNvPr id="22" name="Freeform 120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>
          <a:spLocks/>
        </xdr:cNvSpPr>
      </xdr:nvSpPr>
      <xdr:spPr bwMode="auto">
        <a:xfrm>
          <a:off x="6534150" y="971550"/>
          <a:ext cx="552450" cy="295275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257175</xdr:colOff>
      <xdr:row>6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23" name="Rectangle 1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1095375" y="1000125"/>
          <a:ext cx="2124075" cy="13716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5</xdr:row>
      <xdr:rowOff>123825</xdr:rowOff>
    </xdr:from>
    <xdr:to>
      <xdr:col>12</xdr:col>
      <xdr:colOff>19050</xdr:colOff>
      <xdr:row>15</xdr:row>
      <xdr:rowOff>19050</xdr:rowOff>
    </xdr:to>
    <xdr:grpSp>
      <xdr:nvGrpSpPr>
        <xdr:cNvPr id="24" name="Group 12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GrpSpPr>
          <a:grpSpLocks/>
        </xdr:cNvGrpSpPr>
      </xdr:nvGrpSpPr>
      <xdr:grpSpPr bwMode="auto">
        <a:xfrm>
          <a:off x="1038225" y="971550"/>
          <a:ext cx="2200275" cy="1419225"/>
          <a:chOff x="122" y="108"/>
          <a:chExt cx="222" cy="143"/>
        </a:xfrm>
      </xdr:grpSpPr>
      <xdr:sp macro="" textlink="">
        <xdr:nvSpPr>
          <xdr:cNvPr id="25" name="Freeform 124">
            <a:extLst>
              <a:ext uri="{FF2B5EF4-FFF2-40B4-BE49-F238E27FC236}">
                <a16:creationId xmlns:a16="http://schemas.microsoft.com/office/drawing/2014/main" id="{00000000-0008-0000-1200-000019000000}"/>
              </a:ext>
            </a:extLst>
          </xdr:cNvPr>
          <xdr:cNvSpPr>
            <a:spLocks/>
          </xdr:cNvSpPr>
        </xdr:nvSpPr>
        <xdr:spPr bwMode="auto">
          <a:xfrm>
            <a:off x="226" y="108"/>
            <a:ext cx="65" cy="36"/>
          </a:xfrm>
          <a:custGeom>
            <a:avLst/>
            <a:gdLst>
              <a:gd name="T0" fmla="*/ 2147483646 w 56"/>
              <a:gd name="T1" fmla="*/ 2 h 34"/>
              <a:gd name="T2" fmla="*/ 1143487975 w 56"/>
              <a:gd name="T3" fmla="*/ 7 h 34"/>
              <a:gd name="T4" fmla="*/ 2147483646 w 56"/>
              <a:gd name="T5" fmla="*/ 44162 h 34"/>
              <a:gd name="T6" fmla="*/ 2147483646 w 56"/>
              <a:gd name="T7" fmla="*/ 39371 h 34"/>
              <a:gd name="T8" fmla="*/ 2147483646 w 56"/>
              <a:gd name="T9" fmla="*/ 23551 h 34"/>
              <a:gd name="T10" fmla="*/ 2147483646 w 56"/>
              <a:gd name="T11" fmla="*/ 13298 h 34"/>
              <a:gd name="T12" fmla="*/ 2147483646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Freeform 125">
            <a:extLst>
              <a:ext uri="{FF2B5EF4-FFF2-40B4-BE49-F238E27FC236}">
                <a16:creationId xmlns:a16="http://schemas.microsoft.com/office/drawing/2014/main" id="{00000000-0008-0000-1200-00001A000000}"/>
              </a:ext>
            </a:extLst>
          </xdr:cNvPr>
          <xdr:cNvSpPr>
            <a:spLocks/>
          </xdr:cNvSpPr>
        </xdr:nvSpPr>
        <xdr:spPr bwMode="auto">
          <a:xfrm>
            <a:off x="173" y="109"/>
            <a:ext cx="60" cy="33"/>
          </a:xfrm>
          <a:custGeom>
            <a:avLst/>
            <a:gdLst>
              <a:gd name="T0" fmla="*/ 164837 w 56"/>
              <a:gd name="T1" fmla="*/ 2 h 34"/>
              <a:gd name="T2" fmla="*/ 53016 w 56"/>
              <a:gd name="T3" fmla="*/ 7 h 34"/>
              <a:gd name="T4" fmla="*/ 217224 w 56"/>
              <a:gd name="T5" fmla="*/ 17 h 34"/>
              <a:gd name="T6" fmla="*/ 306707 w 56"/>
              <a:gd name="T7" fmla="*/ 17 h 34"/>
              <a:gd name="T8" fmla="*/ 328615 w 56"/>
              <a:gd name="T9" fmla="*/ 17 h 34"/>
              <a:gd name="T10" fmla="*/ 318748 w 56"/>
              <a:gd name="T11" fmla="*/ 9 h 34"/>
              <a:gd name="T12" fmla="*/ 164837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" name="Freeform 126">
            <a:extLst>
              <a:ext uri="{FF2B5EF4-FFF2-40B4-BE49-F238E27FC236}">
                <a16:creationId xmlns:a16="http://schemas.microsoft.com/office/drawing/2014/main" id="{00000000-0008-0000-1200-00001B000000}"/>
              </a:ext>
            </a:extLst>
          </xdr:cNvPr>
          <xdr:cNvSpPr>
            <a:spLocks/>
          </xdr:cNvSpPr>
        </xdr:nvSpPr>
        <xdr:spPr bwMode="auto">
          <a:xfrm>
            <a:off x="122" y="108"/>
            <a:ext cx="59" cy="34"/>
          </a:xfrm>
          <a:custGeom>
            <a:avLst/>
            <a:gdLst>
              <a:gd name="T0" fmla="*/ 20718 w 56"/>
              <a:gd name="T1" fmla="*/ 2 h 34"/>
              <a:gd name="T2" fmla="*/ 8 w 56"/>
              <a:gd name="T3" fmla="*/ 7 h 34"/>
              <a:gd name="T4" fmla="*/ 25527 w 56"/>
              <a:gd name="T5" fmla="*/ 34 h 34"/>
              <a:gd name="T6" fmla="*/ 36783 w 56"/>
              <a:gd name="T7" fmla="*/ 29 h 34"/>
              <a:gd name="T8" fmla="*/ 38860 w 56"/>
              <a:gd name="T9" fmla="*/ 19 h 34"/>
              <a:gd name="T10" fmla="*/ 38754 w 56"/>
              <a:gd name="T11" fmla="*/ 9 h 34"/>
              <a:gd name="T12" fmla="*/ 2071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Freeform 127">
            <a:extLst>
              <a:ext uri="{FF2B5EF4-FFF2-40B4-BE49-F238E27FC236}">
                <a16:creationId xmlns:a16="http://schemas.microsoft.com/office/drawing/2014/main" id="{00000000-0008-0000-1200-00001C000000}"/>
              </a:ext>
            </a:extLst>
          </xdr:cNvPr>
          <xdr:cNvSpPr>
            <a:spLocks/>
          </xdr:cNvSpPr>
        </xdr:nvSpPr>
        <xdr:spPr bwMode="auto">
          <a:xfrm>
            <a:off x="283" y="108"/>
            <a:ext cx="55" cy="39"/>
          </a:xfrm>
          <a:custGeom>
            <a:avLst/>
            <a:gdLst>
              <a:gd name="T0" fmla="*/ 28 w 56"/>
              <a:gd name="T1" fmla="*/ 2 h 34"/>
              <a:gd name="T2" fmla="*/ 8 w 56"/>
              <a:gd name="T3" fmla="*/ 214427021 h 34"/>
              <a:gd name="T4" fmla="*/ 28 w 56"/>
              <a:gd name="T5" fmla="*/ 1112514462 h 34"/>
              <a:gd name="T6" fmla="*/ 28 w 56"/>
              <a:gd name="T7" fmla="*/ 928244139 h 34"/>
              <a:gd name="T8" fmla="*/ 28 w 56"/>
              <a:gd name="T9" fmla="*/ 615043398 h 34"/>
              <a:gd name="T10" fmla="*/ 28 w 56"/>
              <a:gd name="T11" fmla="*/ 282130904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Freeform 128">
            <a:extLst>
              <a:ext uri="{FF2B5EF4-FFF2-40B4-BE49-F238E27FC236}">
                <a16:creationId xmlns:a16="http://schemas.microsoft.com/office/drawing/2014/main" id="{00000000-0008-0000-1200-00001D000000}"/>
              </a:ext>
            </a:extLst>
          </xdr:cNvPr>
          <xdr:cNvSpPr>
            <a:spLocks/>
          </xdr:cNvSpPr>
        </xdr:nvSpPr>
        <xdr:spPr bwMode="auto">
          <a:xfrm>
            <a:off x="122" y="213"/>
            <a:ext cx="64" cy="37"/>
          </a:xfrm>
          <a:custGeom>
            <a:avLst/>
            <a:gdLst>
              <a:gd name="T0" fmla="*/ 2147483646 w 41"/>
              <a:gd name="T1" fmla="*/ 2147483646 h 31"/>
              <a:gd name="T2" fmla="*/ 2147483646 w 41"/>
              <a:gd name="T3" fmla="*/ 2147483646 h 31"/>
              <a:gd name="T4" fmla="*/ 2147483646 w 41"/>
              <a:gd name="T5" fmla="*/ 2147483646 h 31"/>
              <a:gd name="T6" fmla="*/ 2147483646 w 41"/>
              <a:gd name="T7" fmla="*/ 2147483646 h 31"/>
              <a:gd name="T8" fmla="*/ 2147483646 w 41"/>
              <a:gd name="T9" fmla="*/ 2147483646 h 31"/>
              <a:gd name="T10" fmla="*/ 2147483646 w 41"/>
              <a:gd name="T11" fmla="*/ 2147483646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Freeform 129">
            <a:extLst>
              <a:ext uri="{FF2B5EF4-FFF2-40B4-BE49-F238E27FC236}">
                <a16:creationId xmlns:a16="http://schemas.microsoft.com/office/drawing/2014/main" id="{00000000-0008-0000-1200-00001E000000}"/>
              </a:ext>
            </a:extLst>
          </xdr:cNvPr>
          <xdr:cNvSpPr>
            <a:spLocks/>
          </xdr:cNvSpPr>
        </xdr:nvSpPr>
        <xdr:spPr bwMode="auto">
          <a:xfrm>
            <a:off x="124" y="138"/>
            <a:ext cx="46" cy="31"/>
          </a:xfrm>
          <a:custGeom>
            <a:avLst/>
            <a:gdLst>
              <a:gd name="T0" fmla="*/ 27818325 w 41"/>
              <a:gd name="T1" fmla="*/ 3 h 31"/>
              <a:gd name="T2" fmla="*/ 10606456 w 41"/>
              <a:gd name="T3" fmla="*/ 7 h 31"/>
              <a:gd name="T4" fmla="*/ 37608318 w 41"/>
              <a:gd name="T5" fmla="*/ 31 h 31"/>
              <a:gd name="T6" fmla="*/ 62251183 w 41"/>
              <a:gd name="T7" fmla="*/ 28 h 31"/>
              <a:gd name="T8" fmla="*/ 58156432 w 41"/>
              <a:gd name="T9" fmla="*/ 7 h 31"/>
              <a:gd name="T10" fmla="*/ 27818325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Freeform 130">
            <a:extLst>
              <a:ext uri="{FF2B5EF4-FFF2-40B4-BE49-F238E27FC236}">
                <a16:creationId xmlns:a16="http://schemas.microsoft.com/office/drawing/2014/main" id="{00000000-0008-0000-1200-00001F000000}"/>
              </a:ext>
            </a:extLst>
          </xdr:cNvPr>
          <xdr:cNvSpPr>
            <a:spLocks/>
          </xdr:cNvSpPr>
        </xdr:nvSpPr>
        <xdr:spPr bwMode="auto">
          <a:xfrm>
            <a:off x="273" y="190"/>
            <a:ext cx="71" cy="35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29683324 h 31"/>
              <a:gd name="T4" fmla="*/ 2147483646 w 41"/>
              <a:gd name="T5" fmla="*/ 136404815 h 31"/>
              <a:gd name="T6" fmla="*/ 2147483646 w 41"/>
              <a:gd name="T7" fmla="*/ 125718803 h 31"/>
              <a:gd name="T8" fmla="*/ 2147483646 w 41"/>
              <a:gd name="T9" fmla="*/ 29683324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Freeform 131">
            <a:extLst>
              <a:ext uri="{FF2B5EF4-FFF2-40B4-BE49-F238E27FC236}">
                <a16:creationId xmlns:a16="http://schemas.microsoft.com/office/drawing/2014/main" id="{00000000-0008-0000-1200-000020000000}"/>
              </a:ext>
            </a:extLst>
          </xdr:cNvPr>
          <xdr:cNvSpPr>
            <a:spLocks/>
          </xdr:cNvSpPr>
        </xdr:nvSpPr>
        <xdr:spPr bwMode="auto">
          <a:xfrm>
            <a:off x="218" y="215"/>
            <a:ext cx="76" cy="36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1038726722 h 31"/>
              <a:gd name="T4" fmla="*/ 2147483646 w 41"/>
              <a:gd name="T5" fmla="*/ 2147483646 h 31"/>
              <a:gd name="T6" fmla="*/ 2147483646 w 41"/>
              <a:gd name="T7" fmla="*/ 2147483646 h 31"/>
              <a:gd name="T8" fmla="*/ 2147483646 w 41"/>
              <a:gd name="T9" fmla="*/ 1038726722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Freeform 132">
            <a:extLst>
              <a:ext uri="{FF2B5EF4-FFF2-40B4-BE49-F238E27FC236}">
                <a16:creationId xmlns:a16="http://schemas.microsoft.com/office/drawing/2014/main" id="{00000000-0008-0000-1200-000021000000}"/>
              </a:ext>
            </a:extLst>
          </xdr:cNvPr>
          <xdr:cNvSpPr>
            <a:spLocks/>
          </xdr:cNvSpPr>
        </xdr:nvSpPr>
        <xdr:spPr bwMode="auto">
          <a:xfrm>
            <a:off x="161" y="157"/>
            <a:ext cx="38" cy="45"/>
          </a:xfrm>
          <a:custGeom>
            <a:avLst/>
            <a:gdLst>
              <a:gd name="T0" fmla="*/ 6 w 41"/>
              <a:gd name="T1" fmla="*/ 2147483646 h 31"/>
              <a:gd name="T2" fmla="*/ 5 w 41"/>
              <a:gd name="T3" fmla="*/ 2147483646 h 31"/>
              <a:gd name="T4" fmla="*/ 6 w 41"/>
              <a:gd name="T5" fmla="*/ 2147483646 h 31"/>
              <a:gd name="T6" fmla="*/ 6 w 41"/>
              <a:gd name="T7" fmla="*/ 2147483646 h 31"/>
              <a:gd name="T8" fmla="*/ 6 w 41"/>
              <a:gd name="T9" fmla="*/ 2147483646 h 31"/>
              <a:gd name="T10" fmla="*/ 6 w 41"/>
              <a:gd name="T11" fmla="*/ 2147483646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" name="Freeform 133">
            <a:extLst>
              <a:ext uri="{FF2B5EF4-FFF2-40B4-BE49-F238E27FC236}">
                <a16:creationId xmlns:a16="http://schemas.microsoft.com/office/drawing/2014/main" id="{00000000-0008-0000-1200-000022000000}"/>
              </a:ext>
            </a:extLst>
          </xdr:cNvPr>
          <xdr:cNvSpPr>
            <a:spLocks/>
          </xdr:cNvSpPr>
        </xdr:nvSpPr>
        <xdr:spPr bwMode="auto">
          <a:xfrm>
            <a:off x="306" y="139"/>
            <a:ext cx="35" cy="32"/>
          </a:xfrm>
          <a:custGeom>
            <a:avLst/>
            <a:gdLst>
              <a:gd name="T0" fmla="*/ 3 w 41"/>
              <a:gd name="T1" fmla="*/ 3 h 31"/>
              <a:gd name="T2" fmla="*/ 3 w 41"/>
              <a:gd name="T3" fmla="*/ 7 h 31"/>
              <a:gd name="T4" fmla="*/ 3 w 41"/>
              <a:gd name="T5" fmla="*/ 1581 h 31"/>
              <a:gd name="T6" fmla="*/ 3 w 41"/>
              <a:gd name="T7" fmla="*/ 1438 h 31"/>
              <a:gd name="T8" fmla="*/ 3 w 41"/>
              <a:gd name="T9" fmla="*/ 7 h 31"/>
              <a:gd name="T10" fmla="*/ 3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" name="Freeform 134">
            <a:extLst>
              <a:ext uri="{FF2B5EF4-FFF2-40B4-BE49-F238E27FC236}">
                <a16:creationId xmlns:a16="http://schemas.microsoft.com/office/drawing/2014/main" id="{00000000-0008-0000-1200-000023000000}"/>
              </a:ext>
            </a:extLst>
          </xdr:cNvPr>
          <xdr:cNvSpPr>
            <a:spLocks/>
          </xdr:cNvSpPr>
        </xdr:nvSpPr>
        <xdr:spPr bwMode="auto">
          <a:xfrm>
            <a:off x="283" y="161"/>
            <a:ext cx="55" cy="35"/>
          </a:xfrm>
          <a:custGeom>
            <a:avLst/>
            <a:gdLst>
              <a:gd name="T0" fmla="*/ 28 w 56"/>
              <a:gd name="T1" fmla="*/ 2 h 34"/>
              <a:gd name="T2" fmla="*/ 8 w 56"/>
              <a:gd name="T3" fmla="*/ 7 h 34"/>
              <a:gd name="T4" fmla="*/ 28 w 56"/>
              <a:gd name="T5" fmla="*/ 1210 h 34"/>
              <a:gd name="T6" fmla="*/ 28 w 56"/>
              <a:gd name="T7" fmla="*/ 1045 h 34"/>
              <a:gd name="T8" fmla="*/ 28 w 56"/>
              <a:gd name="T9" fmla="*/ 782 h 34"/>
              <a:gd name="T10" fmla="*/ 28 w 56"/>
              <a:gd name="T11" fmla="*/ 9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Freeform 135">
            <a:extLst>
              <a:ext uri="{FF2B5EF4-FFF2-40B4-BE49-F238E27FC236}">
                <a16:creationId xmlns:a16="http://schemas.microsoft.com/office/drawing/2014/main" id="{00000000-0008-0000-1200-000024000000}"/>
              </a:ext>
            </a:extLst>
          </xdr:cNvPr>
          <xdr:cNvSpPr>
            <a:spLocks/>
          </xdr:cNvSpPr>
        </xdr:nvSpPr>
        <xdr:spPr bwMode="auto">
          <a:xfrm>
            <a:off x="151" y="137"/>
            <a:ext cx="65" cy="32"/>
          </a:xfrm>
          <a:custGeom>
            <a:avLst/>
            <a:gdLst>
              <a:gd name="T0" fmla="*/ 2147483646 w 56"/>
              <a:gd name="T1" fmla="*/ 2 h 34"/>
              <a:gd name="T2" fmla="*/ 1143487975 w 56"/>
              <a:gd name="T3" fmla="*/ 7 h 34"/>
              <a:gd name="T4" fmla="*/ 2147483646 w 56"/>
              <a:gd name="T5" fmla="*/ 8 h 34"/>
              <a:gd name="T6" fmla="*/ 2147483646 w 56"/>
              <a:gd name="T7" fmla="*/ 8 h 34"/>
              <a:gd name="T8" fmla="*/ 2147483646 w 56"/>
              <a:gd name="T9" fmla="*/ 8 h 34"/>
              <a:gd name="T10" fmla="*/ 2147483646 w 56"/>
              <a:gd name="T11" fmla="*/ 8 h 34"/>
              <a:gd name="T12" fmla="*/ 2147483646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Freeform 136">
            <a:extLst>
              <a:ext uri="{FF2B5EF4-FFF2-40B4-BE49-F238E27FC236}">
                <a16:creationId xmlns:a16="http://schemas.microsoft.com/office/drawing/2014/main" id="{00000000-0008-0000-1200-000025000000}"/>
              </a:ext>
            </a:extLst>
          </xdr:cNvPr>
          <xdr:cNvSpPr>
            <a:spLocks/>
          </xdr:cNvSpPr>
        </xdr:nvSpPr>
        <xdr:spPr bwMode="auto">
          <a:xfrm>
            <a:off x="208" y="135"/>
            <a:ext cx="59" cy="32"/>
          </a:xfrm>
          <a:custGeom>
            <a:avLst/>
            <a:gdLst>
              <a:gd name="T0" fmla="*/ 20718 w 56"/>
              <a:gd name="T1" fmla="*/ 2 h 34"/>
              <a:gd name="T2" fmla="*/ 8 w 56"/>
              <a:gd name="T3" fmla="*/ 7 h 34"/>
              <a:gd name="T4" fmla="*/ 25527 w 56"/>
              <a:gd name="T5" fmla="*/ 8 h 34"/>
              <a:gd name="T6" fmla="*/ 36783 w 56"/>
              <a:gd name="T7" fmla="*/ 8 h 34"/>
              <a:gd name="T8" fmla="*/ 38860 w 56"/>
              <a:gd name="T9" fmla="*/ 8 h 34"/>
              <a:gd name="T10" fmla="*/ 38754 w 56"/>
              <a:gd name="T11" fmla="*/ 8 h 34"/>
              <a:gd name="T12" fmla="*/ 2071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Freeform 137">
            <a:extLst>
              <a:ext uri="{FF2B5EF4-FFF2-40B4-BE49-F238E27FC236}">
                <a16:creationId xmlns:a16="http://schemas.microsoft.com/office/drawing/2014/main" id="{00000000-0008-0000-1200-000026000000}"/>
              </a:ext>
            </a:extLst>
          </xdr:cNvPr>
          <xdr:cNvSpPr>
            <a:spLocks/>
          </xdr:cNvSpPr>
        </xdr:nvSpPr>
        <xdr:spPr bwMode="auto">
          <a:xfrm>
            <a:off x="258" y="137"/>
            <a:ext cx="55" cy="32"/>
          </a:xfrm>
          <a:custGeom>
            <a:avLst/>
            <a:gdLst>
              <a:gd name="T0" fmla="*/ 28 w 56"/>
              <a:gd name="T1" fmla="*/ 2 h 34"/>
              <a:gd name="T2" fmla="*/ 8 w 56"/>
              <a:gd name="T3" fmla="*/ 7 h 34"/>
              <a:gd name="T4" fmla="*/ 28 w 56"/>
              <a:gd name="T5" fmla="*/ 8 h 34"/>
              <a:gd name="T6" fmla="*/ 28 w 56"/>
              <a:gd name="T7" fmla="*/ 8 h 34"/>
              <a:gd name="T8" fmla="*/ 28 w 56"/>
              <a:gd name="T9" fmla="*/ 8 h 34"/>
              <a:gd name="T10" fmla="*/ 28 w 56"/>
              <a:gd name="T11" fmla="*/ 8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Freeform 138">
            <a:extLst>
              <a:ext uri="{FF2B5EF4-FFF2-40B4-BE49-F238E27FC236}">
                <a16:creationId xmlns:a16="http://schemas.microsoft.com/office/drawing/2014/main" id="{00000000-0008-0000-1200-000027000000}"/>
              </a:ext>
            </a:extLst>
          </xdr:cNvPr>
          <xdr:cNvSpPr>
            <a:spLocks/>
          </xdr:cNvSpPr>
        </xdr:nvSpPr>
        <xdr:spPr bwMode="auto">
          <a:xfrm>
            <a:off x="123" y="161"/>
            <a:ext cx="43" cy="39"/>
          </a:xfrm>
          <a:custGeom>
            <a:avLst/>
            <a:gdLst>
              <a:gd name="T0" fmla="*/ 2 w 56"/>
              <a:gd name="T1" fmla="*/ 2 h 34"/>
              <a:gd name="T2" fmla="*/ 2 w 56"/>
              <a:gd name="T3" fmla="*/ 214427021 h 34"/>
              <a:gd name="T4" fmla="*/ 2 w 56"/>
              <a:gd name="T5" fmla="*/ 1112514462 h 34"/>
              <a:gd name="T6" fmla="*/ 2 w 56"/>
              <a:gd name="T7" fmla="*/ 928244139 h 34"/>
              <a:gd name="T8" fmla="*/ 2 w 56"/>
              <a:gd name="T9" fmla="*/ 615043398 h 34"/>
              <a:gd name="T10" fmla="*/ 2 w 56"/>
              <a:gd name="T11" fmla="*/ 282130904 h 34"/>
              <a:gd name="T12" fmla="*/ 2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Freeform 139">
            <a:extLst>
              <a:ext uri="{FF2B5EF4-FFF2-40B4-BE49-F238E27FC236}">
                <a16:creationId xmlns:a16="http://schemas.microsoft.com/office/drawing/2014/main" id="{00000000-0008-0000-1200-000028000000}"/>
              </a:ext>
            </a:extLst>
          </xdr:cNvPr>
          <xdr:cNvSpPr>
            <a:spLocks/>
          </xdr:cNvSpPr>
        </xdr:nvSpPr>
        <xdr:spPr bwMode="auto">
          <a:xfrm>
            <a:off x="185" y="162"/>
            <a:ext cx="60" cy="34"/>
          </a:xfrm>
          <a:custGeom>
            <a:avLst/>
            <a:gdLst>
              <a:gd name="T0" fmla="*/ 164837 w 56"/>
              <a:gd name="T1" fmla="*/ 2 h 34"/>
              <a:gd name="T2" fmla="*/ 53016 w 56"/>
              <a:gd name="T3" fmla="*/ 7 h 34"/>
              <a:gd name="T4" fmla="*/ 217224 w 56"/>
              <a:gd name="T5" fmla="*/ 34 h 34"/>
              <a:gd name="T6" fmla="*/ 306707 w 56"/>
              <a:gd name="T7" fmla="*/ 29 h 34"/>
              <a:gd name="T8" fmla="*/ 328615 w 56"/>
              <a:gd name="T9" fmla="*/ 19 h 34"/>
              <a:gd name="T10" fmla="*/ 318748 w 56"/>
              <a:gd name="T11" fmla="*/ 9 h 34"/>
              <a:gd name="T12" fmla="*/ 164837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" name="Freeform 140">
            <a:extLst>
              <a:ext uri="{FF2B5EF4-FFF2-40B4-BE49-F238E27FC236}">
                <a16:creationId xmlns:a16="http://schemas.microsoft.com/office/drawing/2014/main" id="{00000000-0008-0000-1200-000029000000}"/>
              </a:ext>
            </a:extLst>
          </xdr:cNvPr>
          <xdr:cNvSpPr>
            <a:spLocks/>
          </xdr:cNvSpPr>
        </xdr:nvSpPr>
        <xdr:spPr bwMode="auto">
          <a:xfrm>
            <a:off x="123" y="194"/>
            <a:ext cx="55" cy="26"/>
          </a:xfrm>
          <a:custGeom>
            <a:avLst/>
            <a:gdLst>
              <a:gd name="T0" fmla="*/ 28 w 56"/>
              <a:gd name="T1" fmla="*/ 2 h 34"/>
              <a:gd name="T2" fmla="*/ 8 w 56"/>
              <a:gd name="T3" fmla="*/ 2 h 34"/>
              <a:gd name="T4" fmla="*/ 28 w 56"/>
              <a:gd name="T5" fmla="*/ 2 h 34"/>
              <a:gd name="T6" fmla="*/ 28 w 56"/>
              <a:gd name="T7" fmla="*/ 2 h 34"/>
              <a:gd name="T8" fmla="*/ 28 w 56"/>
              <a:gd name="T9" fmla="*/ 2 h 34"/>
              <a:gd name="T10" fmla="*/ 28 w 56"/>
              <a:gd name="T11" fmla="*/ 2 h 34"/>
              <a:gd name="T12" fmla="*/ 2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Freeform 141">
            <a:extLst>
              <a:ext uri="{FF2B5EF4-FFF2-40B4-BE49-F238E27FC236}">
                <a16:creationId xmlns:a16="http://schemas.microsoft.com/office/drawing/2014/main" id="{00000000-0008-0000-1200-00002A000000}"/>
              </a:ext>
            </a:extLst>
          </xdr:cNvPr>
          <xdr:cNvSpPr>
            <a:spLocks/>
          </xdr:cNvSpPr>
        </xdr:nvSpPr>
        <xdr:spPr bwMode="auto">
          <a:xfrm>
            <a:off x="164" y="191"/>
            <a:ext cx="64" cy="32"/>
          </a:xfrm>
          <a:custGeom>
            <a:avLst/>
            <a:gdLst>
              <a:gd name="T0" fmla="*/ 569921007 w 56"/>
              <a:gd name="T1" fmla="*/ 2 h 34"/>
              <a:gd name="T2" fmla="*/ 152961241 w 56"/>
              <a:gd name="T3" fmla="*/ 7 h 34"/>
              <a:gd name="T4" fmla="*/ 742145640 w 56"/>
              <a:gd name="T5" fmla="*/ 8 h 34"/>
              <a:gd name="T6" fmla="*/ 1021736289 w 56"/>
              <a:gd name="T7" fmla="*/ 8 h 34"/>
              <a:gd name="T8" fmla="*/ 1111152941 w 56"/>
              <a:gd name="T9" fmla="*/ 8 h 34"/>
              <a:gd name="T10" fmla="*/ 1107809081 w 56"/>
              <a:gd name="T11" fmla="*/ 8 h 34"/>
              <a:gd name="T12" fmla="*/ 569921007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Freeform 142">
            <a:extLst>
              <a:ext uri="{FF2B5EF4-FFF2-40B4-BE49-F238E27FC236}">
                <a16:creationId xmlns:a16="http://schemas.microsoft.com/office/drawing/2014/main" id="{00000000-0008-0000-1200-00002B000000}"/>
              </a:ext>
            </a:extLst>
          </xdr:cNvPr>
          <xdr:cNvSpPr>
            <a:spLocks/>
          </xdr:cNvSpPr>
        </xdr:nvSpPr>
        <xdr:spPr bwMode="auto">
          <a:xfrm>
            <a:off x="218" y="188"/>
            <a:ext cx="62" cy="32"/>
          </a:xfrm>
          <a:custGeom>
            <a:avLst/>
            <a:gdLst>
              <a:gd name="T0" fmla="*/ 10456424 w 56"/>
              <a:gd name="T1" fmla="*/ 2 h 34"/>
              <a:gd name="T2" fmla="*/ 2954828 w 56"/>
              <a:gd name="T3" fmla="*/ 7 h 34"/>
              <a:gd name="T4" fmla="*/ 13561995 w 56"/>
              <a:gd name="T5" fmla="*/ 8 h 34"/>
              <a:gd name="T6" fmla="*/ 18631514 w 56"/>
              <a:gd name="T7" fmla="*/ 8 h 34"/>
              <a:gd name="T8" fmla="*/ 20436289 w 56"/>
              <a:gd name="T9" fmla="*/ 8 h 34"/>
              <a:gd name="T10" fmla="*/ 20376906 w 56"/>
              <a:gd name="T11" fmla="*/ 8 h 34"/>
              <a:gd name="T12" fmla="*/ 10456424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" name="Freeform 143">
            <a:extLst>
              <a:ext uri="{FF2B5EF4-FFF2-40B4-BE49-F238E27FC236}">
                <a16:creationId xmlns:a16="http://schemas.microsoft.com/office/drawing/2014/main" id="{00000000-0008-0000-1200-00002C000000}"/>
              </a:ext>
            </a:extLst>
          </xdr:cNvPr>
          <xdr:cNvSpPr>
            <a:spLocks/>
          </xdr:cNvSpPr>
        </xdr:nvSpPr>
        <xdr:spPr bwMode="auto">
          <a:xfrm>
            <a:off x="234" y="159"/>
            <a:ext cx="57" cy="36"/>
          </a:xfrm>
          <a:custGeom>
            <a:avLst/>
            <a:gdLst>
              <a:gd name="T0" fmla="*/ 298 w 56"/>
              <a:gd name="T1" fmla="*/ 2 h 34"/>
              <a:gd name="T2" fmla="*/ 8 w 56"/>
              <a:gd name="T3" fmla="*/ 7 h 34"/>
              <a:gd name="T4" fmla="*/ 344 w 56"/>
              <a:gd name="T5" fmla="*/ 44162 h 34"/>
              <a:gd name="T6" fmla="*/ 448 w 56"/>
              <a:gd name="T7" fmla="*/ 39371 h 34"/>
              <a:gd name="T8" fmla="*/ 480 w 56"/>
              <a:gd name="T9" fmla="*/ 23551 h 34"/>
              <a:gd name="T10" fmla="*/ 472 w 56"/>
              <a:gd name="T11" fmla="*/ 13298 h 34"/>
              <a:gd name="T12" fmla="*/ 298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Freeform 144">
            <a:extLst>
              <a:ext uri="{FF2B5EF4-FFF2-40B4-BE49-F238E27FC236}">
                <a16:creationId xmlns:a16="http://schemas.microsoft.com/office/drawing/2014/main" id="{00000000-0008-0000-1200-00002D000000}"/>
              </a:ext>
            </a:extLst>
          </xdr:cNvPr>
          <xdr:cNvSpPr>
            <a:spLocks/>
          </xdr:cNvSpPr>
        </xdr:nvSpPr>
        <xdr:spPr bwMode="auto">
          <a:xfrm flipH="1">
            <a:off x="167" y="215"/>
            <a:ext cx="74" cy="36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1038726722 h 31"/>
              <a:gd name="T4" fmla="*/ 2147483646 w 41"/>
              <a:gd name="T5" fmla="*/ 2147483646 h 31"/>
              <a:gd name="T6" fmla="*/ 2147483646 w 41"/>
              <a:gd name="T7" fmla="*/ 2147483646 h 31"/>
              <a:gd name="T8" fmla="*/ 2147483646 w 41"/>
              <a:gd name="T9" fmla="*/ 1038726722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" name="Freeform 145">
            <a:extLst>
              <a:ext uri="{FF2B5EF4-FFF2-40B4-BE49-F238E27FC236}">
                <a16:creationId xmlns:a16="http://schemas.microsoft.com/office/drawing/2014/main" id="{00000000-0008-0000-1200-00002E000000}"/>
              </a:ext>
            </a:extLst>
          </xdr:cNvPr>
          <xdr:cNvSpPr>
            <a:spLocks/>
          </xdr:cNvSpPr>
        </xdr:nvSpPr>
        <xdr:spPr bwMode="auto">
          <a:xfrm>
            <a:off x="272" y="220"/>
            <a:ext cx="72" cy="30"/>
          </a:xfrm>
          <a:custGeom>
            <a:avLst/>
            <a:gdLst>
              <a:gd name="T0" fmla="*/ 2147483646 w 41"/>
              <a:gd name="T1" fmla="*/ 3 h 31"/>
              <a:gd name="T2" fmla="*/ 2147483646 w 41"/>
              <a:gd name="T3" fmla="*/ 7 h 31"/>
              <a:gd name="T4" fmla="*/ 2147483646 w 41"/>
              <a:gd name="T5" fmla="*/ 15 h 31"/>
              <a:gd name="T6" fmla="*/ 2147483646 w 41"/>
              <a:gd name="T7" fmla="*/ 15 h 31"/>
              <a:gd name="T8" fmla="*/ 2147483646 w 41"/>
              <a:gd name="T9" fmla="*/ 7 h 31"/>
              <a:gd name="T10" fmla="*/ 2147483646 w 41"/>
              <a:gd name="T11" fmla="*/ 3 h 3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1"/>
              <a:gd name="T19" fmla="*/ 0 h 31"/>
              <a:gd name="T20" fmla="*/ 41 w 41"/>
              <a:gd name="T21" fmla="*/ 31 h 3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1" h="31">
                <a:moveTo>
                  <a:pt x="14" y="3"/>
                </a:moveTo>
                <a:cubicBezTo>
                  <a:pt x="7" y="5"/>
                  <a:pt x="10" y="4"/>
                  <a:pt x="5" y="7"/>
                </a:cubicBezTo>
                <a:cubicBezTo>
                  <a:pt x="0" y="23"/>
                  <a:pt x="6" y="27"/>
                  <a:pt x="19" y="31"/>
                </a:cubicBezTo>
                <a:cubicBezTo>
                  <a:pt x="23" y="30"/>
                  <a:pt x="27" y="29"/>
                  <a:pt x="31" y="28"/>
                </a:cubicBezTo>
                <a:cubicBezTo>
                  <a:pt x="38" y="21"/>
                  <a:pt x="41" y="11"/>
                  <a:pt x="29" y="7"/>
                </a:cubicBezTo>
                <a:cubicBezTo>
                  <a:pt x="25" y="0"/>
                  <a:pt x="28" y="4"/>
                  <a:pt x="14" y="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0</xdr:colOff>
      <xdr:row>15</xdr:row>
      <xdr:rowOff>57150</xdr:rowOff>
    </xdr:from>
    <xdr:to>
      <xdr:col>10</xdr:col>
      <xdr:colOff>228600</xdr:colOff>
      <xdr:row>16</xdr:row>
      <xdr:rowOff>19050</xdr:rowOff>
    </xdr:to>
    <xdr:grpSp>
      <xdr:nvGrpSpPr>
        <xdr:cNvPr id="47" name="Group 14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GrpSpPr>
          <a:grpSpLocks/>
        </xdr:cNvGrpSpPr>
      </xdr:nvGrpSpPr>
      <xdr:grpSpPr bwMode="auto">
        <a:xfrm>
          <a:off x="1209675" y="2428875"/>
          <a:ext cx="1828800" cy="114300"/>
          <a:chOff x="139" y="255"/>
          <a:chExt cx="189" cy="11"/>
        </a:xfrm>
      </xdr:grpSpPr>
      <xdr:sp macro="" textlink="">
        <xdr:nvSpPr>
          <xdr:cNvPr id="48" name="Freeform 147">
            <a:extLst>
              <a:ext uri="{FF2B5EF4-FFF2-40B4-BE49-F238E27FC236}">
                <a16:creationId xmlns:a16="http://schemas.microsoft.com/office/drawing/2014/main" id="{00000000-0008-0000-1200-000030000000}"/>
              </a:ext>
            </a:extLst>
          </xdr:cNvPr>
          <xdr:cNvSpPr>
            <a:spLocks/>
          </xdr:cNvSpPr>
        </xdr:nvSpPr>
        <xdr:spPr bwMode="auto">
          <a:xfrm>
            <a:off x="176" y="257"/>
            <a:ext cx="9" cy="5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" name="Freeform 148">
            <a:extLst>
              <a:ext uri="{FF2B5EF4-FFF2-40B4-BE49-F238E27FC236}">
                <a16:creationId xmlns:a16="http://schemas.microsoft.com/office/drawing/2014/main" id="{00000000-0008-0000-1200-000031000000}"/>
              </a:ext>
            </a:extLst>
          </xdr:cNvPr>
          <xdr:cNvSpPr>
            <a:spLocks/>
          </xdr:cNvSpPr>
        </xdr:nvSpPr>
        <xdr:spPr bwMode="auto">
          <a:xfrm>
            <a:off x="322" y="255"/>
            <a:ext cx="6" cy="8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" name="Freeform 149">
            <a:extLst>
              <a:ext uri="{FF2B5EF4-FFF2-40B4-BE49-F238E27FC236}">
                <a16:creationId xmlns:a16="http://schemas.microsoft.com/office/drawing/2014/main" id="{00000000-0008-0000-1200-000032000000}"/>
              </a:ext>
            </a:extLst>
          </xdr:cNvPr>
          <xdr:cNvSpPr>
            <a:spLocks/>
          </xdr:cNvSpPr>
        </xdr:nvSpPr>
        <xdr:spPr bwMode="auto">
          <a:xfrm>
            <a:off x="245" y="256"/>
            <a:ext cx="6" cy="7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" name="Freeform 150">
            <a:extLst>
              <a:ext uri="{FF2B5EF4-FFF2-40B4-BE49-F238E27FC236}">
                <a16:creationId xmlns:a16="http://schemas.microsoft.com/office/drawing/2014/main" id="{00000000-0008-0000-1200-000033000000}"/>
              </a:ext>
            </a:extLst>
          </xdr:cNvPr>
          <xdr:cNvSpPr>
            <a:spLocks/>
          </xdr:cNvSpPr>
        </xdr:nvSpPr>
        <xdr:spPr bwMode="auto">
          <a:xfrm>
            <a:off x="210" y="260"/>
            <a:ext cx="7" cy="6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" name="Freeform 151">
            <a:extLst>
              <a:ext uri="{FF2B5EF4-FFF2-40B4-BE49-F238E27FC236}">
                <a16:creationId xmlns:a16="http://schemas.microsoft.com/office/drawing/2014/main" id="{00000000-0008-0000-1200-000034000000}"/>
              </a:ext>
            </a:extLst>
          </xdr:cNvPr>
          <xdr:cNvSpPr>
            <a:spLocks/>
          </xdr:cNvSpPr>
        </xdr:nvSpPr>
        <xdr:spPr bwMode="auto">
          <a:xfrm>
            <a:off x="279" y="256"/>
            <a:ext cx="8" cy="7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" name="Freeform 152">
            <a:extLst>
              <a:ext uri="{FF2B5EF4-FFF2-40B4-BE49-F238E27FC236}">
                <a16:creationId xmlns:a16="http://schemas.microsoft.com/office/drawing/2014/main" id="{00000000-0008-0000-1200-000035000000}"/>
              </a:ext>
            </a:extLst>
          </xdr:cNvPr>
          <xdr:cNvSpPr>
            <a:spLocks/>
          </xdr:cNvSpPr>
        </xdr:nvSpPr>
        <xdr:spPr bwMode="auto">
          <a:xfrm flipH="1">
            <a:off x="139" y="255"/>
            <a:ext cx="7" cy="8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123825</xdr:colOff>
      <xdr:row>17</xdr:row>
      <xdr:rowOff>66675</xdr:rowOff>
    </xdr:from>
    <xdr:to>
      <xdr:col>11</xdr:col>
      <xdr:colOff>123825</xdr:colOff>
      <xdr:row>18</xdr:row>
      <xdr:rowOff>85725</xdr:rowOff>
    </xdr:to>
    <xdr:sp macro="" textlink="">
      <xdr:nvSpPr>
        <xdr:cNvPr id="54" name="Line 156"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SpPr>
          <a:spLocks noChangeShapeType="1"/>
        </xdr:cNvSpPr>
      </xdr:nvSpPr>
      <xdr:spPr bwMode="auto">
        <a:xfrm>
          <a:off x="3219450" y="2743200"/>
          <a:ext cx="0" cy="1714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55" name="Freeform 157">
          <a:extLst>
            <a:ext uri="{FF2B5EF4-FFF2-40B4-BE49-F238E27FC236}">
              <a16:creationId xmlns:a16="http://schemas.microsoft.com/office/drawing/2014/main" id="{00000000-0008-0000-1200-000037000000}"/>
            </a:ext>
          </a:extLst>
        </xdr:cNvPr>
        <xdr:cNvSpPr>
          <a:spLocks/>
        </xdr:cNvSpPr>
      </xdr:nvSpPr>
      <xdr:spPr bwMode="auto">
        <a:xfrm>
          <a:off x="6924675" y="504825"/>
          <a:ext cx="122872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56" name="Freeform 162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/>
        </xdr:cNvSpPr>
      </xdr:nvSpPr>
      <xdr:spPr bwMode="auto">
        <a:xfrm flipH="1" flipV="1">
          <a:off x="6743700" y="1552575"/>
          <a:ext cx="127635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57" name="Freeform 163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>
          <a:spLocks/>
        </xdr:cNvSpPr>
      </xdr:nvSpPr>
      <xdr:spPr bwMode="auto">
        <a:xfrm flipH="1" flipV="1">
          <a:off x="6715125" y="2047875"/>
          <a:ext cx="118110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247650</xdr:colOff>
      <xdr:row>15</xdr:row>
      <xdr:rowOff>142875</xdr:rowOff>
    </xdr:from>
    <xdr:to>
      <xdr:col>20</xdr:col>
      <xdr:colOff>314325</xdr:colOff>
      <xdr:row>16</xdr:row>
      <xdr:rowOff>47625</xdr:rowOff>
    </xdr:to>
    <xdr:sp macro="" textlink="">
      <xdr:nvSpPr>
        <xdr:cNvPr id="58" name="Freeform 164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>
          <a:spLocks/>
        </xdr:cNvSpPr>
      </xdr:nvSpPr>
      <xdr:spPr bwMode="auto">
        <a:xfrm>
          <a:off x="6076950" y="2514600"/>
          <a:ext cx="66675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15</xdr:row>
      <xdr:rowOff>66675</xdr:rowOff>
    </xdr:from>
    <xdr:to>
      <xdr:col>21</xdr:col>
      <xdr:colOff>38100</xdr:colOff>
      <xdr:row>15</xdr:row>
      <xdr:rowOff>123825</xdr:rowOff>
    </xdr:to>
    <xdr:sp macro="" textlink="">
      <xdr:nvSpPr>
        <xdr:cNvPr id="59" name="Freeform 165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>
          <a:spLocks/>
        </xdr:cNvSpPr>
      </xdr:nvSpPr>
      <xdr:spPr bwMode="auto">
        <a:xfrm>
          <a:off x="6191250" y="2438400"/>
          <a:ext cx="57150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15</xdr:row>
      <xdr:rowOff>104775</xdr:rowOff>
    </xdr:from>
    <xdr:to>
      <xdr:col>21</xdr:col>
      <xdr:colOff>171450</xdr:colOff>
      <xdr:row>16</xdr:row>
      <xdr:rowOff>9525</xdr:rowOff>
    </xdr:to>
    <xdr:sp macro="" textlink="">
      <xdr:nvSpPr>
        <xdr:cNvPr id="60" name="Freeform 166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SpPr>
          <a:spLocks/>
        </xdr:cNvSpPr>
      </xdr:nvSpPr>
      <xdr:spPr bwMode="auto">
        <a:xfrm>
          <a:off x="6324600" y="2476500"/>
          <a:ext cx="57150" cy="57150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171450</xdr:colOff>
      <xdr:row>13</xdr:row>
      <xdr:rowOff>38100</xdr:rowOff>
    </xdr:from>
    <xdr:to>
      <xdr:col>22</xdr:col>
      <xdr:colOff>95250</xdr:colOff>
      <xdr:row>13</xdr:row>
      <xdr:rowOff>133350</xdr:rowOff>
    </xdr:to>
    <xdr:sp macro="" textlink="">
      <xdr:nvSpPr>
        <xdr:cNvPr id="61" name="Freeform 170"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SpPr>
          <a:spLocks/>
        </xdr:cNvSpPr>
      </xdr:nvSpPr>
      <xdr:spPr bwMode="auto">
        <a:xfrm>
          <a:off x="6381750" y="21050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133350</xdr:colOff>
      <xdr:row>11</xdr:row>
      <xdr:rowOff>57150</xdr:rowOff>
    </xdr:from>
    <xdr:to>
      <xdr:col>22</xdr:col>
      <xdr:colOff>228600</xdr:colOff>
      <xdr:row>11</xdr:row>
      <xdr:rowOff>152400</xdr:rowOff>
    </xdr:to>
    <xdr:sp macro="" textlink="">
      <xdr:nvSpPr>
        <xdr:cNvPr id="62" name="Freeform 171">
          <a:extLst>
            <a:ext uri="{FF2B5EF4-FFF2-40B4-BE49-F238E27FC236}">
              <a16:creationId xmlns:a16="http://schemas.microsoft.com/office/drawing/2014/main" id="{00000000-0008-0000-1200-00003E000000}"/>
            </a:ext>
          </a:extLst>
        </xdr:cNvPr>
        <xdr:cNvSpPr>
          <a:spLocks/>
        </xdr:cNvSpPr>
      </xdr:nvSpPr>
      <xdr:spPr bwMode="auto">
        <a:xfrm>
          <a:off x="6515100" y="181927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304800</xdr:colOff>
      <xdr:row>9</xdr:row>
      <xdr:rowOff>57150</xdr:rowOff>
    </xdr:from>
    <xdr:to>
      <xdr:col>23</xdr:col>
      <xdr:colOff>28575</xdr:colOff>
      <xdr:row>10</xdr:row>
      <xdr:rowOff>0</xdr:rowOff>
    </xdr:to>
    <xdr:sp macro="" textlink="">
      <xdr:nvSpPr>
        <xdr:cNvPr id="63" name="Freeform 172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/>
        </xdr:cNvSpPr>
      </xdr:nvSpPr>
      <xdr:spPr bwMode="auto">
        <a:xfrm>
          <a:off x="6686550" y="151447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7</xdr:row>
      <xdr:rowOff>95250</xdr:rowOff>
    </xdr:from>
    <xdr:to>
      <xdr:col>23</xdr:col>
      <xdr:colOff>161925</xdr:colOff>
      <xdr:row>8</xdr:row>
      <xdr:rowOff>38100</xdr:rowOff>
    </xdr:to>
    <xdr:sp macro="" textlink="">
      <xdr:nvSpPr>
        <xdr:cNvPr id="64" name="Freeform 173">
          <a:extLst>
            <a:ext uri="{FF2B5EF4-FFF2-40B4-BE49-F238E27FC236}">
              <a16:creationId xmlns:a16="http://schemas.microsoft.com/office/drawing/2014/main" id="{00000000-0008-0000-1200-000040000000}"/>
            </a:ext>
          </a:extLst>
        </xdr:cNvPr>
        <xdr:cNvSpPr>
          <a:spLocks/>
        </xdr:cNvSpPr>
      </xdr:nvSpPr>
      <xdr:spPr bwMode="auto">
        <a:xfrm>
          <a:off x="6810375" y="1247775"/>
          <a:ext cx="104775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171450</xdr:colOff>
      <xdr:row>5</xdr:row>
      <xdr:rowOff>142875</xdr:rowOff>
    </xdr:from>
    <xdr:to>
      <xdr:col>24</xdr:col>
      <xdr:colOff>85725</xdr:colOff>
      <xdr:row>6</xdr:row>
      <xdr:rowOff>85725</xdr:rowOff>
    </xdr:to>
    <xdr:sp macro="" textlink="">
      <xdr:nvSpPr>
        <xdr:cNvPr id="65" name="Freeform 174">
          <a:extLst>
            <a:ext uri="{FF2B5EF4-FFF2-40B4-BE49-F238E27FC236}">
              <a16:creationId xmlns:a16="http://schemas.microsoft.com/office/drawing/2014/main" id="{00000000-0008-0000-1200-000041000000}"/>
            </a:ext>
          </a:extLst>
        </xdr:cNvPr>
        <xdr:cNvSpPr>
          <a:spLocks/>
        </xdr:cNvSpPr>
      </xdr:nvSpPr>
      <xdr:spPr bwMode="auto">
        <a:xfrm>
          <a:off x="6924675" y="9906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161925</xdr:colOff>
      <xdr:row>5</xdr:row>
      <xdr:rowOff>142875</xdr:rowOff>
    </xdr:from>
    <xdr:to>
      <xdr:col>24</xdr:col>
      <xdr:colOff>247650</xdr:colOff>
      <xdr:row>15</xdr:row>
      <xdr:rowOff>0</xdr:rowOff>
    </xdr:to>
    <xdr:sp macro="" textlink="">
      <xdr:nvSpPr>
        <xdr:cNvPr id="66" name="Line 175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ShapeType="1"/>
        </xdr:cNvSpPr>
      </xdr:nvSpPr>
      <xdr:spPr bwMode="auto">
        <a:xfrm flipV="1">
          <a:off x="6543675" y="990600"/>
          <a:ext cx="638175" cy="13811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67" name="Freeform 176">
          <a:extLst>
            <a:ext uri="{FF2B5EF4-FFF2-40B4-BE49-F238E27FC236}">
              <a16:creationId xmlns:a16="http://schemas.microsoft.com/office/drawing/2014/main" id="{00000000-0008-0000-1200-000043000000}"/>
            </a:ext>
          </a:extLst>
        </xdr:cNvPr>
        <xdr:cNvSpPr>
          <a:spLocks/>
        </xdr:cNvSpPr>
      </xdr:nvSpPr>
      <xdr:spPr bwMode="auto">
        <a:xfrm>
          <a:off x="7162800" y="10572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68" name="Freeform 177">
          <a:extLst>
            <a:ext uri="{FF2B5EF4-FFF2-40B4-BE49-F238E27FC236}">
              <a16:creationId xmlns:a16="http://schemas.microsoft.com/office/drawing/2014/main" id="{00000000-0008-0000-1200-000044000000}"/>
            </a:ext>
          </a:extLst>
        </xdr:cNvPr>
        <xdr:cNvSpPr>
          <a:spLocks/>
        </xdr:cNvSpPr>
      </xdr:nvSpPr>
      <xdr:spPr bwMode="auto">
        <a:xfrm>
          <a:off x="7096125" y="1181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69" name="Freeform 178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/>
        </xdr:cNvSpPr>
      </xdr:nvSpPr>
      <xdr:spPr bwMode="auto">
        <a:xfrm>
          <a:off x="7048500" y="13144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70" name="Freeform 179">
          <a:extLst>
            <a:ext uri="{FF2B5EF4-FFF2-40B4-BE49-F238E27FC236}">
              <a16:creationId xmlns:a16="http://schemas.microsoft.com/office/drawing/2014/main" id="{00000000-0008-0000-1200-000046000000}"/>
            </a:ext>
          </a:extLst>
        </xdr:cNvPr>
        <xdr:cNvSpPr>
          <a:spLocks/>
        </xdr:cNvSpPr>
      </xdr:nvSpPr>
      <xdr:spPr bwMode="auto">
        <a:xfrm>
          <a:off x="6981825" y="1409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71" name="Freeform 180">
          <a:extLst>
            <a:ext uri="{FF2B5EF4-FFF2-40B4-BE49-F238E27FC236}">
              <a16:creationId xmlns:a16="http://schemas.microsoft.com/office/drawing/2014/main" id="{00000000-0008-0000-1200-000047000000}"/>
            </a:ext>
          </a:extLst>
        </xdr:cNvPr>
        <xdr:cNvSpPr>
          <a:spLocks/>
        </xdr:cNvSpPr>
      </xdr:nvSpPr>
      <xdr:spPr bwMode="auto">
        <a:xfrm>
          <a:off x="6972300" y="15049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72" name="Freeform 18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/>
        </xdr:cNvSpPr>
      </xdr:nvSpPr>
      <xdr:spPr bwMode="auto">
        <a:xfrm>
          <a:off x="6886575" y="1609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10</xdr:row>
      <xdr:rowOff>28575</xdr:rowOff>
    </xdr:from>
    <xdr:to>
      <xdr:col>24</xdr:col>
      <xdr:colOff>95250</xdr:colOff>
      <xdr:row>10</xdr:row>
      <xdr:rowOff>66675</xdr:rowOff>
    </xdr:to>
    <xdr:sp macro="" textlink="">
      <xdr:nvSpPr>
        <xdr:cNvPr id="73" name="Freeform 182">
          <a:extLst>
            <a:ext uri="{FF2B5EF4-FFF2-40B4-BE49-F238E27FC236}">
              <a16:creationId xmlns:a16="http://schemas.microsoft.com/office/drawing/2014/main" id="{00000000-0008-0000-1200-000049000000}"/>
            </a:ext>
          </a:extLst>
        </xdr:cNvPr>
        <xdr:cNvSpPr>
          <a:spLocks/>
        </xdr:cNvSpPr>
      </xdr:nvSpPr>
      <xdr:spPr bwMode="auto">
        <a:xfrm>
          <a:off x="6972300" y="16383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104775</xdr:colOff>
      <xdr:row>11</xdr:row>
      <xdr:rowOff>9525</xdr:rowOff>
    </xdr:from>
    <xdr:to>
      <xdr:col>23</xdr:col>
      <xdr:colOff>161925</xdr:colOff>
      <xdr:row>11</xdr:row>
      <xdr:rowOff>47625</xdr:rowOff>
    </xdr:to>
    <xdr:sp macro="" textlink="">
      <xdr:nvSpPr>
        <xdr:cNvPr id="74" name="Freeform 183">
          <a:extLst>
            <a:ext uri="{FF2B5EF4-FFF2-40B4-BE49-F238E27FC236}">
              <a16:creationId xmlns:a16="http://schemas.microsoft.com/office/drawing/2014/main" id="{00000000-0008-0000-1200-00004A000000}"/>
            </a:ext>
          </a:extLst>
        </xdr:cNvPr>
        <xdr:cNvSpPr>
          <a:spLocks/>
        </xdr:cNvSpPr>
      </xdr:nvSpPr>
      <xdr:spPr bwMode="auto">
        <a:xfrm>
          <a:off x="6858000" y="1771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75" name="Freeform 184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/>
        </xdr:cNvSpPr>
      </xdr:nvSpPr>
      <xdr:spPr bwMode="auto">
        <a:xfrm>
          <a:off x="6781800" y="18954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76" name="Freeform 185">
          <a:extLst>
            <a:ext uri="{FF2B5EF4-FFF2-40B4-BE49-F238E27FC236}">
              <a16:creationId xmlns:a16="http://schemas.microsoft.com/office/drawing/2014/main" id="{00000000-0008-0000-1200-00004C000000}"/>
            </a:ext>
          </a:extLst>
        </xdr:cNvPr>
        <xdr:cNvSpPr>
          <a:spLocks/>
        </xdr:cNvSpPr>
      </xdr:nvSpPr>
      <xdr:spPr bwMode="auto">
        <a:xfrm>
          <a:off x="6705600" y="20193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77" name="Freeform 186">
          <a:extLst>
            <a:ext uri="{FF2B5EF4-FFF2-40B4-BE49-F238E27FC236}">
              <a16:creationId xmlns:a16="http://schemas.microsoft.com/office/drawing/2014/main" id="{00000000-0008-0000-1200-00004D000000}"/>
            </a:ext>
          </a:extLst>
        </xdr:cNvPr>
        <xdr:cNvSpPr>
          <a:spLocks/>
        </xdr:cNvSpPr>
      </xdr:nvSpPr>
      <xdr:spPr bwMode="auto">
        <a:xfrm>
          <a:off x="6667500" y="2124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78" name="Freeform 187">
          <a:extLst>
            <a:ext uri="{FF2B5EF4-FFF2-40B4-BE49-F238E27FC236}">
              <a16:creationId xmlns:a16="http://schemas.microsoft.com/office/drawing/2014/main" id="{00000000-0008-0000-1200-00004E000000}"/>
            </a:ext>
          </a:extLst>
        </xdr:cNvPr>
        <xdr:cNvSpPr>
          <a:spLocks/>
        </xdr:cNvSpPr>
      </xdr:nvSpPr>
      <xdr:spPr bwMode="auto">
        <a:xfrm>
          <a:off x="660082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352425</xdr:colOff>
      <xdr:row>13</xdr:row>
      <xdr:rowOff>104775</xdr:rowOff>
    </xdr:from>
    <xdr:to>
      <xdr:col>23</xdr:col>
      <xdr:colOff>38100</xdr:colOff>
      <xdr:row>13</xdr:row>
      <xdr:rowOff>142875</xdr:rowOff>
    </xdr:to>
    <xdr:sp macro="" textlink="">
      <xdr:nvSpPr>
        <xdr:cNvPr id="79" name="Freeform 188">
          <a:extLst>
            <a:ext uri="{FF2B5EF4-FFF2-40B4-BE49-F238E27FC236}">
              <a16:creationId xmlns:a16="http://schemas.microsoft.com/office/drawing/2014/main" id="{00000000-0008-0000-1200-00004F000000}"/>
            </a:ext>
          </a:extLst>
        </xdr:cNvPr>
        <xdr:cNvSpPr>
          <a:spLocks/>
        </xdr:cNvSpPr>
      </xdr:nvSpPr>
      <xdr:spPr bwMode="auto">
        <a:xfrm>
          <a:off x="6734175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104775</xdr:colOff>
      <xdr:row>12</xdr:row>
      <xdr:rowOff>47625</xdr:rowOff>
    </xdr:from>
    <xdr:to>
      <xdr:col>23</xdr:col>
      <xdr:colOff>161925</xdr:colOff>
      <xdr:row>12</xdr:row>
      <xdr:rowOff>85725</xdr:rowOff>
    </xdr:to>
    <xdr:sp macro="" textlink="">
      <xdr:nvSpPr>
        <xdr:cNvPr id="80" name="Freeform 189">
          <a:extLst>
            <a:ext uri="{FF2B5EF4-FFF2-40B4-BE49-F238E27FC236}">
              <a16:creationId xmlns:a16="http://schemas.microsoft.com/office/drawing/2014/main" id="{00000000-0008-0000-1200-000050000000}"/>
            </a:ext>
          </a:extLst>
        </xdr:cNvPr>
        <xdr:cNvSpPr>
          <a:spLocks/>
        </xdr:cNvSpPr>
      </xdr:nvSpPr>
      <xdr:spPr bwMode="auto">
        <a:xfrm>
          <a:off x="6858000" y="19621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1" name="Line 190">
          <a:extLst>
            <a:ext uri="{FF2B5EF4-FFF2-40B4-BE49-F238E27FC236}">
              <a16:creationId xmlns:a16="http://schemas.microsoft.com/office/drawing/2014/main" id="{00000000-0008-0000-1200-000051000000}"/>
            </a:ext>
          </a:extLst>
        </xdr:cNvPr>
        <xdr:cNvSpPr>
          <a:spLocks noChangeShapeType="1"/>
        </xdr:cNvSpPr>
      </xdr:nvSpPr>
      <xdr:spPr bwMode="auto">
        <a:xfrm flipH="1">
          <a:off x="5800725" y="990600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247650</xdr:colOff>
      <xdr:row>2</xdr:row>
      <xdr:rowOff>123825</xdr:rowOff>
    </xdr:from>
    <xdr:to>
      <xdr:col>27</xdr:col>
      <xdr:colOff>114300</xdr:colOff>
      <xdr:row>4</xdr:row>
      <xdr:rowOff>38100</xdr:rowOff>
    </xdr:to>
    <xdr:grpSp>
      <xdr:nvGrpSpPr>
        <xdr:cNvPr id="82" name="Group 191">
          <a:extLst>
            <a:ext uri="{FF2B5EF4-FFF2-40B4-BE49-F238E27FC236}">
              <a16:creationId xmlns:a16="http://schemas.microsoft.com/office/drawing/2014/main" id="{00000000-0008-0000-1200-000052000000}"/>
            </a:ext>
          </a:extLst>
        </xdr:cNvPr>
        <xdr:cNvGrpSpPr>
          <a:grpSpLocks/>
        </xdr:cNvGrpSpPr>
      </xdr:nvGrpSpPr>
      <xdr:grpSpPr bwMode="auto">
        <a:xfrm>
          <a:off x="7791450" y="514350"/>
          <a:ext cx="219075" cy="219075"/>
          <a:chOff x="848" y="55"/>
          <a:chExt cx="18" cy="23"/>
        </a:xfrm>
      </xdr:grpSpPr>
      <xdr:sp macro="" textlink="">
        <xdr:nvSpPr>
          <xdr:cNvPr id="83" name="Line 192">
            <a:extLst>
              <a:ext uri="{FF2B5EF4-FFF2-40B4-BE49-F238E27FC236}">
                <a16:creationId xmlns:a16="http://schemas.microsoft.com/office/drawing/2014/main" id="{00000000-0008-0000-1200-000053000000}"/>
              </a:ext>
            </a:extLst>
          </xdr:cNvPr>
          <xdr:cNvSpPr>
            <a:spLocks noChangeShapeType="1"/>
          </xdr:cNvSpPr>
        </xdr:nvSpPr>
        <xdr:spPr bwMode="auto">
          <a:xfrm>
            <a:off x="848" y="56"/>
            <a:ext cx="6" cy="2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193">
            <a:extLst>
              <a:ext uri="{FF2B5EF4-FFF2-40B4-BE49-F238E27FC236}">
                <a16:creationId xmlns:a16="http://schemas.microsoft.com/office/drawing/2014/main" id="{00000000-0008-0000-1200-000054000000}"/>
              </a:ext>
            </a:extLst>
          </xdr:cNvPr>
          <xdr:cNvSpPr>
            <a:spLocks noChangeShapeType="1"/>
          </xdr:cNvSpPr>
        </xdr:nvSpPr>
        <xdr:spPr bwMode="auto">
          <a:xfrm>
            <a:off x="848" y="55"/>
            <a:ext cx="12" cy="2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194">
            <a:extLst>
              <a:ext uri="{FF2B5EF4-FFF2-40B4-BE49-F238E27FC236}">
                <a16:creationId xmlns:a16="http://schemas.microsoft.com/office/drawing/2014/main" id="{00000000-0008-0000-1200-000055000000}"/>
              </a:ext>
            </a:extLst>
          </xdr:cNvPr>
          <xdr:cNvSpPr>
            <a:spLocks noChangeShapeType="1"/>
          </xdr:cNvSpPr>
        </xdr:nvSpPr>
        <xdr:spPr bwMode="auto">
          <a:xfrm>
            <a:off x="849" y="55"/>
            <a:ext cx="17" cy="1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57150</xdr:colOff>
      <xdr:row>6</xdr:row>
      <xdr:rowOff>0</xdr:rowOff>
    </xdr:from>
    <xdr:to>
      <xdr:col>24</xdr:col>
      <xdr:colOff>361950</xdr:colOff>
      <xdr:row>15</xdr:row>
      <xdr:rowOff>0</xdr:rowOff>
    </xdr:to>
    <xdr:sp macro="" textlink="">
      <xdr:nvSpPr>
        <xdr:cNvPr id="86" name="Line 195">
          <a:extLst>
            <a:ext uri="{FF2B5EF4-FFF2-40B4-BE49-F238E27FC236}">
              <a16:creationId xmlns:a16="http://schemas.microsoft.com/office/drawing/2014/main" id="{00000000-0008-0000-1200-000056000000}"/>
            </a:ext>
          </a:extLst>
        </xdr:cNvPr>
        <xdr:cNvSpPr>
          <a:spLocks noChangeShapeType="1"/>
        </xdr:cNvSpPr>
      </xdr:nvSpPr>
      <xdr:spPr bwMode="auto">
        <a:xfrm flipH="1">
          <a:off x="6810375" y="1000125"/>
          <a:ext cx="485775" cy="137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28575</xdr:colOff>
      <xdr:row>8</xdr:row>
      <xdr:rowOff>19050</xdr:rowOff>
    </xdr:from>
    <xdr:to>
      <xdr:col>28</xdr:col>
      <xdr:colOff>19050</xdr:colOff>
      <xdr:row>9</xdr:row>
      <xdr:rowOff>152400</xdr:rowOff>
    </xdr:to>
    <xdr:sp macro="" textlink="">
      <xdr:nvSpPr>
        <xdr:cNvPr id="87" name="Freeform 242">
          <a:extLst>
            <a:ext uri="{FF2B5EF4-FFF2-40B4-BE49-F238E27FC236}">
              <a16:creationId xmlns:a16="http://schemas.microsoft.com/office/drawing/2014/main" id="{00000000-0008-0000-1200-000057000000}"/>
            </a:ext>
          </a:extLst>
        </xdr:cNvPr>
        <xdr:cNvSpPr>
          <a:spLocks/>
        </xdr:cNvSpPr>
      </xdr:nvSpPr>
      <xdr:spPr bwMode="auto">
        <a:xfrm flipH="1" flipV="1">
          <a:off x="6962775" y="1323975"/>
          <a:ext cx="1181100" cy="2857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85725</xdr:colOff>
      <xdr:row>15</xdr:row>
      <xdr:rowOff>47625</xdr:rowOff>
    </xdr:from>
    <xdr:to>
      <xdr:col>20</xdr:col>
      <xdr:colOff>142875</xdr:colOff>
      <xdr:row>15</xdr:row>
      <xdr:rowOff>114300</xdr:rowOff>
    </xdr:to>
    <xdr:sp macro="" textlink="">
      <xdr:nvSpPr>
        <xdr:cNvPr id="88" name="Freeform 118">
          <a:extLst>
            <a:ext uri="{FF2B5EF4-FFF2-40B4-BE49-F238E27FC236}">
              <a16:creationId xmlns:a16="http://schemas.microsoft.com/office/drawing/2014/main" id="{00000000-0008-0000-1200-000058000000}"/>
            </a:ext>
          </a:extLst>
        </xdr:cNvPr>
        <xdr:cNvSpPr>
          <a:spLocks/>
        </xdr:cNvSpPr>
      </xdr:nvSpPr>
      <xdr:spPr bwMode="auto">
        <a:xfrm>
          <a:off x="5915025" y="2419350"/>
          <a:ext cx="57150" cy="66675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47625</xdr:colOff>
      <xdr:row>15</xdr:row>
      <xdr:rowOff>123825</xdr:rowOff>
    </xdr:from>
    <xdr:to>
      <xdr:col>20</xdr:col>
      <xdr:colOff>104775</xdr:colOff>
      <xdr:row>16</xdr:row>
      <xdr:rowOff>38100</xdr:rowOff>
    </xdr:to>
    <xdr:sp macro="" textlink="">
      <xdr:nvSpPr>
        <xdr:cNvPr id="89" name="Freeform 118">
          <a:extLst>
            <a:ext uri="{FF2B5EF4-FFF2-40B4-BE49-F238E27FC236}">
              <a16:creationId xmlns:a16="http://schemas.microsoft.com/office/drawing/2014/main" id="{00000000-0008-0000-1200-000059000000}"/>
            </a:ext>
          </a:extLst>
        </xdr:cNvPr>
        <xdr:cNvSpPr>
          <a:spLocks/>
        </xdr:cNvSpPr>
      </xdr:nvSpPr>
      <xdr:spPr bwMode="auto">
        <a:xfrm>
          <a:off x="5876925" y="2495550"/>
          <a:ext cx="57150" cy="66675"/>
        </a:xfrm>
        <a:custGeom>
          <a:avLst/>
          <a:gdLst>
            <a:gd name="T0" fmla="*/ 2147483646 w 56"/>
            <a:gd name="T1" fmla="*/ 2147483646 h 34"/>
            <a:gd name="T2" fmla="*/ 2147483646 w 56"/>
            <a:gd name="T3" fmla="*/ 2147483646 h 34"/>
            <a:gd name="T4" fmla="*/ 2147483646 w 56"/>
            <a:gd name="T5" fmla="*/ 2147483646 h 34"/>
            <a:gd name="T6" fmla="*/ 2147483646 w 56"/>
            <a:gd name="T7" fmla="*/ 2147483646 h 34"/>
            <a:gd name="T8" fmla="*/ 2147483646 w 56"/>
            <a:gd name="T9" fmla="*/ 2147483646 h 34"/>
            <a:gd name="T10" fmla="*/ 2147483646 w 56"/>
            <a:gd name="T11" fmla="*/ 2147483646 h 34"/>
            <a:gd name="T12" fmla="*/ 2147483646 w 56"/>
            <a:gd name="T13" fmla="*/ 2147483646 h 3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6"/>
            <a:gd name="T22" fmla="*/ 0 h 34"/>
            <a:gd name="T23" fmla="*/ 56 w 56"/>
            <a:gd name="T24" fmla="*/ 34 h 3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6" h="34">
              <a:moveTo>
                <a:pt x="28" y="2"/>
              </a:moveTo>
              <a:cubicBezTo>
                <a:pt x="17" y="3"/>
                <a:pt x="15" y="2"/>
                <a:pt x="8" y="7"/>
              </a:cubicBezTo>
              <a:cubicBezTo>
                <a:pt x="0" y="31"/>
                <a:pt x="17" y="31"/>
                <a:pt x="36" y="34"/>
              </a:cubicBezTo>
              <a:cubicBezTo>
                <a:pt x="42" y="33"/>
                <a:pt x="46" y="32"/>
                <a:pt x="51" y="29"/>
              </a:cubicBezTo>
              <a:cubicBezTo>
                <a:pt x="53" y="26"/>
                <a:pt x="54" y="23"/>
                <a:pt x="55" y="19"/>
              </a:cubicBezTo>
              <a:cubicBezTo>
                <a:pt x="55" y="16"/>
                <a:pt x="56" y="12"/>
                <a:pt x="54" y="9"/>
              </a:cubicBezTo>
              <a:cubicBezTo>
                <a:pt x="52" y="6"/>
                <a:pt x="30" y="0"/>
                <a:pt x="28" y="2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613</xdr:colOff>
      <xdr:row>15</xdr:row>
      <xdr:rowOff>0</xdr:rowOff>
    </xdr:from>
    <xdr:to>
      <xdr:col>32</xdr:col>
      <xdr:colOff>0</xdr:colOff>
      <xdr:row>15</xdr:row>
      <xdr:rowOff>1588</xdr:rowOff>
    </xdr:to>
    <xdr:cxnSp macro="">
      <xdr:nvCxnSpPr>
        <xdr:cNvPr id="90" name="직선 연결선 89">
          <a:extLst>
            <a:ext uri="{FF2B5EF4-FFF2-40B4-BE49-F238E27FC236}">
              <a16:creationId xmlns:a16="http://schemas.microsoft.com/office/drawing/2014/main" id="{00000000-0008-0000-1200-00005A000000}"/>
            </a:ext>
          </a:extLst>
        </xdr:cNvPr>
        <xdr:cNvCxnSpPr/>
      </xdr:nvCxnSpPr>
      <xdr:spPr>
        <a:xfrm>
          <a:off x="6382363" y="2371725"/>
          <a:ext cx="3104537" cy="1588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14</xdr:row>
      <xdr:rowOff>149374</xdr:rowOff>
    </xdr:from>
    <xdr:to>
      <xdr:col>20</xdr:col>
      <xdr:colOff>12682</xdr:colOff>
      <xdr:row>15</xdr:row>
      <xdr:rowOff>0</xdr:rowOff>
    </xdr:to>
    <xdr:cxnSp macro="">
      <xdr:nvCxnSpPr>
        <xdr:cNvPr id="91" name="직선 연결선 90">
          <a:extLst>
            <a:ext uri="{FF2B5EF4-FFF2-40B4-BE49-F238E27FC236}">
              <a16:creationId xmlns:a16="http://schemas.microsoft.com/office/drawing/2014/main" id="{00000000-0008-0000-1200-00005B000000}"/>
            </a:ext>
          </a:extLst>
        </xdr:cNvPr>
        <xdr:cNvCxnSpPr/>
      </xdr:nvCxnSpPr>
      <xdr:spPr>
        <a:xfrm>
          <a:off x="3228975" y="2368699"/>
          <a:ext cx="2613007" cy="3026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149375</xdr:rowOff>
    </xdr:from>
    <xdr:to>
      <xdr:col>32</xdr:col>
      <xdr:colOff>0</xdr:colOff>
      <xdr:row>6</xdr:row>
      <xdr:rowOff>0</xdr:rowOff>
    </xdr:to>
    <xdr:cxnSp macro="">
      <xdr:nvCxnSpPr>
        <xdr:cNvPr id="92" name="직선 연결선 91">
          <a:extLst>
            <a:ext uri="{FF2B5EF4-FFF2-40B4-BE49-F238E27FC236}">
              <a16:creationId xmlns:a16="http://schemas.microsoft.com/office/drawing/2014/main" id="{00000000-0008-0000-1200-00005C000000}"/>
            </a:ext>
          </a:extLst>
        </xdr:cNvPr>
        <xdr:cNvCxnSpPr/>
      </xdr:nvCxnSpPr>
      <xdr:spPr>
        <a:xfrm>
          <a:off x="3219450" y="997100"/>
          <a:ext cx="6267450" cy="3025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4358</xdr:colOff>
      <xdr:row>16</xdr:row>
      <xdr:rowOff>84287</xdr:rowOff>
    </xdr:from>
    <xdr:to>
      <xdr:col>32</xdr:col>
      <xdr:colOff>0</xdr:colOff>
      <xdr:row>16</xdr:row>
      <xdr:rowOff>84741</xdr:rowOff>
    </xdr:to>
    <xdr:cxnSp macro="">
      <xdr:nvCxnSpPr>
        <xdr:cNvPr id="93" name="직선 연결선 92">
          <a:extLst>
            <a:ext uri="{FF2B5EF4-FFF2-40B4-BE49-F238E27FC236}">
              <a16:creationId xmlns:a16="http://schemas.microsoft.com/office/drawing/2014/main" id="{00000000-0008-0000-1200-00005D000000}"/>
            </a:ext>
          </a:extLst>
        </xdr:cNvPr>
        <xdr:cNvCxnSpPr/>
      </xdr:nvCxnSpPr>
      <xdr:spPr>
        <a:xfrm flipV="1">
          <a:off x="6386108" y="2608412"/>
          <a:ext cx="3100792" cy="454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333480</xdr:colOff>
      <xdr:row>6</xdr:row>
      <xdr:rowOff>796</xdr:rowOff>
    </xdr:from>
    <xdr:to>
      <xdr:col>29</xdr:col>
      <xdr:colOff>794</xdr:colOff>
      <xdr:row>15</xdr:row>
      <xdr:rowOff>794</xdr:rowOff>
    </xdr:to>
    <xdr:cxnSp macro="">
      <xdr:nvCxnSpPr>
        <xdr:cNvPr id="94" name="직선 화살표 연결선 93">
          <a:extLst>
            <a:ext uri="{FF2B5EF4-FFF2-40B4-BE49-F238E27FC236}">
              <a16:creationId xmlns:a16="http://schemas.microsoft.com/office/drawing/2014/main" id="{00000000-0008-0000-1200-00005E000000}"/>
            </a:ext>
          </a:extLst>
        </xdr:cNvPr>
        <xdr:cNvCxnSpPr/>
      </xdr:nvCxnSpPr>
      <xdr:spPr>
        <a:xfrm rot="5400000">
          <a:off x="7772851" y="1686375"/>
          <a:ext cx="1371598" cy="689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312289</xdr:colOff>
      <xdr:row>6</xdr:row>
      <xdr:rowOff>3</xdr:rowOff>
    </xdr:from>
    <xdr:to>
      <xdr:col>30</xdr:col>
      <xdr:colOff>0</xdr:colOff>
      <xdr:row>16</xdr:row>
      <xdr:rowOff>94609</xdr:rowOff>
    </xdr:to>
    <xdr:cxnSp macro="">
      <xdr:nvCxnSpPr>
        <xdr:cNvPr id="95" name="직선 화살표 연결선 94">
          <a:extLst>
            <a:ext uri="{FF2B5EF4-FFF2-40B4-BE49-F238E27FC236}">
              <a16:creationId xmlns:a16="http://schemas.microsoft.com/office/drawing/2014/main" id="{00000000-0008-0000-1200-00005F000000}"/>
            </a:ext>
          </a:extLst>
        </xdr:cNvPr>
        <xdr:cNvCxnSpPr/>
      </xdr:nvCxnSpPr>
      <xdr:spPr>
        <a:xfrm rot="5400000">
          <a:off x="7962204" y="1808413"/>
          <a:ext cx="1618606" cy="2036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14</xdr:row>
      <xdr:rowOff>150960</xdr:rowOff>
    </xdr:from>
    <xdr:to>
      <xdr:col>29</xdr:col>
      <xdr:colOff>2</xdr:colOff>
      <xdr:row>16</xdr:row>
      <xdr:rowOff>93813</xdr:rowOff>
    </xdr:to>
    <xdr:cxnSp macro="">
      <xdr:nvCxnSpPr>
        <xdr:cNvPr id="96" name="직선 화살표 연결선 95">
          <a:extLst>
            <a:ext uri="{FF2B5EF4-FFF2-40B4-BE49-F238E27FC236}">
              <a16:creationId xmlns:a16="http://schemas.microsoft.com/office/drawing/2014/main" id="{00000000-0008-0000-1200-000060000000}"/>
            </a:ext>
          </a:extLst>
        </xdr:cNvPr>
        <xdr:cNvCxnSpPr/>
      </xdr:nvCxnSpPr>
      <xdr:spPr>
        <a:xfrm rot="5400000">
          <a:off x="8334374" y="2494111"/>
          <a:ext cx="247653" cy="2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251298</xdr:colOff>
      <xdr:row>17</xdr:row>
      <xdr:rowOff>149968</xdr:rowOff>
    </xdr:from>
    <xdr:to>
      <xdr:col>11</xdr:col>
      <xdr:colOff>124988</xdr:colOff>
      <xdr:row>18</xdr:row>
      <xdr:rowOff>2</xdr:rowOff>
    </xdr:to>
    <xdr:cxnSp macro="">
      <xdr:nvCxnSpPr>
        <xdr:cNvPr id="97" name="직선 화살표 연결선 96">
          <a:extLst>
            <a:ext uri="{FF2B5EF4-FFF2-40B4-BE49-F238E27FC236}">
              <a16:creationId xmlns:a16="http://schemas.microsoft.com/office/drawing/2014/main" id="{00000000-0008-0000-1200-000061000000}"/>
            </a:ext>
          </a:extLst>
        </xdr:cNvPr>
        <xdr:cNvCxnSpPr/>
      </xdr:nvCxnSpPr>
      <xdr:spPr>
        <a:xfrm>
          <a:off x="1089498" y="2826493"/>
          <a:ext cx="2131115" cy="2434"/>
        </a:xfrm>
        <a:prstGeom prst="straightConnector1">
          <a:avLst/>
        </a:prstGeom>
        <a:ln w="3175">
          <a:solidFill>
            <a:sysClr val="windowText" lastClr="000000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252329</xdr:colOff>
      <xdr:row>17</xdr:row>
      <xdr:rowOff>66052</xdr:rowOff>
    </xdr:from>
    <xdr:to>
      <xdr:col>3</xdr:col>
      <xdr:colOff>253917</xdr:colOff>
      <xdr:row>18</xdr:row>
      <xdr:rowOff>85102</xdr:rowOff>
    </xdr:to>
    <xdr:cxnSp macro="">
      <xdr:nvCxnSpPr>
        <xdr:cNvPr id="98" name="직선 연결선 97">
          <a:extLst>
            <a:ext uri="{FF2B5EF4-FFF2-40B4-BE49-F238E27FC236}">
              <a16:creationId xmlns:a16="http://schemas.microsoft.com/office/drawing/2014/main" id="{00000000-0008-0000-1200-000062000000}"/>
            </a:ext>
          </a:extLst>
        </xdr:cNvPr>
        <xdr:cNvCxnSpPr/>
      </xdr:nvCxnSpPr>
      <xdr:spPr>
        <a:xfrm rot="5400000">
          <a:off x="1005598" y="2827508"/>
          <a:ext cx="1714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132963</xdr:colOff>
      <xdr:row>16</xdr:row>
      <xdr:rowOff>102123</xdr:rowOff>
    </xdr:from>
    <xdr:to>
      <xdr:col>20</xdr:col>
      <xdr:colOff>795</xdr:colOff>
      <xdr:row>19</xdr:row>
      <xdr:rowOff>85910</xdr:rowOff>
    </xdr:to>
    <xdr:cxnSp macro="">
      <xdr:nvCxnSpPr>
        <xdr:cNvPr id="99" name="직선 연결선 98">
          <a:extLst>
            <a:ext uri="{FF2B5EF4-FFF2-40B4-BE49-F238E27FC236}">
              <a16:creationId xmlns:a16="http://schemas.microsoft.com/office/drawing/2014/main" id="{00000000-0008-0000-1200-000063000000}"/>
            </a:ext>
          </a:extLst>
        </xdr:cNvPr>
        <xdr:cNvCxnSpPr/>
      </xdr:nvCxnSpPr>
      <xdr:spPr>
        <a:xfrm rot="5400000">
          <a:off x="5609010" y="2846151"/>
          <a:ext cx="440987" cy="1182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64025</xdr:colOff>
      <xdr:row>15</xdr:row>
      <xdr:rowOff>4053</xdr:rowOff>
    </xdr:from>
    <xdr:to>
      <xdr:col>23</xdr:col>
      <xdr:colOff>64853</xdr:colOff>
      <xdr:row>19</xdr:row>
      <xdr:rowOff>85119</xdr:rowOff>
    </xdr:to>
    <xdr:cxnSp macro="">
      <xdr:nvCxnSpPr>
        <xdr:cNvPr id="100" name="직선 연결선 99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CxnSpPr/>
      </xdr:nvCxnSpPr>
      <xdr:spPr>
        <a:xfrm rot="16200000" flipH="1">
          <a:off x="6472331" y="2720697"/>
          <a:ext cx="690666" cy="828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192139</xdr:colOff>
      <xdr:row>16</xdr:row>
      <xdr:rowOff>104556</xdr:rowOff>
    </xdr:from>
    <xdr:to>
      <xdr:col>20</xdr:col>
      <xdr:colOff>193727</xdr:colOff>
      <xdr:row>19</xdr:row>
      <xdr:rowOff>88343</xdr:rowOff>
    </xdr:to>
    <xdr:cxnSp macro="">
      <xdr:nvCxnSpPr>
        <xdr:cNvPr id="101" name="직선 연결선 100">
          <a:extLst>
            <a:ext uri="{FF2B5EF4-FFF2-40B4-BE49-F238E27FC236}">
              <a16:creationId xmlns:a16="http://schemas.microsoft.com/office/drawing/2014/main" id="{00000000-0008-0000-1200-000065000000}"/>
            </a:ext>
          </a:extLst>
        </xdr:cNvPr>
        <xdr:cNvCxnSpPr/>
      </xdr:nvCxnSpPr>
      <xdr:spPr>
        <a:xfrm rot="5400000">
          <a:off x="5801739" y="2848381"/>
          <a:ext cx="440987" cy="1588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116457</xdr:colOff>
      <xdr:row>16</xdr:row>
      <xdr:rowOff>89709</xdr:rowOff>
    </xdr:from>
    <xdr:to>
      <xdr:col>19</xdr:col>
      <xdr:colOff>130397</xdr:colOff>
      <xdr:row>16</xdr:row>
      <xdr:rowOff>91297</xdr:rowOff>
    </xdr:to>
    <xdr:cxnSp macro="">
      <xdr:nvCxnSpPr>
        <xdr:cNvPr id="102" name="직선 연결선 101">
          <a:extLst>
            <a:ext uri="{FF2B5EF4-FFF2-40B4-BE49-F238E27FC236}">
              <a16:creationId xmlns:a16="http://schemas.microsoft.com/office/drawing/2014/main" id="{00000000-0008-0000-1200-000066000000}"/>
            </a:ext>
          </a:extLst>
        </xdr:cNvPr>
        <xdr:cNvCxnSpPr/>
      </xdr:nvCxnSpPr>
      <xdr:spPr>
        <a:xfrm>
          <a:off x="3212082" y="2613834"/>
          <a:ext cx="2614265" cy="1588"/>
        </a:xfrm>
        <a:prstGeom prst="line">
          <a:avLst/>
        </a:prstGeom>
        <a:ln w="3175" cmpd="sng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167571</xdr:colOff>
      <xdr:row>16</xdr:row>
      <xdr:rowOff>101314</xdr:rowOff>
    </xdr:from>
    <xdr:to>
      <xdr:col>21</xdr:col>
      <xdr:colOff>169159</xdr:colOff>
      <xdr:row>19</xdr:row>
      <xdr:rowOff>85101</xdr:rowOff>
    </xdr:to>
    <xdr:cxnSp macro="">
      <xdr:nvCxnSpPr>
        <xdr:cNvPr id="103" name="직선 연결선 102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CxnSpPr/>
      </xdr:nvCxnSpPr>
      <xdr:spPr>
        <a:xfrm rot="5400000">
          <a:off x="6158171" y="2845139"/>
          <a:ext cx="440987" cy="1588"/>
        </a:xfrm>
        <a:prstGeom prst="line">
          <a:avLst/>
        </a:prstGeom>
        <a:ln w="3175"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17</xdr:row>
      <xdr:rowOff>152400</xdr:rowOff>
    </xdr:from>
    <xdr:to>
      <xdr:col>21</xdr:col>
      <xdr:colOff>169985</xdr:colOff>
      <xdr:row>18</xdr:row>
      <xdr:rowOff>5862</xdr:rowOff>
    </xdr:to>
    <xdr:cxnSp macro="">
      <xdr:nvCxnSpPr>
        <xdr:cNvPr id="104" name="직선 화살표 연결선 103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CxnSpPr/>
      </xdr:nvCxnSpPr>
      <xdr:spPr>
        <a:xfrm>
          <a:off x="6019800" y="2828925"/>
          <a:ext cx="360485" cy="5862"/>
        </a:xfrm>
        <a:prstGeom prst="straightConnector1">
          <a:avLst/>
        </a:prstGeom>
        <a:ln w="3175">
          <a:solidFill>
            <a:schemeClr val="tx1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193431</xdr:colOff>
      <xdr:row>18</xdr:row>
      <xdr:rowOff>152400</xdr:rowOff>
    </xdr:from>
    <xdr:to>
      <xdr:col>23</xdr:col>
      <xdr:colOff>61546</xdr:colOff>
      <xdr:row>19</xdr:row>
      <xdr:rowOff>2931</xdr:rowOff>
    </xdr:to>
    <xdr:cxnSp macro="">
      <xdr:nvCxnSpPr>
        <xdr:cNvPr id="105" name="직선 화살표 연결선 104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CxnSpPr/>
      </xdr:nvCxnSpPr>
      <xdr:spPr>
        <a:xfrm flipV="1">
          <a:off x="6022731" y="2981325"/>
          <a:ext cx="792040" cy="2931"/>
        </a:xfrm>
        <a:prstGeom prst="straightConnector1">
          <a:avLst/>
        </a:prstGeom>
        <a:ln w="3175">
          <a:solidFill>
            <a:schemeClr val="tx1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128953</xdr:colOff>
      <xdr:row>17</xdr:row>
      <xdr:rowOff>152400</xdr:rowOff>
    </xdr:from>
    <xdr:to>
      <xdr:col>20</xdr:col>
      <xdr:colOff>199292</xdr:colOff>
      <xdr:row>18</xdr:row>
      <xdr:rowOff>2931</xdr:rowOff>
    </xdr:to>
    <xdr:cxnSp macro="">
      <xdr:nvCxnSpPr>
        <xdr:cNvPr id="106" name="직선 화살표 연결선 105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CxnSpPr/>
      </xdr:nvCxnSpPr>
      <xdr:spPr>
        <a:xfrm>
          <a:off x="5824903" y="2828925"/>
          <a:ext cx="203689" cy="2931"/>
        </a:xfrm>
        <a:prstGeom prst="straightConnector1">
          <a:avLst/>
        </a:prstGeom>
        <a:ln w="3175">
          <a:solidFill>
            <a:schemeClr val="tx1"/>
          </a:solidFill>
          <a:prstDash val="lgDash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90854</xdr:colOff>
      <xdr:row>15</xdr:row>
      <xdr:rowOff>102577</xdr:rowOff>
    </xdr:from>
    <xdr:to>
      <xdr:col>22</xdr:col>
      <xdr:colOff>272562</xdr:colOff>
      <xdr:row>15</xdr:row>
      <xdr:rowOff>104165</xdr:rowOff>
    </xdr:to>
    <xdr:cxnSp macro="">
      <xdr:nvCxnSpPr>
        <xdr:cNvPr id="107" name="직선 연결선 106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CxnSpPr/>
      </xdr:nvCxnSpPr>
      <xdr:spPr>
        <a:xfrm>
          <a:off x="6472604" y="2474302"/>
          <a:ext cx="181708" cy="1588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186777</xdr:colOff>
      <xdr:row>15</xdr:row>
      <xdr:rowOff>103370</xdr:rowOff>
    </xdr:from>
    <xdr:to>
      <xdr:col>22</xdr:col>
      <xdr:colOff>188365</xdr:colOff>
      <xdr:row>16</xdr:row>
      <xdr:rowOff>82855</xdr:rowOff>
    </xdr:to>
    <xdr:cxnSp macro="">
      <xdr:nvCxnSpPr>
        <xdr:cNvPr id="108" name="직선 연결선 107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CxnSpPr/>
      </xdr:nvCxnSpPr>
      <xdr:spPr>
        <a:xfrm rot="5400000">
          <a:off x="6503378" y="2540244"/>
          <a:ext cx="131885" cy="1588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190500</xdr:colOff>
      <xdr:row>15</xdr:row>
      <xdr:rowOff>133350</xdr:rowOff>
    </xdr:from>
    <xdr:to>
      <xdr:col>24</xdr:col>
      <xdr:colOff>104775</xdr:colOff>
      <xdr:row>16</xdr:row>
      <xdr:rowOff>28575</xdr:rowOff>
    </xdr:to>
    <xdr:sp macro="" textlink="">
      <xdr:nvSpPr>
        <xdr:cNvPr id="109" name="Freeform 25">
          <a:extLst>
            <a:ext uri="{FF2B5EF4-FFF2-40B4-BE49-F238E27FC236}">
              <a16:creationId xmlns:a16="http://schemas.microsoft.com/office/drawing/2014/main" id="{00000000-0008-0000-1200-00006D000000}"/>
            </a:ext>
          </a:extLst>
        </xdr:cNvPr>
        <xdr:cNvSpPr>
          <a:spLocks/>
        </xdr:cNvSpPr>
      </xdr:nvSpPr>
      <xdr:spPr bwMode="auto">
        <a:xfrm flipH="1">
          <a:off x="6572250" y="2505075"/>
          <a:ext cx="466725" cy="476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114300</xdr:rowOff>
    </xdr:from>
    <xdr:to>
      <xdr:col>5</xdr:col>
      <xdr:colOff>0</xdr:colOff>
      <xdr:row>16</xdr:row>
      <xdr:rowOff>114300</xdr:rowOff>
    </xdr:to>
    <xdr:sp macro="" textlink="">
      <xdr:nvSpPr>
        <xdr:cNvPr id="897120" name="Line 1"/>
        <xdr:cNvSpPr>
          <a:spLocks noChangeShapeType="1"/>
        </xdr:cNvSpPr>
      </xdr:nvSpPr>
      <xdr:spPr bwMode="auto">
        <a:xfrm>
          <a:off x="2305050" y="29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219075</xdr:colOff>
      <xdr:row>2</xdr:row>
      <xdr:rowOff>38100</xdr:rowOff>
    </xdr:from>
    <xdr:to>
      <xdr:col>17</xdr:col>
      <xdr:colOff>171450</xdr:colOff>
      <xdr:row>18</xdr:row>
      <xdr:rowOff>57150</xdr:rowOff>
    </xdr:to>
    <xdr:sp macro="" textlink="">
      <xdr:nvSpPr>
        <xdr:cNvPr id="897121" name="AutoShape 2"/>
        <xdr:cNvSpPr>
          <a:spLocks noChangeAspect="1" noChangeArrowheads="1"/>
        </xdr:cNvSpPr>
      </xdr:nvSpPr>
      <xdr:spPr bwMode="auto">
        <a:xfrm>
          <a:off x="2286000" y="561975"/>
          <a:ext cx="304800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47625</xdr:colOff>
      <xdr:row>10</xdr:row>
      <xdr:rowOff>47625</xdr:rowOff>
    </xdr:from>
    <xdr:to>
      <xdr:col>7</xdr:col>
      <xdr:colOff>209550</xdr:colOff>
      <xdr:row>10</xdr:row>
      <xdr:rowOff>57150</xdr:rowOff>
    </xdr:to>
    <xdr:sp macro="" textlink="">
      <xdr:nvSpPr>
        <xdr:cNvPr id="897122" name="Line 3"/>
        <xdr:cNvSpPr>
          <a:spLocks noChangeShapeType="1"/>
        </xdr:cNvSpPr>
      </xdr:nvSpPr>
      <xdr:spPr bwMode="auto">
        <a:xfrm flipH="1">
          <a:off x="2590800" y="1981200"/>
          <a:ext cx="400050" cy="9525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16</xdr:row>
      <xdr:rowOff>95250</xdr:rowOff>
    </xdr:from>
    <xdr:to>
      <xdr:col>7</xdr:col>
      <xdr:colOff>209550</xdr:colOff>
      <xdr:row>16</xdr:row>
      <xdr:rowOff>104775</xdr:rowOff>
    </xdr:to>
    <xdr:sp macro="" textlink="">
      <xdr:nvSpPr>
        <xdr:cNvPr id="897123" name="Line 4"/>
        <xdr:cNvSpPr>
          <a:spLocks noChangeShapeType="1"/>
        </xdr:cNvSpPr>
      </xdr:nvSpPr>
      <xdr:spPr bwMode="auto">
        <a:xfrm flipH="1">
          <a:off x="2590800" y="2962275"/>
          <a:ext cx="400050" cy="9525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11</xdr:row>
      <xdr:rowOff>9525</xdr:rowOff>
    </xdr:from>
    <xdr:to>
      <xdr:col>6</xdr:col>
      <xdr:colOff>133350</xdr:colOff>
      <xdr:row>16</xdr:row>
      <xdr:rowOff>38100</xdr:rowOff>
    </xdr:to>
    <xdr:sp macro="" textlink="">
      <xdr:nvSpPr>
        <xdr:cNvPr id="897124" name="Line 5"/>
        <xdr:cNvSpPr>
          <a:spLocks noChangeShapeType="1"/>
        </xdr:cNvSpPr>
      </xdr:nvSpPr>
      <xdr:spPr bwMode="auto">
        <a:xfrm>
          <a:off x="2667000" y="2028825"/>
          <a:ext cx="9525" cy="87630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10</xdr:row>
      <xdr:rowOff>19050</xdr:rowOff>
    </xdr:from>
    <xdr:to>
      <xdr:col>6</xdr:col>
      <xdr:colOff>123825</xdr:colOff>
      <xdr:row>10</xdr:row>
      <xdr:rowOff>47625</xdr:rowOff>
    </xdr:to>
    <xdr:sp macro="" textlink="">
      <xdr:nvSpPr>
        <xdr:cNvPr id="897125" name="Freeform 6"/>
        <xdr:cNvSpPr>
          <a:spLocks/>
        </xdr:cNvSpPr>
      </xdr:nvSpPr>
      <xdr:spPr bwMode="auto">
        <a:xfrm>
          <a:off x="2647950" y="1952625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10</xdr:row>
      <xdr:rowOff>19050</xdr:rowOff>
    </xdr:from>
    <xdr:to>
      <xdr:col>6</xdr:col>
      <xdr:colOff>123825</xdr:colOff>
      <xdr:row>10</xdr:row>
      <xdr:rowOff>47625</xdr:rowOff>
    </xdr:to>
    <xdr:sp macro="" textlink="">
      <xdr:nvSpPr>
        <xdr:cNvPr id="897126" name="Freeform 7"/>
        <xdr:cNvSpPr>
          <a:spLocks/>
        </xdr:cNvSpPr>
      </xdr:nvSpPr>
      <xdr:spPr bwMode="auto">
        <a:xfrm>
          <a:off x="2647950" y="1952625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10</xdr:row>
      <xdr:rowOff>28575</xdr:rowOff>
    </xdr:from>
    <xdr:to>
      <xdr:col>6</xdr:col>
      <xdr:colOff>123825</xdr:colOff>
      <xdr:row>10</xdr:row>
      <xdr:rowOff>47625</xdr:rowOff>
    </xdr:to>
    <xdr:sp macro="" textlink="">
      <xdr:nvSpPr>
        <xdr:cNvPr id="897127" name="Freeform 8"/>
        <xdr:cNvSpPr>
          <a:spLocks/>
        </xdr:cNvSpPr>
      </xdr:nvSpPr>
      <xdr:spPr bwMode="auto">
        <a:xfrm>
          <a:off x="2638425" y="1962150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10</xdr:row>
      <xdr:rowOff>28575</xdr:rowOff>
    </xdr:from>
    <xdr:to>
      <xdr:col>6</xdr:col>
      <xdr:colOff>123825</xdr:colOff>
      <xdr:row>10</xdr:row>
      <xdr:rowOff>47625</xdr:rowOff>
    </xdr:to>
    <xdr:sp macro="" textlink="">
      <xdr:nvSpPr>
        <xdr:cNvPr id="897128" name="Freeform 9"/>
        <xdr:cNvSpPr>
          <a:spLocks/>
        </xdr:cNvSpPr>
      </xdr:nvSpPr>
      <xdr:spPr bwMode="auto">
        <a:xfrm>
          <a:off x="2638425" y="1962150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129" name="Freeform 10"/>
        <xdr:cNvSpPr>
          <a:spLocks/>
        </xdr:cNvSpPr>
      </xdr:nvSpPr>
      <xdr:spPr bwMode="auto">
        <a:xfrm>
          <a:off x="2638425" y="1981200"/>
          <a:ext cx="28575" cy="19050"/>
        </a:xfrm>
        <a:custGeom>
          <a:avLst/>
          <a:gdLst>
            <a:gd name="T0" fmla="*/ 0 w 3"/>
            <a:gd name="T1" fmla="*/ 0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2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130" name="Freeform 11"/>
        <xdr:cNvSpPr>
          <a:spLocks/>
        </xdr:cNvSpPr>
      </xdr:nvSpPr>
      <xdr:spPr bwMode="auto">
        <a:xfrm>
          <a:off x="2638425" y="1981200"/>
          <a:ext cx="28575" cy="19050"/>
        </a:xfrm>
        <a:custGeom>
          <a:avLst/>
          <a:gdLst>
            <a:gd name="T0" fmla="*/ 0 w 3"/>
            <a:gd name="T1" fmla="*/ 0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2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131" name="Freeform 12"/>
        <xdr:cNvSpPr>
          <a:spLocks/>
        </xdr:cNvSpPr>
      </xdr:nvSpPr>
      <xdr:spPr bwMode="auto">
        <a:xfrm>
          <a:off x="264795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2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132" name="Freeform 13"/>
        <xdr:cNvSpPr>
          <a:spLocks/>
        </xdr:cNvSpPr>
      </xdr:nvSpPr>
      <xdr:spPr bwMode="auto">
        <a:xfrm>
          <a:off x="264795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2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142875</xdr:colOff>
      <xdr:row>10</xdr:row>
      <xdr:rowOff>66675</xdr:rowOff>
    </xdr:to>
    <xdr:sp macro="" textlink="">
      <xdr:nvSpPr>
        <xdr:cNvPr id="897133" name="Freeform 14"/>
        <xdr:cNvSpPr>
          <a:spLocks/>
        </xdr:cNvSpPr>
      </xdr:nvSpPr>
      <xdr:spPr bwMode="auto">
        <a:xfrm>
          <a:off x="266700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142875</xdr:colOff>
      <xdr:row>10</xdr:row>
      <xdr:rowOff>66675</xdr:rowOff>
    </xdr:to>
    <xdr:sp macro="" textlink="">
      <xdr:nvSpPr>
        <xdr:cNvPr id="897134" name="Freeform 15"/>
        <xdr:cNvSpPr>
          <a:spLocks/>
        </xdr:cNvSpPr>
      </xdr:nvSpPr>
      <xdr:spPr bwMode="auto">
        <a:xfrm>
          <a:off x="266700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152400</xdr:colOff>
      <xdr:row>10</xdr:row>
      <xdr:rowOff>66675</xdr:rowOff>
    </xdr:to>
    <xdr:sp macro="" textlink="">
      <xdr:nvSpPr>
        <xdr:cNvPr id="897135" name="Freeform 16"/>
        <xdr:cNvSpPr>
          <a:spLocks/>
        </xdr:cNvSpPr>
      </xdr:nvSpPr>
      <xdr:spPr bwMode="auto">
        <a:xfrm>
          <a:off x="2667000" y="198120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152400</xdr:colOff>
      <xdr:row>10</xdr:row>
      <xdr:rowOff>66675</xdr:rowOff>
    </xdr:to>
    <xdr:sp macro="" textlink="">
      <xdr:nvSpPr>
        <xdr:cNvPr id="897136" name="Freeform 17"/>
        <xdr:cNvSpPr>
          <a:spLocks/>
        </xdr:cNvSpPr>
      </xdr:nvSpPr>
      <xdr:spPr bwMode="auto">
        <a:xfrm>
          <a:off x="2667000" y="198120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28575</xdr:rowOff>
    </xdr:from>
    <xdr:to>
      <xdr:col>6</xdr:col>
      <xdr:colOff>152400</xdr:colOff>
      <xdr:row>10</xdr:row>
      <xdr:rowOff>47625</xdr:rowOff>
    </xdr:to>
    <xdr:sp macro="" textlink="">
      <xdr:nvSpPr>
        <xdr:cNvPr id="897137" name="Freeform 18"/>
        <xdr:cNvSpPr>
          <a:spLocks/>
        </xdr:cNvSpPr>
      </xdr:nvSpPr>
      <xdr:spPr bwMode="auto">
        <a:xfrm>
          <a:off x="2667000" y="196215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28575</xdr:rowOff>
    </xdr:from>
    <xdr:to>
      <xdr:col>6</xdr:col>
      <xdr:colOff>152400</xdr:colOff>
      <xdr:row>10</xdr:row>
      <xdr:rowOff>47625</xdr:rowOff>
    </xdr:to>
    <xdr:sp macro="" textlink="">
      <xdr:nvSpPr>
        <xdr:cNvPr id="897138" name="Freeform 19"/>
        <xdr:cNvSpPr>
          <a:spLocks/>
        </xdr:cNvSpPr>
      </xdr:nvSpPr>
      <xdr:spPr bwMode="auto">
        <a:xfrm>
          <a:off x="2667000" y="196215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19050</xdr:rowOff>
    </xdr:from>
    <xdr:to>
      <xdr:col>6</xdr:col>
      <xdr:colOff>142875</xdr:colOff>
      <xdr:row>10</xdr:row>
      <xdr:rowOff>47625</xdr:rowOff>
    </xdr:to>
    <xdr:sp macro="" textlink="">
      <xdr:nvSpPr>
        <xdr:cNvPr id="897139" name="Freeform 20"/>
        <xdr:cNvSpPr>
          <a:spLocks/>
        </xdr:cNvSpPr>
      </xdr:nvSpPr>
      <xdr:spPr bwMode="auto">
        <a:xfrm>
          <a:off x="2667000" y="1952625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19050</xdr:rowOff>
    </xdr:from>
    <xdr:to>
      <xdr:col>6</xdr:col>
      <xdr:colOff>142875</xdr:colOff>
      <xdr:row>10</xdr:row>
      <xdr:rowOff>47625</xdr:rowOff>
    </xdr:to>
    <xdr:sp macro="" textlink="">
      <xdr:nvSpPr>
        <xdr:cNvPr id="897140" name="Freeform 21"/>
        <xdr:cNvSpPr>
          <a:spLocks/>
        </xdr:cNvSpPr>
      </xdr:nvSpPr>
      <xdr:spPr bwMode="auto">
        <a:xfrm>
          <a:off x="2667000" y="1952625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66675</xdr:rowOff>
    </xdr:from>
    <xdr:to>
      <xdr:col>6</xdr:col>
      <xdr:colOff>133350</xdr:colOff>
      <xdr:row>11</xdr:row>
      <xdr:rowOff>9525</xdr:rowOff>
    </xdr:to>
    <xdr:sp macro="" textlink="">
      <xdr:nvSpPr>
        <xdr:cNvPr id="897141" name="Line 22"/>
        <xdr:cNvSpPr>
          <a:spLocks noChangeShapeType="1"/>
        </xdr:cNvSpPr>
      </xdr:nvSpPr>
      <xdr:spPr bwMode="auto">
        <a:xfrm>
          <a:off x="2667000" y="2000250"/>
          <a:ext cx="9525" cy="28575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16</xdr:row>
      <xdr:rowOff>95250</xdr:rowOff>
    </xdr:from>
    <xdr:to>
      <xdr:col>6</xdr:col>
      <xdr:colOff>142875</xdr:colOff>
      <xdr:row>16</xdr:row>
      <xdr:rowOff>114300</xdr:rowOff>
    </xdr:to>
    <xdr:sp macro="" textlink="">
      <xdr:nvSpPr>
        <xdr:cNvPr id="897142" name="Freeform 23"/>
        <xdr:cNvSpPr>
          <a:spLocks/>
        </xdr:cNvSpPr>
      </xdr:nvSpPr>
      <xdr:spPr bwMode="auto">
        <a:xfrm>
          <a:off x="2667000" y="296227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1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16</xdr:row>
      <xdr:rowOff>95250</xdr:rowOff>
    </xdr:from>
    <xdr:to>
      <xdr:col>6</xdr:col>
      <xdr:colOff>142875</xdr:colOff>
      <xdr:row>16</xdr:row>
      <xdr:rowOff>114300</xdr:rowOff>
    </xdr:to>
    <xdr:sp macro="" textlink="">
      <xdr:nvSpPr>
        <xdr:cNvPr id="897143" name="Freeform 24"/>
        <xdr:cNvSpPr>
          <a:spLocks/>
        </xdr:cNvSpPr>
      </xdr:nvSpPr>
      <xdr:spPr bwMode="auto">
        <a:xfrm>
          <a:off x="2667000" y="296227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1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16</xdr:row>
      <xdr:rowOff>95250</xdr:rowOff>
    </xdr:from>
    <xdr:to>
      <xdr:col>6</xdr:col>
      <xdr:colOff>152400</xdr:colOff>
      <xdr:row>16</xdr:row>
      <xdr:rowOff>104775</xdr:rowOff>
    </xdr:to>
    <xdr:sp macro="" textlink="">
      <xdr:nvSpPr>
        <xdr:cNvPr id="897144" name="Freeform 25"/>
        <xdr:cNvSpPr>
          <a:spLocks/>
        </xdr:cNvSpPr>
      </xdr:nvSpPr>
      <xdr:spPr bwMode="auto">
        <a:xfrm>
          <a:off x="2667000" y="2962275"/>
          <a:ext cx="28575" cy="9525"/>
        </a:xfrm>
        <a:custGeom>
          <a:avLst/>
          <a:gdLst>
            <a:gd name="T0" fmla="*/ 2147483646 w 3"/>
            <a:gd name="T1" fmla="*/ 2147483646 h 1"/>
            <a:gd name="T2" fmla="*/ 2147483646 w 3"/>
            <a:gd name="T3" fmla="*/ 0 h 1"/>
            <a:gd name="T4" fmla="*/ 0 w 3"/>
            <a:gd name="T5" fmla="*/ 0 h 1"/>
            <a:gd name="T6" fmla="*/ 2147483646 w 3"/>
            <a:gd name="T7" fmla="*/ 2147483646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2" y="1"/>
              </a:moveTo>
              <a:lnTo>
                <a:pt x="3" y="0"/>
              </a:lnTo>
              <a:lnTo>
                <a:pt x="0" y="0"/>
              </a:lnTo>
              <a:lnTo>
                <a:pt x="2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16</xdr:row>
      <xdr:rowOff>95250</xdr:rowOff>
    </xdr:from>
    <xdr:to>
      <xdr:col>6</xdr:col>
      <xdr:colOff>152400</xdr:colOff>
      <xdr:row>16</xdr:row>
      <xdr:rowOff>104775</xdr:rowOff>
    </xdr:to>
    <xdr:sp macro="" textlink="">
      <xdr:nvSpPr>
        <xdr:cNvPr id="897145" name="Freeform 26"/>
        <xdr:cNvSpPr>
          <a:spLocks/>
        </xdr:cNvSpPr>
      </xdr:nvSpPr>
      <xdr:spPr bwMode="auto">
        <a:xfrm>
          <a:off x="2667000" y="2962275"/>
          <a:ext cx="28575" cy="9525"/>
        </a:xfrm>
        <a:custGeom>
          <a:avLst/>
          <a:gdLst>
            <a:gd name="T0" fmla="*/ 2147483646 w 3"/>
            <a:gd name="T1" fmla="*/ 2147483646 h 1"/>
            <a:gd name="T2" fmla="*/ 2147483646 w 3"/>
            <a:gd name="T3" fmla="*/ 0 h 1"/>
            <a:gd name="T4" fmla="*/ 0 w 3"/>
            <a:gd name="T5" fmla="*/ 0 h 1"/>
            <a:gd name="T6" fmla="*/ 2147483646 w 3"/>
            <a:gd name="T7" fmla="*/ 2147483646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2" y="1"/>
              </a:moveTo>
              <a:lnTo>
                <a:pt x="3" y="0"/>
              </a:lnTo>
              <a:lnTo>
                <a:pt x="0" y="0"/>
              </a:lnTo>
              <a:lnTo>
                <a:pt x="2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16</xdr:row>
      <xdr:rowOff>76200</xdr:rowOff>
    </xdr:from>
    <xdr:to>
      <xdr:col>6</xdr:col>
      <xdr:colOff>152400</xdr:colOff>
      <xdr:row>16</xdr:row>
      <xdr:rowOff>95250</xdr:rowOff>
    </xdr:to>
    <xdr:sp macro="" textlink="">
      <xdr:nvSpPr>
        <xdr:cNvPr id="897146" name="Freeform 27"/>
        <xdr:cNvSpPr>
          <a:spLocks/>
        </xdr:cNvSpPr>
      </xdr:nvSpPr>
      <xdr:spPr bwMode="auto">
        <a:xfrm>
          <a:off x="2667000" y="294322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16</xdr:row>
      <xdr:rowOff>76200</xdr:rowOff>
    </xdr:from>
    <xdr:to>
      <xdr:col>6</xdr:col>
      <xdr:colOff>152400</xdr:colOff>
      <xdr:row>16</xdr:row>
      <xdr:rowOff>95250</xdr:rowOff>
    </xdr:to>
    <xdr:sp macro="" textlink="">
      <xdr:nvSpPr>
        <xdr:cNvPr id="897147" name="Freeform 28"/>
        <xdr:cNvSpPr>
          <a:spLocks/>
        </xdr:cNvSpPr>
      </xdr:nvSpPr>
      <xdr:spPr bwMode="auto">
        <a:xfrm>
          <a:off x="2667000" y="294322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16</xdr:row>
      <xdr:rowOff>66675</xdr:rowOff>
    </xdr:from>
    <xdr:to>
      <xdr:col>6</xdr:col>
      <xdr:colOff>142875</xdr:colOff>
      <xdr:row>16</xdr:row>
      <xdr:rowOff>95250</xdr:rowOff>
    </xdr:to>
    <xdr:sp macro="" textlink="">
      <xdr:nvSpPr>
        <xdr:cNvPr id="897148" name="Freeform 29"/>
        <xdr:cNvSpPr>
          <a:spLocks/>
        </xdr:cNvSpPr>
      </xdr:nvSpPr>
      <xdr:spPr bwMode="auto">
        <a:xfrm>
          <a:off x="2667000" y="2933700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16</xdr:row>
      <xdr:rowOff>66675</xdr:rowOff>
    </xdr:from>
    <xdr:to>
      <xdr:col>6</xdr:col>
      <xdr:colOff>142875</xdr:colOff>
      <xdr:row>16</xdr:row>
      <xdr:rowOff>95250</xdr:rowOff>
    </xdr:to>
    <xdr:sp macro="" textlink="">
      <xdr:nvSpPr>
        <xdr:cNvPr id="897149" name="Freeform 30"/>
        <xdr:cNvSpPr>
          <a:spLocks/>
        </xdr:cNvSpPr>
      </xdr:nvSpPr>
      <xdr:spPr bwMode="auto">
        <a:xfrm>
          <a:off x="2667000" y="2933700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123825</xdr:colOff>
      <xdr:row>16</xdr:row>
      <xdr:rowOff>95250</xdr:rowOff>
    </xdr:to>
    <xdr:sp macro="" textlink="">
      <xdr:nvSpPr>
        <xdr:cNvPr id="897150" name="Freeform 31"/>
        <xdr:cNvSpPr>
          <a:spLocks/>
        </xdr:cNvSpPr>
      </xdr:nvSpPr>
      <xdr:spPr bwMode="auto">
        <a:xfrm>
          <a:off x="2647950" y="2933700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123825</xdr:colOff>
      <xdr:row>16</xdr:row>
      <xdr:rowOff>95250</xdr:rowOff>
    </xdr:to>
    <xdr:sp macro="" textlink="">
      <xdr:nvSpPr>
        <xdr:cNvPr id="897151" name="Freeform 32"/>
        <xdr:cNvSpPr>
          <a:spLocks/>
        </xdr:cNvSpPr>
      </xdr:nvSpPr>
      <xdr:spPr bwMode="auto">
        <a:xfrm>
          <a:off x="2647950" y="2933700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16</xdr:row>
      <xdr:rowOff>76200</xdr:rowOff>
    </xdr:from>
    <xdr:to>
      <xdr:col>6</xdr:col>
      <xdr:colOff>123825</xdr:colOff>
      <xdr:row>16</xdr:row>
      <xdr:rowOff>95250</xdr:rowOff>
    </xdr:to>
    <xdr:sp macro="" textlink="">
      <xdr:nvSpPr>
        <xdr:cNvPr id="897152" name="Freeform 33"/>
        <xdr:cNvSpPr>
          <a:spLocks/>
        </xdr:cNvSpPr>
      </xdr:nvSpPr>
      <xdr:spPr bwMode="auto">
        <a:xfrm>
          <a:off x="2638425" y="2943225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16</xdr:row>
      <xdr:rowOff>76200</xdr:rowOff>
    </xdr:from>
    <xdr:to>
      <xdr:col>6</xdr:col>
      <xdr:colOff>123825</xdr:colOff>
      <xdr:row>16</xdr:row>
      <xdr:rowOff>95250</xdr:rowOff>
    </xdr:to>
    <xdr:sp macro="" textlink="">
      <xdr:nvSpPr>
        <xdr:cNvPr id="897153" name="Freeform 34"/>
        <xdr:cNvSpPr>
          <a:spLocks/>
        </xdr:cNvSpPr>
      </xdr:nvSpPr>
      <xdr:spPr bwMode="auto">
        <a:xfrm>
          <a:off x="2638425" y="2943225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16</xdr:row>
      <xdr:rowOff>95250</xdr:rowOff>
    </xdr:from>
    <xdr:to>
      <xdr:col>6</xdr:col>
      <xdr:colOff>123825</xdr:colOff>
      <xdr:row>16</xdr:row>
      <xdr:rowOff>104775</xdr:rowOff>
    </xdr:to>
    <xdr:sp macro="" textlink="">
      <xdr:nvSpPr>
        <xdr:cNvPr id="897154" name="Freeform 35"/>
        <xdr:cNvSpPr>
          <a:spLocks/>
        </xdr:cNvSpPr>
      </xdr:nvSpPr>
      <xdr:spPr bwMode="auto">
        <a:xfrm>
          <a:off x="2638425" y="2962275"/>
          <a:ext cx="28575" cy="9525"/>
        </a:xfrm>
        <a:custGeom>
          <a:avLst/>
          <a:gdLst>
            <a:gd name="T0" fmla="*/ 0 w 3"/>
            <a:gd name="T1" fmla="*/ 0 h 1"/>
            <a:gd name="T2" fmla="*/ 2147483646 w 3"/>
            <a:gd name="T3" fmla="*/ 2147483646 h 1"/>
            <a:gd name="T4" fmla="*/ 2147483646 w 3"/>
            <a:gd name="T5" fmla="*/ 0 h 1"/>
            <a:gd name="T6" fmla="*/ 0 w 3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0" y="0"/>
              </a:moveTo>
              <a:lnTo>
                <a:pt x="1" y="1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16</xdr:row>
      <xdr:rowOff>95250</xdr:rowOff>
    </xdr:from>
    <xdr:to>
      <xdr:col>6</xdr:col>
      <xdr:colOff>123825</xdr:colOff>
      <xdr:row>16</xdr:row>
      <xdr:rowOff>104775</xdr:rowOff>
    </xdr:to>
    <xdr:sp macro="" textlink="">
      <xdr:nvSpPr>
        <xdr:cNvPr id="897155" name="Freeform 36"/>
        <xdr:cNvSpPr>
          <a:spLocks/>
        </xdr:cNvSpPr>
      </xdr:nvSpPr>
      <xdr:spPr bwMode="auto">
        <a:xfrm>
          <a:off x="2638425" y="2962275"/>
          <a:ext cx="28575" cy="9525"/>
        </a:xfrm>
        <a:custGeom>
          <a:avLst/>
          <a:gdLst>
            <a:gd name="T0" fmla="*/ 0 w 3"/>
            <a:gd name="T1" fmla="*/ 0 h 1"/>
            <a:gd name="T2" fmla="*/ 2147483646 w 3"/>
            <a:gd name="T3" fmla="*/ 2147483646 h 1"/>
            <a:gd name="T4" fmla="*/ 2147483646 w 3"/>
            <a:gd name="T5" fmla="*/ 0 h 1"/>
            <a:gd name="T6" fmla="*/ 0 w 3"/>
            <a:gd name="T7" fmla="*/ 0 h 1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1"/>
            <a:gd name="T14" fmla="*/ 3 w 3"/>
            <a:gd name="T15" fmla="*/ 1 h 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1">
              <a:moveTo>
                <a:pt x="0" y="0"/>
              </a:moveTo>
              <a:lnTo>
                <a:pt x="1" y="1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16</xdr:row>
      <xdr:rowOff>95250</xdr:rowOff>
    </xdr:from>
    <xdr:to>
      <xdr:col>6</xdr:col>
      <xdr:colOff>123825</xdr:colOff>
      <xdr:row>16</xdr:row>
      <xdr:rowOff>114300</xdr:rowOff>
    </xdr:to>
    <xdr:sp macro="" textlink="">
      <xdr:nvSpPr>
        <xdr:cNvPr id="897156" name="Freeform 37"/>
        <xdr:cNvSpPr>
          <a:spLocks/>
        </xdr:cNvSpPr>
      </xdr:nvSpPr>
      <xdr:spPr bwMode="auto">
        <a:xfrm>
          <a:off x="2647950" y="296227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1"/>
              </a:moveTo>
              <a:lnTo>
                <a:pt x="2" y="2"/>
              </a:lnTo>
              <a:lnTo>
                <a:pt x="2" y="0"/>
              </a:lnTo>
              <a:lnTo>
                <a:pt x="0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16</xdr:row>
      <xdr:rowOff>95250</xdr:rowOff>
    </xdr:from>
    <xdr:to>
      <xdr:col>6</xdr:col>
      <xdr:colOff>123825</xdr:colOff>
      <xdr:row>16</xdr:row>
      <xdr:rowOff>114300</xdr:rowOff>
    </xdr:to>
    <xdr:sp macro="" textlink="">
      <xdr:nvSpPr>
        <xdr:cNvPr id="897157" name="Freeform 38"/>
        <xdr:cNvSpPr>
          <a:spLocks/>
        </xdr:cNvSpPr>
      </xdr:nvSpPr>
      <xdr:spPr bwMode="auto">
        <a:xfrm>
          <a:off x="2647950" y="296227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1"/>
              </a:moveTo>
              <a:lnTo>
                <a:pt x="2" y="2"/>
              </a:lnTo>
              <a:lnTo>
                <a:pt x="2" y="0"/>
              </a:lnTo>
              <a:lnTo>
                <a:pt x="0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16</xdr:row>
      <xdr:rowOff>38100</xdr:rowOff>
    </xdr:from>
    <xdr:to>
      <xdr:col>6</xdr:col>
      <xdr:colOff>133350</xdr:colOff>
      <xdr:row>16</xdr:row>
      <xdr:rowOff>66675</xdr:rowOff>
    </xdr:to>
    <xdr:sp macro="" textlink="">
      <xdr:nvSpPr>
        <xdr:cNvPr id="897158" name="Line 40"/>
        <xdr:cNvSpPr>
          <a:spLocks noChangeShapeType="1"/>
        </xdr:cNvSpPr>
      </xdr:nvSpPr>
      <xdr:spPr bwMode="auto">
        <a:xfrm flipV="1">
          <a:off x="2667000" y="2905125"/>
          <a:ext cx="9525" cy="28575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2</xdr:row>
      <xdr:rowOff>142875</xdr:rowOff>
    </xdr:from>
    <xdr:to>
      <xdr:col>15</xdr:col>
      <xdr:colOff>200025</xdr:colOff>
      <xdr:row>14</xdr:row>
      <xdr:rowOff>161925</xdr:rowOff>
    </xdr:to>
    <xdr:sp macro="" textlink="">
      <xdr:nvSpPr>
        <xdr:cNvPr id="897159" name="Line 41"/>
        <xdr:cNvSpPr>
          <a:spLocks noChangeShapeType="1"/>
        </xdr:cNvSpPr>
      </xdr:nvSpPr>
      <xdr:spPr bwMode="auto">
        <a:xfrm>
          <a:off x="4876800" y="666750"/>
          <a:ext cx="9525" cy="19621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8</xdr:row>
      <xdr:rowOff>38100</xdr:rowOff>
    </xdr:from>
    <xdr:to>
      <xdr:col>15</xdr:col>
      <xdr:colOff>200025</xdr:colOff>
      <xdr:row>14</xdr:row>
      <xdr:rowOff>161925</xdr:rowOff>
    </xdr:to>
    <xdr:sp macro="" textlink="">
      <xdr:nvSpPr>
        <xdr:cNvPr id="897160" name="Line 42"/>
        <xdr:cNvSpPr>
          <a:spLocks noChangeShapeType="1"/>
        </xdr:cNvSpPr>
      </xdr:nvSpPr>
      <xdr:spPr bwMode="auto">
        <a:xfrm flipV="1">
          <a:off x="4876800" y="1647825"/>
          <a:ext cx="9525" cy="9810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4</xdr:row>
      <xdr:rowOff>76200</xdr:rowOff>
    </xdr:from>
    <xdr:to>
      <xdr:col>13</xdr:col>
      <xdr:colOff>123825</xdr:colOff>
      <xdr:row>16</xdr:row>
      <xdr:rowOff>95250</xdr:rowOff>
    </xdr:to>
    <xdr:sp macro="" textlink="">
      <xdr:nvSpPr>
        <xdr:cNvPr id="897161" name="Rectangle 45"/>
        <xdr:cNvSpPr>
          <a:spLocks noChangeArrowheads="1"/>
        </xdr:cNvSpPr>
      </xdr:nvSpPr>
      <xdr:spPr bwMode="auto">
        <a:xfrm>
          <a:off x="3114675" y="1000125"/>
          <a:ext cx="1219200" cy="1962150"/>
        </a:xfrm>
        <a:prstGeom prst="rect">
          <a:avLst/>
        </a:prstGeom>
        <a:noFill/>
        <a:ln w="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161925</xdr:colOff>
      <xdr:row>16</xdr:row>
      <xdr:rowOff>133350</xdr:rowOff>
    </xdr:from>
    <xdr:to>
      <xdr:col>14</xdr:col>
      <xdr:colOff>161925</xdr:colOff>
      <xdr:row>17</xdr:row>
      <xdr:rowOff>180975</xdr:rowOff>
    </xdr:to>
    <xdr:sp macro="" textlink="">
      <xdr:nvSpPr>
        <xdr:cNvPr id="897162" name="Line 46"/>
        <xdr:cNvSpPr>
          <a:spLocks noChangeShapeType="1"/>
        </xdr:cNvSpPr>
      </xdr:nvSpPr>
      <xdr:spPr bwMode="auto">
        <a:xfrm>
          <a:off x="4371975" y="3000375"/>
          <a:ext cx="238125" cy="24765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228600</xdr:colOff>
      <xdr:row>15</xdr:row>
      <xdr:rowOff>0</xdr:rowOff>
    </xdr:from>
    <xdr:to>
      <xdr:col>16</xdr:col>
      <xdr:colOff>228600</xdr:colOff>
      <xdr:row>16</xdr:row>
      <xdr:rowOff>47625</xdr:rowOff>
    </xdr:to>
    <xdr:sp macro="" textlink="">
      <xdr:nvSpPr>
        <xdr:cNvPr id="897163" name="Line 47"/>
        <xdr:cNvSpPr>
          <a:spLocks noChangeShapeType="1"/>
        </xdr:cNvSpPr>
      </xdr:nvSpPr>
      <xdr:spPr bwMode="auto">
        <a:xfrm>
          <a:off x="4914900" y="2667000"/>
          <a:ext cx="238125" cy="24765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161925</xdr:colOff>
      <xdr:row>16</xdr:row>
      <xdr:rowOff>28575</xdr:rowOff>
    </xdr:from>
    <xdr:to>
      <xdr:col>16</xdr:col>
      <xdr:colOff>133350</xdr:colOff>
      <xdr:row>17</xdr:row>
      <xdr:rowOff>95250</xdr:rowOff>
    </xdr:to>
    <xdr:sp macro="" textlink="">
      <xdr:nvSpPr>
        <xdr:cNvPr id="897164" name="Line 48"/>
        <xdr:cNvSpPr>
          <a:spLocks noChangeShapeType="1"/>
        </xdr:cNvSpPr>
      </xdr:nvSpPr>
      <xdr:spPr bwMode="auto">
        <a:xfrm flipV="1">
          <a:off x="4610100" y="2895600"/>
          <a:ext cx="447675" cy="26670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17</xdr:row>
      <xdr:rowOff>133350</xdr:rowOff>
    </xdr:from>
    <xdr:to>
      <xdr:col>14</xdr:col>
      <xdr:colOff>114300</xdr:colOff>
      <xdr:row>17</xdr:row>
      <xdr:rowOff>152400</xdr:rowOff>
    </xdr:to>
    <xdr:sp macro="" textlink="">
      <xdr:nvSpPr>
        <xdr:cNvPr id="897165" name="Freeform 49"/>
        <xdr:cNvSpPr>
          <a:spLocks/>
        </xdr:cNvSpPr>
      </xdr:nvSpPr>
      <xdr:spPr bwMode="auto">
        <a:xfrm>
          <a:off x="4533900" y="3200400"/>
          <a:ext cx="28575" cy="19050"/>
        </a:xfrm>
        <a:custGeom>
          <a:avLst/>
          <a:gdLst>
            <a:gd name="T0" fmla="*/ 0 w 3"/>
            <a:gd name="T1" fmla="*/ 2147483646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1"/>
              </a:moveTo>
              <a:lnTo>
                <a:pt x="3" y="2"/>
              </a:lnTo>
              <a:lnTo>
                <a:pt x="3" y="0"/>
              </a:lnTo>
              <a:lnTo>
                <a:pt x="0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85725</xdr:colOff>
      <xdr:row>17</xdr:row>
      <xdr:rowOff>133350</xdr:rowOff>
    </xdr:from>
    <xdr:to>
      <xdr:col>14</xdr:col>
      <xdr:colOff>114300</xdr:colOff>
      <xdr:row>17</xdr:row>
      <xdr:rowOff>152400</xdr:rowOff>
    </xdr:to>
    <xdr:sp macro="" textlink="">
      <xdr:nvSpPr>
        <xdr:cNvPr id="897166" name="Freeform 50"/>
        <xdr:cNvSpPr>
          <a:spLocks/>
        </xdr:cNvSpPr>
      </xdr:nvSpPr>
      <xdr:spPr bwMode="auto">
        <a:xfrm>
          <a:off x="4533900" y="3200400"/>
          <a:ext cx="28575" cy="19050"/>
        </a:xfrm>
        <a:custGeom>
          <a:avLst/>
          <a:gdLst>
            <a:gd name="T0" fmla="*/ 0 w 3"/>
            <a:gd name="T1" fmla="*/ 2147483646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1"/>
              </a:moveTo>
              <a:lnTo>
                <a:pt x="3" y="2"/>
              </a:lnTo>
              <a:lnTo>
                <a:pt x="3" y="0"/>
              </a:lnTo>
              <a:lnTo>
                <a:pt x="0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114300</xdr:colOff>
      <xdr:row>17</xdr:row>
      <xdr:rowOff>133350</xdr:rowOff>
    </xdr:from>
    <xdr:to>
      <xdr:col>14</xdr:col>
      <xdr:colOff>133350</xdr:colOff>
      <xdr:row>17</xdr:row>
      <xdr:rowOff>152400</xdr:rowOff>
    </xdr:to>
    <xdr:sp macro="" textlink="">
      <xdr:nvSpPr>
        <xdr:cNvPr id="897167" name="Freeform 51"/>
        <xdr:cNvSpPr>
          <a:spLocks/>
        </xdr:cNvSpPr>
      </xdr:nvSpPr>
      <xdr:spPr bwMode="auto">
        <a:xfrm>
          <a:off x="4562475" y="32004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114300</xdr:colOff>
      <xdr:row>17</xdr:row>
      <xdr:rowOff>133350</xdr:rowOff>
    </xdr:from>
    <xdr:to>
      <xdr:col>14</xdr:col>
      <xdr:colOff>133350</xdr:colOff>
      <xdr:row>17</xdr:row>
      <xdr:rowOff>152400</xdr:rowOff>
    </xdr:to>
    <xdr:sp macro="" textlink="">
      <xdr:nvSpPr>
        <xdr:cNvPr id="897168" name="Freeform 52"/>
        <xdr:cNvSpPr>
          <a:spLocks/>
        </xdr:cNvSpPr>
      </xdr:nvSpPr>
      <xdr:spPr bwMode="auto">
        <a:xfrm>
          <a:off x="4562475" y="32004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114300</xdr:colOff>
      <xdr:row>17</xdr:row>
      <xdr:rowOff>133350</xdr:rowOff>
    </xdr:from>
    <xdr:to>
      <xdr:col>14</xdr:col>
      <xdr:colOff>142875</xdr:colOff>
      <xdr:row>17</xdr:row>
      <xdr:rowOff>152400</xdr:rowOff>
    </xdr:to>
    <xdr:sp macro="" textlink="">
      <xdr:nvSpPr>
        <xdr:cNvPr id="897169" name="Freeform 53"/>
        <xdr:cNvSpPr>
          <a:spLocks/>
        </xdr:cNvSpPr>
      </xdr:nvSpPr>
      <xdr:spPr bwMode="auto">
        <a:xfrm>
          <a:off x="4562475" y="320040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114300</xdr:colOff>
      <xdr:row>17</xdr:row>
      <xdr:rowOff>133350</xdr:rowOff>
    </xdr:from>
    <xdr:to>
      <xdr:col>14</xdr:col>
      <xdr:colOff>142875</xdr:colOff>
      <xdr:row>17</xdr:row>
      <xdr:rowOff>152400</xdr:rowOff>
    </xdr:to>
    <xdr:sp macro="" textlink="">
      <xdr:nvSpPr>
        <xdr:cNvPr id="897170" name="Freeform 54"/>
        <xdr:cNvSpPr>
          <a:spLocks/>
        </xdr:cNvSpPr>
      </xdr:nvSpPr>
      <xdr:spPr bwMode="auto">
        <a:xfrm>
          <a:off x="4562475" y="320040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114300</xdr:colOff>
      <xdr:row>17</xdr:row>
      <xdr:rowOff>114300</xdr:rowOff>
    </xdr:from>
    <xdr:to>
      <xdr:col>14</xdr:col>
      <xdr:colOff>142875</xdr:colOff>
      <xdr:row>17</xdr:row>
      <xdr:rowOff>133350</xdr:rowOff>
    </xdr:to>
    <xdr:sp macro="" textlink="">
      <xdr:nvSpPr>
        <xdr:cNvPr id="897171" name="Freeform 55"/>
        <xdr:cNvSpPr>
          <a:spLocks/>
        </xdr:cNvSpPr>
      </xdr:nvSpPr>
      <xdr:spPr bwMode="auto">
        <a:xfrm>
          <a:off x="4562475" y="318135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3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114300</xdr:colOff>
      <xdr:row>17</xdr:row>
      <xdr:rowOff>114300</xdr:rowOff>
    </xdr:from>
    <xdr:to>
      <xdr:col>14</xdr:col>
      <xdr:colOff>142875</xdr:colOff>
      <xdr:row>17</xdr:row>
      <xdr:rowOff>133350</xdr:rowOff>
    </xdr:to>
    <xdr:sp macro="" textlink="">
      <xdr:nvSpPr>
        <xdr:cNvPr id="897172" name="Freeform 56"/>
        <xdr:cNvSpPr>
          <a:spLocks/>
        </xdr:cNvSpPr>
      </xdr:nvSpPr>
      <xdr:spPr bwMode="auto">
        <a:xfrm>
          <a:off x="4562475" y="318135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3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114300</xdr:colOff>
      <xdr:row>17</xdr:row>
      <xdr:rowOff>104775</xdr:rowOff>
    </xdr:from>
    <xdr:to>
      <xdr:col>14</xdr:col>
      <xdr:colOff>142875</xdr:colOff>
      <xdr:row>17</xdr:row>
      <xdr:rowOff>133350</xdr:rowOff>
    </xdr:to>
    <xdr:sp macro="" textlink="">
      <xdr:nvSpPr>
        <xdr:cNvPr id="897173" name="Freeform 57"/>
        <xdr:cNvSpPr>
          <a:spLocks/>
        </xdr:cNvSpPr>
      </xdr:nvSpPr>
      <xdr:spPr bwMode="auto">
        <a:xfrm>
          <a:off x="4562475" y="3171825"/>
          <a:ext cx="28575" cy="28575"/>
        </a:xfrm>
        <a:custGeom>
          <a:avLst/>
          <a:gdLst>
            <a:gd name="T0" fmla="*/ 2147483646 w 3"/>
            <a:gd name="T1" fmla="*/ 2147483646 h 3"/>
            <a:gd name="T2" fmla="*/ 0 w 3"/>
            <a:gd name="T3" fmla="*/ 0 h 3"/>
            <a:gd name="T4" fmla="*/ 0 w 3"/>
            <a:gd name="T5" fmla="*/ 2147483646 h 3"/>
            <a:gd name="T6" fmla="*/ 2147483646 w 3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3"/>
            <a:gd name="T14" fmla="*/ 3 w 3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3">
              <a:moveTo>
                <a:pt x="3" y="1"/>
              </a:moveTo>
              <a:lnTo>
                <a:pt x="0" y="0"/>
              </a:lnTo>
              <a:lnTo>
                <a:pt x="0" y="3"/>
              </a:lnTo>
              <a:lnTo>
                <a:pt x="3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114300</xdr:colOff>
      <xdr:row>17</xdr:row>
      <xdr:rowOff>104775</xdr:rowOff>
    </xdr:from>
    <xdr:to>
      <xdr:col>14</xdr:col>
      <xdr:colOff>142875</xdr:colOff>
      <xdr:row>17</xdr:row>
      <xdr:rowOff>133350</xdr:rowOff>
    </xdr:to>
    <xdr:sp macro="" textlink="">
      <xdr:nvSpPr>
        <xdr:cNvPr id="897174" name="Freeform 58"/>
        <xdr:cNvSpPr>
          <a:spLocks/>
        </xdr:cNvSpPr>
      </xdr:nvSpPr>
      <xdr:spPr bwMode="auto">
        <a:xfrm>
          <a:off x="4562475" y="3171825"/>
          <a:ext cx="28575" cy="28575"/>
        </a:xfrm>
        <a:custGeom>
          <a:avLst/>
          <a:gdLst>
            <a:gd name="T0" fmla="*/ 2147483646 w 3"/>
            <a:gd name="T1" fmla="*/ 2147483646 h 3"/>
            <a:gd name="T2" fmla="*/ 0 w 3"/>
            <a:gd name="T3" fmla="*/ 0 h 3"/>
            <a:gd name="T4" fmla="*/ 0 w 3"/>
            <a:gd name="T5" fmla="*/ 2147483646 h 3"/>
            <a:gd name="T6" fmla="*/ 2147483646 w 3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3"/>
            <a:gd name="T14" fmla="*/ 3 w 3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3">
              <a:moveTo>
                <a:pt x="3" y="1"/>
              </a:moveTo>
              <a:lnTo>
                <a:pt x="0" y="0"/>
              </a:lnTo>
              <a:lnTo>
                <a:pt x="0" y="3"/>
              </a:lnTo>
              <a:lnTo>
                <a:pt x="3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95250</xdr:colOff>
      <xdr:row>17</xdr:row>
      <xdr:rowOff>104775</xdr:rowOff>
    </xdr:from>
    <xdr:to>
      <xdr:col>14</xdr:col>
      <xdr:colOff>114300</xdr:colOff>
      <xdr:row>17</xdr:row>
      <xdr:rowOff>133350</xdr:rowOff>
    </xdr:to>
    <xdr:sp macro="" textlink="">
      <xdr:nvSpPr>
        <xdr:cNvPr id="897175" name="Freeform 59"/>
        <xdr:cNvSpPr>
          <a:spLocks/>
        </xdr:cNvSpPr>
      </xdr:nvSpPr>
      <xdr:spPr bwMode="auto">
        <a:xfrm>
          <a:off x="4543425" y="3171825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17</xdr:row>
      <xdr:rowOff>104775</xdr:rowOff>
    </xdr:from>
    <xdr:to>
      <xdr:col>14</xdr:col>
      <xdr:colOff>114300</xdr:colOff>
      <xdr:row>17</xdr:row>
      <xdr:rowOff>133350</xdr:rowOff>
    </xdr:to>
    <xdr:sp macro="" textlink="">
      <xdr:nvSpPr>
        <xdr:cNvPr id="897176" name="Freeform 60"/>
        <xdr:cNvSpPr>
          <a:spLocks/>
        </xdr:cNvSpPr>
      </xdr:nvSpPr>
      <xdr:spPr bwMode="auto">
        <a:xfrm>
          <a:off x="4543425" y="3171825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85725</xdr:colOff>
      <xdr:row>17</xdr:row>
      <xdr:rowOff>114300</xdr:rowOff>
    </xdr:from>
    <xdr:to>
      <xdr:col>14</xdr:col>
      <xdr:colOff>114300</xdr:colOff>
      <xdr:row>17</xdr:row>
      <xdr:rowOff>133350</xdr:rowOff>
    </xdr:to>
    <xdr:sp macro="" textlink="">
      <xdr:nvSpPr>
        <xdr:cNvPr id="897177" name="Freeform 61"/>
        <xdr:cNvSpPr>
          <a:spLocks/>
        </xdr:cNvSpPr>
      </xdr:nvSpPr>
      <xdr:spPr bwMode="auto">
        <a:xfrm>
          <a:off x="4533900" y="3181350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1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85725</xdr:colOff>
      <xdr:row>17</xdr:row>
      <xdr:rowOff>114300</xdr:rowOff>
    </xdr:from>
    <xdr:to>
      <xdr:col>14</xdr:col>
      <xdr:colOff>114300</xdr:colOff>
      <xdr:row>17</xdr:row>
      <xdr:rowOff>133350</xdr:rowOff>
    </xdr:to>
    <xdr:sp macro="" textlink="">
      <xdr:nvSpPr>
        <xdr:cNvPr id="897178" name="Freeform 62"/>
        <xdr:cNvSpPr>
          <a:spLocks/>
        </xdr:cNvSpPr>
      </xdr:nvSpPr>
      <xdr:spPr bwMode="auto">
        <a:xfrm>
          <a:off x="4533900" y="3181350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1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85725</xdr:colOff>
      <xdr:row>17</xdr:row>
      <xdr:rowOff>123825</xdr:rowOff>
    </xdr:from>
    <xdr:to>
      <xdr:col>14</xdr:col>
      <xdr:colOff>114300</xdr:colOff>
      <xdr:row>17</xdr:row>
      <xdr:rowOff>142875</xdr:rowOff>
    </xdr:to>
    <xdr:sp macro="" textlink="">
      <xdr:nvSpPr>
        <xdr:cNvPr id="897179" name="Freeform 63"/>
        <xdr:cNvSpPr>
          <a:spLocks/>
        </xdr:cNvSpPr>
      </xdr:nvSpPr>
      <xdr:spPr bwMode="auto">
        <a:xfrm>
          <a:off x="4533900" y="3190875"/>
          <a:ext cx="28575" cy="19050"/>
        </a:xfrm>
        <a:custGeom>
          <a:avLst/>
          <a:gdLst>
            <a:gd name="T0" fmla="*/ 0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0" y="2"/>
              </a:lnTo>
              <a:lnTo>
                <a:pt x="3" y="1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85725</xdr:colOff>
      <xdr:row>17</xdr:row>
      <xdr:rowOff>123825</xdr:rowOff>
    </xdr:from>
    <xdr:to>
      <xdr:col>14</xdr:col>
      <xdr:colOff>114300</xdr:colOff>
      <xdr:row>17</xdr:row>
      <xdr:rowOff>142875</xdr:rowOff>
    </xdr:to>
    <xdr:sp macro="" textlink="">
      <xdr:nvSpPr>
        <xdr:cNvPr id="897180" name="Freeform 64"/>
        <xdr:cNvSpPr>
          <a:spLocks/>
        </xdr:cNvSpPr>
      </xdr:nvSpPr>
      <xdr:spPr bwMode="auto">
        <a:xfrm>
          <a:off x="4533900" y="3190875"/>
          <a:ext cx="28575" cy="19050"/>
        </a:xfrm>
        <a:custGeom>
          <a:avLst/>
          <a:gdLst>
            <a:gd name="T0" fmla="*/ 0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0" y="2"/>
              </a:lnTo>
              <a:lnTo>
                <a:pt x="3" y="1"/>
              </a:lnTo>
              <a:lnTo>
                <a:pt x="0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142875</xdr:colOff>
      <xdr:row>17</xdr:row>
      <xdr:rowOff>95250</xdr:rowOff>
    </xdr:from>
    <xdr:to>
      <xdr:col>14</xdr:col>
      <xdr:colOff>161925</xdr:colOff>
      <xdr:row>17</xdr:row>
      <xdr:rowOff>114300</xdr:rowOff>
    </xdr:to>
    <xdr:sp macro="" textlink="">
      <xdr:nvSpPr>
        <xdr:cNvPr id="897181" name="Line 65"/>
        <xdr:cNvSpPr>
          <a:spLocks noChangeShapeType="1"/>
        </xdr:cNvSpPr>
      </xdr:nvSpPr>
      <xdr:spPr bwMode="auto">
        <a:xfrm flipV="1">
          <a:off x="4591050" y="3162300"/>
          <a:ext cx="19050" cy="1905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180975</xdr:colOff>
      <xdr:row>15</xdr:row>
      <xdr:rowOff>171450</xdr:rowOff>
    </xdr:from>
    <xdr:to>
      <xdr:col>16</xdr:col>
      <xdr:colOff>200025</xdr:colOff>
      <xdr:row>16</xdr:row>
      <xdr:rowOff>0</xdr:rowOff>
    </xdr:to>
    <xdr:sp macro="" textlink="">
      <xdr:nvSpPr>
        <xdr:cNvPr id="897182" name="Freeform 66"/>
        <xdr:cNvSpPr>
          <a:spLocks/>
        </xdr:cNvSpPr>
      </xdr:nvSpPr>
      <xdr:spPr bwMode="auto">
        <a:xfrm>
          <a:off x="5105400" y="2838450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15</xdr:row>
      <xdr:rowOff>171450</xdr:rowOff>
    </xdr:from>
    <xdr:to>
      <xdr:col>16</xdr:col>
      <xdr:colOff>200025</xdr:colOff>
      <xdr:row>16</xdr:row>
      <xdr:rowOff>0</xdr:rowOff>
    </xdr:to>
    <xdr:sp macro="" textlink="">
      <xdr:nvSpPr>
        <xdr:cNvPr id="897183" name="Freeform 67"/>
        <xdr:cNvSpPr>
          <a:spLocks/>
        </xdr:cNvSpPr>
      </xdr:nvSpPr>
      <xdr:spPr bwMode="auto">
        <a:xfrm>
          <a:off x="5105400" y="2838450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161925</xdr:colOff>
      <xdr:row>15</xdr:row>
      <xdr:rowOff>171450</xdr:rowOff>
    </xdr:from>
    <xdr:to>
      <xdr:col>16</xdr:col>
      <xdr:colOff>180975</xdr:colOff>
      <xdr:row>16</xdr:row>
      <xdr:rowOff>0</xdr:rowOff>
    </xdr:to>
    <xdr:sp macro="" textlink="">
      <xdr:nvSpPr>
        <xdr:cNvPr id="897184" name="Freeform 68"/>
        <xdr:cNvSpPr>
          <a:spLocks/>
        </xdr:cNvSpPr>
      </xdr:nvSpPr>
      <xdr:spPr bwMode="auto">
        <a:xfrm>
          <a:off x="5086350" y="2838450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161925</xdr:colOff>
      <xdr:row>15</xdr:row>
      <xdr:rowOff>171450</xdr:rowOff>
    </xdr:from>
    <xdr:to>
      <xdr:col>16</xdr:col>
      <xdr:colOff>180975</xdr:colOff>
      <xdr:row>16</xdr:row>
      <xdr:rowOff>0</xdr:rowOff>
    </xdr:to>
    <xdr:sp macro="" textlink="">
      <xdr:nvSpPr>
        <xdr:cNvPr id="897185" name="Freeform 69"/>
        <xdr:cNvSpPr>
          <a:spLocks/>
        </xdr:cNvSpPr>
      </xdr:nvSpPr>
      <xdr:spPr bwMode="auto">
        <a:xfrm>
          <a:off x="5086350" y="2838450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142875</xdr:colOff>
      <xdr:row>15</xdr:row>
      <xdr:rowOff>180975</xdr:rowOff>
    </xdr:from>
    <xdr:to>
      <xdr:col>16</xdr:col>
      <xdr:colOff>180975</xdr:colOff>
      <xdr:row>16</xdr:row>
      <xdr:rowOff>0</xdr:rowOff>
    </xdr:to>
    <xdr:sp macro="" textlink="">
      <xdr:nvSpPr>
        <xdr:cNvPr id="897186" name="Freeform 70"/>
        <xdr:cNvSpPr>
          <a:spLocks/>
        </xdr:cNvSpPr>
      </xdr:nvSpPr>
      <xdr:spPr bwMode="auto">
        <a:xfrm>
          <a:off x="5067300" y="2847975"/>
          <a:ext cx="38100" cy="19050"/>
        </a:xfrm>
        <a:custGeom>
          <a:avLst/>
          <a:gdLst>
            <a:gd name="T0" fmla="*/ 2147483646 w 4"/>
            <a:gd name="T1" fmla="*/ 0 h 2"/>
            <a:gd name="T2" fmla="*/ 0 w 4"/>
            <a:gd name="T3" fmla="*/ 2147483646 h 2"/>
            <a:gd name="T4" fmla="*/ 2147483646 w 4"/>
            <a:gd name="T5" fmla="*/ 2147483646 h 2"/>
            <a:gd name="T6" fmla="*/ 2147483646 w 4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2"/>
            <a:gd name="T14" fmla="*/ 4 w 4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2">
              <a:moveTo>
                <a:pt x="2" y="0"/>
              </a:moveTo>
              <a:lnTo>
                <a:pt x="0" y="1"/>
              </a:lnTo>
              <a:lnTo>
                <a:pt x="4" y="2"/>
              </a:lnTo>
              <a:lnTo>
                <a:pt x="2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142875</xdr:colOff>
      <xdr:row>15</xdr:row>
      <xdr:rowOff>180975</xdr:rowOff>
    </xdr:from>
    <xdr:to>
      <xdr:col>16</xdr:col>
      <xdr:colOff>180975</xdr:colOff>
      <xdr:row>16</xdr:row>
      <xdr:rowOff>0</xdr:rowOff>
    </xdr:to>
    <xdr:sp macro="" textlink="">
      <xdr:nvSpPr>
        <xdr:cNvPr id="897187" name="Freeform 71"/>
        <xdr:cNvSpPr>
          <a:spLocks/>
        </xdr:cNvSpPr>
      </xdr:nvSpPr>
      <xdr:spPr bwMode="auto">
        <a:xfrm>
          <a:off x="5067300" y="2847975"/>
          <a:ext cx="38100" cy="19050"/>
        </a:xfrm>
        <a:custGeom>
          <a:avLst/>
          <a:gdLst>
            <a:gd name="T0" fmla="*/ 2147483646 w 4"/>
            <a:gd name="T1" fmla="*/ 0 h 2"/>
            <a:gd name="T2" fmla="*/ 0 w 4"/>
            <a:gd name="T3" fmla="*/ 2147483646 h 2"/>
            <a:gd name="T4" fmla="*/ 2147483646 w 4"/>
            <a:gd name="T5" fmla="*/ 2147483646 h 2"/>
            <a:gd name="T6" fmla="*/ 2147483646 w 4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2"/>
            <a:gd name="T14" fmla="*/ 4 w 4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2">
              <a:moveTo>
                <a:pt x="2" y="0"/>
              </a:moveTo>
              <a:lnTo>
                <a:pt x="0" y="1"/>
              </a:lnTo>
              <a:lnTo>
                <a:pt x="4" y="2"/>
              </a:lnTo>
              <a:lnTo>
                <a:pt x="2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142875</xdr:colOff>
      <xdr:row>15</xdr:row>
      <xdr:rowOff>190500</xdr:rowOff>
    </xdr:from>
    <xdr:to>
      <xdr:col>16</xdr:col>
      <xdr:colOff>180975</xdr:colOff>
      <xdr:row>16</xdr:row>
      <xdr:rowOff>9525</xdr:rowOff>
    </xdr:to>
    <xdr:sp macro="" textlink="">
      <xdr:nvSpPr>
        <xdr:cNvPr id="897188" name="Freeform 72"/>
        <xdr:cNvSpPr>
          <a:spLocks/>
        </xdr:cNvSpPr>
      </xdr:nvSpPr>
      <xdr:spPr bwMode="auto">
        <a:xfrm>
          <a:off x="5067300" y="2857500"/>
          <a:ext cx="38100" cy="19050"/>
        </a:xfrm>
        <a:custGeom>
          <a:avLst/>
          <a:gdLst>
            <a:gd name="T0" fmla="*/ 0 w 4"/>
            <a:gd name="T1" fmla="*/ 0 h 2"/>
            <a:gd name="T2" fmla="*/ 2147483646 w 4"/>
            <a:gd name="T3" fmla="*/ 2147483646 h 2"/>
            <a:gd name="T4" fmla="*/ 2147483646 w 4"/>
            <a:gd name="T5" fmla="*/ 2147483646 h 2"/>
            <a:gd name="T6" fmla="*/ 0 w 4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2"/>
            <a:gd name="T14" fmla="*/ 4 w 4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2">
              <a:moveTo>
                <a:pt x="0" y="0"/>
              </a:moveTo>
              <a:lnTo>
                <a:pt x="1" y="2"/>
              </a:lnTo>
              <a:lnTo>
                <a:pt x="4" y="1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142875</xdr:colOff>
      <xdr:row>15</xdr:row>
      <xdr:rowOff>190500</xdr:rowOff>
    </xdr:from>
    <xdr:to>
      <xdr:col>16</xdr:col>
      <xdr:colOff>180975</xdr:colOff>
      <xdr:row>16</xdr:row>
      <xdr:rowOff>9525</xdr:rowOff>
    </xdr:to>
    <xdr:sp macro="" textlink="">
      <xdr:nvSpPr>
        <xdr:cNvPr id="897189" name="Freeform 73"/>
        <xdr:cNvSpPr>
          <a:spLocks/>
        </xdr:cNvSpPr>
      </xdr:nvSpPr>
      <xdr:spPr bwMode="auto">
        <a:xfrm>
          <a:off x="5067300" y="2857500"/>
          <a:ext cx="38100" cy="19050"/>
        </a:xfrm>
        <a:custGeom>
          <a:avLst/>
          <a:gdLst>
            <a:gd name="T0" fmla="*/ 0 w 4"/>
            <a:gd name="T1" fmla="*/ 0 h 2"/>
            <a:gd name="T2" fmla="*/ 2147483646 w 4"/>
            <a:gd name="T3" fmla="*/ 2147483646 h 2"/>
            <a:gd name="T4" fmla="*/ 2147483646 w 4"/>
            <a:gd name="T5" fmla="*/ 2147483646 h 2"/>
            <a:gd name="T6" fmla="*/ 0 w 4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4"/>
            <a:gd name="T13" fmla="*/ 0 h 2"/>
            <a:gd name="T14" fmla="*/ 4 w 4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" h="2">
              <a:moveTo>
                <a:pt x="0" y="0"/>
              </a:moveTo>
              <a:lnTo>
                <a:pt x="1" y="2"/>
              </a:lnTo>
              <a:lnTo>
                <a:pt x="4" y="1"/>
              </a:lnTo>
              <a:lnTo>
                <a:pt x="0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152400</xdr:colOff>
      <xdr:row>16</xdr:row>
      <xdr:rowOff>0</xdr:rowOff>
    </xdr:from>
    <xdr:to>
      <xdr:col>16</xdr:col>
      <xdr:colOff>180975</xdr:colOff>
      <xdr:row>16</xdr:row>
      <xdr:rowOff>19050</xdr:rowOff>
    </xdr:to>
    <xdr:sp macro="" textlink="">
      <xdr:nvSpPr>
        <xdr:cNvPr id="897190" name="Freeform 74"/>
        <xdr:cNvSpPr>
          <a:spLocks/>
        </xdr:cNvSpPr>
      </xdr:nvSpPr>
      <xdr:spPr bwMode="auto">
        <a:xfrm>
          <a:off x="5076825" y="2867025"/>
          <a:ext cx="28575" cy="19050"/>
        </a:xfrm>
        <a:custGeom>
          <a:avLst/>
          <a:gdLst>
            <a:gd name="T0" fmla="*/ 0 w 3"/>
            <a:gd name="T1" fmla="*/ 2147483646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1"/>
              </a:moveTo>
              <a:lnTo>
                <a:pt x="2" y="2"/>
              </a:lnTo>
              <a:lnTo>
                <a:pt x="3" y="0"/>
              </a:lnTo>
              <a:lnTo>
                <a:pt x="0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152400</xdr:colOff>
      <xdr:row>16</xdr:row>
      <xdr:rowOff>0</xdr:rowOff>
    </xdr:from>
    <xdr:to>
      <xdr:col>16</xdr:col>
      <xdr:colOff>180975</xdr:colOff>
      <xdr:row>16</xdr:row>
      <xdr:rowOff>19050</xdr:rowOff>
    </xdr:to>
    <xdr:sp macro="" textlink="">
      <xdr:nvSpPr>
        <xdr:cNvPr id="897191" name="Freeform 75"/>
        <xdr:cNvSpPr>
          <a:spLocks/>
        </xdr:cNvSpPr>
      </xdr:nvSpPr>
      <xdr:spPr bwMode="auto">
        <a:xfrm>
          <a:off x="5076825" y="2867025"/>
          <a:ext cx="28575" cy="19050"/>
        </a:xfrm>
        <a:custGeom>
          <a:avLst/>
          <a:gdLst>
            <a:gd name="T0" fmla="*/ 0 w 3"/>
            <a:gd name="T1" fmla="*/ 2147483646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1"/>
              </a:moveTo>
              <a:lnTo>
                <a:pt x="2" y="2"/>
              </a:lnTo>
              <a:lnTo>
                <a:pt x="3" y="0"/>
              </a:lnTo>
              <a:lnTo>
                <a:pt x="0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171450</xdr:colOff>
      <xdr:row>16</xdr:row>
      <xdr:rowOff>0</xdr:rowOff>
    </xdr:from>
    <xdr:to>
      <xdr:col>16</xdr:col>
      <xdr:colOff>200025</xdr:colOff>
      <xdr:row>16</xdr:row>
      <xdr:rowOff>19050</xdr:rowOff>
    </xdr:to>
    <xdr:sp macro="" textlink="">
      <xdr:nvSpPr>
        <xdr:cNvPr id="897192" name="Freeform 76"/>
        <xdr:cNvSpPr>
          <a:spLocks/>
        </xdr:cNvSpPr>
      </xdr:nvSpPr>
      <xdr:spPr bwMode="auto">
        <a:xfrm>
          <a:off x="5095875" y="2867025"/>
          <a:ext cx="28575" cy="19050"/>
        </a:xfrm>
        <a:custGeom>
          <a:avLst/>
          <a:gdLst>
            <a:gd name="T0" fmla="*/ 0 w 3"/>
            <a:gd name="T1" fmla="*/ 2147483646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2"/>
              </a:moveTo>
              <a:lnTo>
                <a:pt x="3" y="2"/>
              </a:lnTo>
              <a:lnTo>
                <a:pt x="1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16</xdr:row>
      <xdr:rowOff>0</xdr:rowOff>
    </xdr:from>
    <xdr:to>
      <xdr:col>16</xdr:col>
      <xdr:colOff>200025</xdr:colOff>
      <xdr:row>16</xdr:row>
      <xdr:rowOff>19050</xdr:rowOff>
    </xdr:to>
    <xdr:sp macro="" textlink="">
      <xdr:nvSpPr>
        <xdr:cNvPr id="897193" name="Freeform 77"/>
        <xdr:cNvSpPr>
          <a:spLocks/>
        </xdr:cNvSpPr>
      </xdr:nvSpPr>
      <xdr:spPr bwMode="auto">
        <a:xfrm>
          <a:off x="5095875" y="2867025"/>
          <a:ext cx="28575" cy="19050"/>
        </a:xfrm>
        <a:custGeom>
          <a:avLst/>
          <a:gdLst>
            <a:gd name="T0" fmla="*/ 0 w 3"/>
            <a:gd name="T1" fmla="*/ 2147483646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2"/>
              </a:moveTo>
              <a:lnTo>
                <a:pt x="3" y="2"/>
              </a:lnTo>
              <a:lnTo>
                <a:pt x="1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180975</xdr:colOff>
      <xdr:row>16</xdr:row>
      <xdr:rowOff>0</xdr:rowOff>
    </xdr:from>
    <xdr:to>
      <xdr:col>16</xdr:col>
      <xdr:colOff>209550</xdr:colOff>
      <xdr:row>16</xdr:row>
      <xdr:rowOff>19050</xdr:rowOff>
    </xdr:to>
    <xdr:sp macro="" textlink="">
      <xdr:nvSpPr>
        <xdr:cNvPr id="897194" name="Freeform 78"/>
        <xdr:cNvSpPr>
          <a:spLocks/>
        </xdr:cNvSpPr>
      </xdr:nvSpPr>
      <xdr:spPr bwMode="auto">
        <a:xfrm>
          <a:off x="5105400" y="286702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16</xdr:row>
      <xdr:rowOff>0</xdr:rowOff>
    </xdr:from>
    <xdr:to>
      <xdr:col>16</xdr:col>
      <xdr:colOff>209550</xdr:colOff>
      <xdr:row>16</xdr:row>
      <xdr:rowOff>19050</xdr:rowOff>
    </xdr:to>
    <xdr:sp macro="" textlink="">
      <xdr:nvSpPr>
        <xdr:cNvPr id="897195" name="Freeform 79"/>
        <xdr:cNvSpPr>
          <a:spLocks/>
        </xdr:cNvSpPr>
      </xdr:nvSpPr>
      <xdr:spPr bwMode="auto">
        <a:xfrm>
          <a:off x="5105400" y="286702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180975</xdr:colOff>
      <xdr:row>15</xdr:row>
      <xdr:rowOff>180975</xdr:rowOff>
    </xdr:from>
    <xdr:to>
      <xdr:col>16</xdr:col>
      <xdr:colOff>209550</xdr:colOff>
      <xdr:row>16</xdr:row>
      <xdr:rowOff>0</xdr:rowOff>
    </xdr:to>
    <xdr:sp macro="" textlink="">
      <xdr:nvSpPr>
        <xdr:cNvPr id="897196" name="Freeform 80"/>
        <xdr:cNvSpPr>
          <a:spLocks/>
        </xdr:cNvSpPr>
      </xdr:nvSpPr>
      <xdr:spPr bwMode="auto">
        <a:xfrm>
          <a:off x="5105400" y="284797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15</xdr:row>
      <xdr:rowOff>180975</xdr:rowOff>
    </xdr:from>
    <xdr:to>
      <xdr:col>16</xdr:col>
      <xdr:colOff>209550</xdr:colOff>
      <xdr:row>16</xdr:row>
      <xdr:rowOff>0</xdr:rowOff>
    </xdr:to>
    <xdr:sp macro="" textlink="">
      <xdr:nvSpPr>
        <xdr:cNvPr id="897197" name="Freeform 81"/>
        <xdr:cNvSpPr>
          <a:spLocks/>
        </xdr:cNvSpPr>
      </xdr:nvSpPr>
      <xdr:spPr bwMode="auto">
        <a:xfrm>
          <a:off x="5105400" y="284797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218535</xdr:colOff>
      <xdr:row>15</xdr:row>
      <xdr:rowOff>85032</xdr:rowOff>
    </xdr:from>
    <xdr:ext cx="192360" cy="166712"/>
    <xdr:sp macro="" textlink="">
      <xdr:nvSpPr>
        <xdr:cNvPr id="79954" name="Rectangle 82"/>
        <xdr:cNvSpPr>
          <a:spLocks noChangeArrowheads="1"/>
        </xdr:cNvSpPr>
      </xdr:nvSpPr>
      <xdr:spPr bwMode="auto">
        <a:xfrm rot="19320000">
          <a:off x="4717266" y="2737378"/>
          <a:ext cx="192360" cy="166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altLang="ko-KR" sz="1000" b="0" i="0" strike="noStrike">
              <a:solidFill>
                <a:srgbClr val="000000"/>
              </a:solidFill>
              <a:latin typeface="굴림체"/>
              <a:ea typeface="굴림체"/>
            </a:rPr>
            <a:t>200</a:t>
          </a:r>
        </a:p>
      </xdr:txBody>
    </xdr:sp>
    <xdr:clientData/>
  </xdr:oneCellAnchor>
  <xdr:twoCellAnchor>
    <xdr:from>
      <xdr:col>16</xdr:col>
      <xdr:colOff>133350</xdr:colOff>
      <xdr:row>16</xdr:row>
      <xdr:rowOff>9525</xdr:rowOff>
    </xdr:from>
    <xdr:to>
      <xdr:col>16</xdr:col>
      <xdr:colOff>152400</xdr:colOff>
      <xdr:row>16</xdr:row>
      <xdr:rowOff>28575</xdr:rowOff>
    </xdr:to>
    <xdr:sp macro="" textlink="">
      <xdr:nvSpPr>
        <xdr:cNvPr id="897199" name="Line 83"/>
        <xdr:cNvSpPr>
          <a:spLocks noChangeShapeType="1"/>
        </xdr:cNvSpPr>
      </xdr:nvSpPr>
      <xdr:spPr bwMode="auto">
        <a:xfrm flipH="1">
          <a:off x="5057775" y="2876550"/>
          <a:ext cx="19050" cy="1905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28575</xdr:colOff>
      <xdr:row>7</xdr:row>
      <xdr:rowOff>66675</xdr:rowOff>
    </xdr:from>
    <xdr:ext cx="577081" cy="150041"/>
    <xdr:sp macro="" textlink="">
      <xdr:nvSpPr>
        <xdr:cNvPr id="79956" name="Rectangle 84"/>
        <xdr:cNvSpPr>
          <a:spLocks noChangeArrowheads="1"/>
        </xdr:cNvSpPr>
      </xdr:nvSpPr>
      <xdr:spPr bwMode="auto">
        <a:xfrm>
          <a:off x="3318363" y="1502752"/>
          <a:ext cx="577081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900" b="0" i="0" strike="noStrike">
              <a:solidFill>
                <a:srgbClr val="000000"/>
              </a:solidFill>
              <a:latin typeface="굴림"/>
              <a:ea typeface="굴림"/>
            </a:rPr>
            <a:t>●시설거리</a:t>
          </a:r>
        </a:p>
      </xdr:txBody>
    </xdr:sp>
    <xdr:clientData/>
  </xdr:oneCellAnchor>
  <xdr:oneCellAnchor>
    <xdr:from>
      <xdr:col>9</xdr:col>
      <xdr:colOff>28575</xdr:colOff>
      <xdr:row>8</xdr:row>
      <xdr:rowOff>38100</xdr:rowOff>
    </xdr:from>
    <xdr:ext cx="548163" cy="150041"/>
    <xdr:sp macro="" textlink="">
      <xdr:nvSpPr>
        <xdr:cNvPr id="79957" name="Rectangle 85"/>
        <xdr:cNvSpPr>
          <a:spLocks noChangeArrowheads="1"/>
        </xdr:cNvSpPr>
      </xdr:nvSpPr>
      <xdr:spPr bwMode="auto">
        <a:xfrm>
          <a:off x="3318363" y="1635369"/>
          <a:ext cx="548163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altLang="ko-KR" sz="900" b="0" i="0" strike="noStrike">
              <a:solidFill>
                <a:srgbClr val="000000"/>
              </a:solidFill>
              <a:latin typeface="굴림"/>
              <a:ea typeface="굴림"/>
            </a:rPr>
            <a:t>    0.00km</a:t>
          </a:r>
        </a:p>
      </xdr:txBody>
    </xdr:sp>
    <xdr:clientData/>
  </xdr:oneCellAnchor>
  <xdr:oneCellAnchor>
    <xdr:from>
      <xdr:col>9</xdr:col>
      <xdr:colOff>28575</xdr:colOff>
      <xdr:row>5</xdr:row>
      <xdr:rowOff>66675</xdr:rowOff>
    </xdr:from>
    <xdr:ext cx="521681" cy="150041"/>
    <xdr:sp macro="" textlink="">
      <xdr:nvSpPr>
        <xdr:cNvPr id="79958" name="Rectangle 86"/>
        <xdr:cNvSpPr>
          <a:spLocks noChangeArrowheads="1"/>
        </xdr:cNvSpPr>
      </xdr:nvSpPr>
      <xdr:spPr bwMode="auto">
        <a:xfrm>
          <a:off x="3318363" y="1180367"/>
          <a:ext cx="521681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ko-KR" altLang="en-US" sz="900" b="0" i="0" strike="noStrike">
              <a:solidFill>
                <a:srgbClr val="000000"/>
              </a:solidFill>
              <a:latin typeface="굴림"/>
              <a:ea typeface="굴림"/>
            </a:rPr>
            <a:t>□ </a:t>
          </a:r>
          <a:r>
            <a:rPr lang="en-US" altLang="ko-KR" sz="900" b="0" i="0" strike="noStrike">
              <a:solidFill>
                <a:srgbClr val="000000"/>
              </a:solidFill>
              <a:latin typeface="굴림"/>
              <a:ea typeface="굴림"/>
            </a:rPr>
            <a:t>2023</a:t>
          </a:r>
          <a:r>
            <a:rPr lang="ko-KR" altLang="en-US" sz="900" b="0" i="0" strike="noStrike">
              <a:solidFill>
                <a:srgbClr val="000000"/>
              </a:solidFill>
              <a:latin typeface="굴림"/>
              <a:ea typeface="굴림"/>
            </a:rPr>
            <a:t>년</a:t>
          </a:r>
        </a:p>
      </xdr:txBody>
    </xdr:sp>
    <xdr:clientData/>
  </xdr:oneCellAnchor>
  <xdr:oneCellAnchor>
    <xdr:from>
      <xdr:col>9</xdr:col>
      <xdr:colOff>28575</xdr:colOff>
      <xdr:row>6</xdr:row>
      <xdr:rowOff>47625</xdr:rowOff>
    </xdr:from>
    <xdr:ext cx="538481" cy="150041"/>
    <xdr:sp macro="" textlink="">
      <xdr:nvSpPr>
        <xdr:cNvPr id="79959" name="Rectangle 87"/>
        <xdr:cNvSpPr>
          <a:spLocks noChangeArrowheads="1"/>
        </xdr:cNvSpPr>
      </xdr:nvSpPr>
      <xdr:spPr bwMode="auto">
        <a:xfrm>
          <a:off x="3318363" y="1322510"/>
          <a:ext cx="538481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ko-KR" altLang="en-US" sz="900" b="0" i="0" strike="noStrike">
              <a:solidFill>
                <a:srgbClr val="000000"/>
              </a:solidFill>
              <a:latin typeface="굴림"/>
              <a:ea typeface="굴림"/>
            </a:rPr>
            <a:t>  임도신설</a:t>
          </a:r>
        </a:p>
      </xdr:txBody>
    </xdr:sp>
    <xdr:clientData/>
  </xdr:oneCellAnchor>
  <xdr:twoCellAnchor>
    <xdr:from>
      <xdr:col>13</xdr:col>
      <xdr:colOff>123825</xdr:colOff>
      <xdr:row>14</xdr:row>
      <xdr:rowOff>161925</xdr:rowOff>
    </xdr:from>
    <xdr:to>
      <xdr:col>15</xdr:col>
      <xdr:colOff>190500</xdr:colOff>
      <xdr:row>16</xdr:row>
      <xdr:rowOff>95250</xdr:rowOff>
    </xdr:to>
    <xdr:sp macro="" textlink="">
      <xdr:nvSpPr>
        <xdr:cNvPr id="897204" name="Line 88"/>
        <xdr:cNvSpPr>
          <a:spLocks noChangeShapeType="1"/>
        </xdr:cNvSpPr>
      </xdr:nvSpPr>
      <xdr:spPr bwMode="auto">
        <a:xfrm flipV="1">
          <a:off x="4333875" y="2628900"/>
          <a:ext cx="542925" cy="333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14</xdr:row>
      <xdr:rowOff>161925</xdr:rowOff>
    </xdr:from>
    <xdr:to>
      <xdr:col>15</xdr:col>
      <xdr:colOff>190500</xdr:colOff>
      <xdr:row>16</xdr:row>
      <xdr:rowOff>95250</xdr:rowOff>
    </xdr:to>
    <xdr:sp macro="" textlink="">
      <xdr:nvSpPr>
        <xdr:cNvPr id="897205" name="Line 89"/>
        <xdr:cNvSpPr>
          <a:spLocks noChangeShapeType="1"/>
        </xdr:cNvSpPr>
      </xdr:nvSpPr>
      <xdr:spPr bwMode="auto">
        <a:xfrm flipV="1">
          <a:off x="4333875" y="2628900"/>
          <a:ext cx="542925" cy="333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16</xdr:row>
      <xdr:rowOff>95250</xdr:rowOff>
    </xdr:from>
    <xdr:to>
      <xdr:col>13</xdr:col>
      <xdr:colOff>123825</xdr:colOff>
      <xdr:row>16</xdr:row>
      <xdr:rowOff>104775</xdr:rowOff>
    </xdr:to>
    <xdr:sp macro="" textlink="">
      <xdr:nvSpPr>
        <xdr:cNvPr id="897206" name="Line 90"/>
        <xdr:cNvSpPr>
          <a:spLocks noChangeShapeType="1"/>
        </xdr:cNvSpPr>
      </xdr:nvSpPr>
      <xdr:spPr bwMode="auto">
        <a:xfrm>
          <a:off x="3114675" y="2962275"/>
          <a:ext cx="1219200" cy="952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2</xdr:row>
      <xdr:rowOff>142875</xdr:rowOff>
    </xdr:from>
    <xdr:to>
      <xdr:col>15</xdr:col>
      <xdr:colOff>190500</xdr:colOff>
      <xdr:row>4</xdr:row>
      <xdr:rowOff>76200</xdr:rowOff>
    </xdr:to>
    <xdr:sp macro="" textlink="">
      <xdr:nvSpPr>
        <xdr:cNvPr id="897207" name="Line 91"/>
        <xdr:cNvSpPr>
          <a:spLocks noChangeShapeType="1"/>
        </xdr:cNvSpPr>
      </xdr:nvSpPr>
      <xdr:spPr bwMode="auto">
        <a:xfrm flipV="1">
          <a:off x="4333875" y="666750"/>
          <a:ext cx="542925" cy="333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8</xdr:row>
      <xdr:rowOff>38100</xdr:rowOff>
    </xdr:from>
    <xdr:to>
      <xdr:col>15</xdr:col>
      <xdr:colOff>190500</xdr:colOff>
      <xdr:row>10</xdr:row>
      <xdr:rowOff>47625</xdr:rowOff>
    </xdr:to>
    <xdr:sp macro="" textlink="">
      <xdr:nvSpPr>
        <xdr:cNvPr id="897208" name="Line 92"/>
        <xdr:cNvSpPr>
          <a:spLocks noChangeShapeType="1"/>
        </xdr:cNvSpPr>
      </xdr:nvSpPr>
      <xdr:spPr bwMode="auto">
        <a:xfrm flipV="1">
          <a:off x="4333875" y="1647825"/>
          <a:ext cx="542925" cy="333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8</xdr:row>
      <xdr:rowOff>38100</xdr:rowOff>
    </xdr:from>
    <xdr:to>
      <xdr:col>15</xdr:col>
      <xdr:colOff>190500</xdr:colOff>
      <xdr:row>10</xdr:row>
      <xdr:rowOff>47625</xdr:rowOff>
    </xdr:to>
    <xdr:sp macro="" textlink="">
      <xdr:nvSpPr>
        <xdr:cNvPr id="897209" name="Line 93"/>
        <xdr:cNvSpPr>
          <a:spLocks noChangeShapeType="1"/>
        </xdr:cNvSpPr>
      </xdr:nvSpPr>
      <xdr:spPr bwMode="auto">
        <a:xfrm flipH="1">
          <a:off x="4333875" y="1647825"/>
          <a:ext cx="542925" cy="333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152400</xdr:colOff>
      <xdr:row>2</xdr:row>
      <xdr:rowOff>142875</xdr:rowOff>
    </xdr:from>
    <xdr:to>
      <xdr:col>15</xdr:col>
      <xdr:colOff>190500</xdr:colOff>
      <xdr:row>2</xdr:row>
      <xdr:rowOff>152400</xdr:rowOff>
    </xdr:to>
    <xdr:sp macro="" textlink="">
      <xdr:nvSpPr>
        <xdr:cNvPr id="897210" name="Line 94"/>
        <xdr:cNvSpPr>
          <a:spLocks noChangeShapeType="1"/>
        </xdr:cNvSpPr>
      </xdr:nvSpPr>
      <xdr:spPr bwMode="auto">
        <a:xfrm>
          <a:off x="3648075" y="666750"/>
          <a:ext cx="1228725" cy="952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2</xdr:row>
      <xdr:rowOff>142875</xdr:rowOff>
    </xdr:from>
    <xdr:to>
      <xdr:col>10</xdr:col>
      <xdr:colOff>152400</xdr:colOff>
      <xdr:row>4</xdr:row>
      <xdr:rowOff>76200</xdr:rowOff>
    </xdr:to>
    <xdr:sp macro="" textlink="">
      <xdr:nvSpPr>
        <xdr:cNvPr id="897211" name="Line 96"/>
        <xdr:cNvSpPr>
          <a:spLocks noChangeShapeType="1"/>
        </xdr:cNvSpPr>
      </xdr:nvSpPr>
      <xdr:spPr bwMode="auto">
        <a:xfrm flipV="1">
          <a:off x="3114675" y="666750"/>
          <a:ext cx="533400" cy="333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4</xdr:row>
      <xdr:rowOff>76200</xdr:rowOff>
    </xdr:from>
    <xdr:to>
      <xdr:col>13</xdr:col>
      <xdr:colOff>133350</xdr:colOff>
      <xdr:row>10</xdr:row>
      <xdr:rowOff>47625</xdr:rowOff>
    </xdr:to>
    <xdr:sp macro="" textlink="">
      <xdr:nvSpPr>
        <xdr:cNvPr id="897212" name="Line 98"/>
        <xdr:cNvSpPr>
          <a:spLocks noChangeShapeType="1"/>
        </xdr:cNvSpPr>
      </xdr:nvSpPr>
      <xdr:spPr bwMode="auto">
        <a:xfrm>
          <a:off x="4333875" y="1000125"/>
          <a:ext cx="9525" cy="9810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10</xdr:row>
      <xdr:rowOff>47625</xdr:rowOff>
    </xdr:from>
    <xdr:to>
      <xdr:col>13</xdr:col>
      <xdr:colOff>123825</xdr:colOff>
      <xdr:row>10</xdr:row>
      <xdr:rowOff>57150</xdr:rowOff>
    </xdr:to>
    <xdr:sp macro="" textlink="">
      <xdr:nvSpPr>
        <xdr:cNvPr id="897213" name="Line 100"/>
        <xdr:cNvSpPr>
          <a:spLocks noChangeShapeType="1"/>
        </xdr:cNvSpPr>
      </xdr:nvSpPr>
      <xdr:spPr bwMode="auto">
        <a:xfrm>
          <a:off x="3114675" y="1981200"/>
          <a:ext cx="1219200" cy="952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190500</xdr:colOff>
      <xdr:row>2</xdr:row>
      <xdr:rowOff>142875</xdr:rowOff>
    </xdr:from>
    <xdr:to>
      <xdr:col>15</xdr:col>
      <xdr:colOff>200025</xdr:colOff>
      <xdr:row>8</xdr:row>
      <xdr:rowOff>38100</xdr:rowOff>
    </xdr:to>
    <xdr:sp macro="" textlink="">
      <xdr:nvSpPr>
        <xdr:cNvPr id="897214" name="Line 103"/>
        <xdr:cNvSpPr>
          <a:spLocks noChangeShapeType="1"/>
        </xdr:cNvSpPr>
      </xdr:nvSpPr>
      <xdr:spPr bwMode="auto">
        <a:xfrm>
          <a:off x="4876800" y="666750"/>
          <a:ext cx="9525" cy="9810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4</xdr:row>
      <xdr:rowOff>85725</xdr:rowOff>
    </xdr:from>
    <xdr:to>
      <xdr:col>7</xdr:col>
      <xdr:colOff>219075</xdr:colOff>
      <xdr:row>4</xdr:row>
      <xdr:rowOff>85725</xdr:rowOff>
    </xdr:to>
    <xdr:sp macro="" textlink="">
      <xdr:nvSpPr>
        <xdr:cNvPr id="897215" name="Line 104"/>
        <xdr:cNvSpPr>
          <a:spLocks noChangeShapeType="1"/>
        </xdr:cNvSpPr>
      </xdr:nvSpPr>
      <xdr:spPr bwMode="auto">
        <a:xfrm flipH="1" flipV="1">
          <a:off x="2590800" y="1009650"/>
          <a:ext cx="409575" cy="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4</xdr:row>
      <xdr:rowOff>123825</xdr:rowOff>
    </xdr:from>
    <xdr:to>
      <xdr:col>6</xdr:col>
      <xdr:colOff>133350</xdr:colOff>
      <xdr:row>10</xdr:row>
      <xdr:rowOff>0</xdr:rowOff>
    </xdr:to>
    <xdr:sp macro="" textlink="">
      <xdr:nvSpPr>
        <xdr:cNvPr id="897216" name="Line 106"/>
        <xdr:cNvSpPr>
          <a:spLocks noChangeShapeType="1"/>
        </xdr:cNvSpPr>
      </xdr:nvSpPr>
      <xdr:spPr bwMode="auto">
        <a:xfrm>
          <a:off x="2667000" y="1047750"/>
          <a:ext cx="9525" cy="885825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4</xdr:row>
      <xdr:rowOff>47625</xdr:rowOff>
    </xdr:from>
    <xdr:to>
      <xdr:col>6</xdr:col>
      <xdr:colOff>123825</xdr:colOff>
      <xdr:row>4</xdr:row>
      <xdr:rowOff>76200</xdr:rowOff>
    </xdr:to>
    <xdr:sp macro="" textlink="">
      <xdr:nvSpPr>
        <xdr:cNvPr id="897217" name="Freeform 107"/>
        <xdr:cNvSpPr>
          <a:spLocks/>
        </xdr:cNvSpPr>
      </xdr:nvSpPr>
      <xdr:spPr bwMode="auto">
        <a:xfrm>
          <a:off x="2647950" y="971550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4</xdr:row>
      <xdr:rowOff>47625</xdr:rowOff>
    </xdr:from>
    <xdr:to>
      <xdr:col>6</xdr:col>
      <xdr:colOff>123825</xdr:colOff>
      <xdr:row>4</xdr:row>
      <xdr:rowOff>76200</xdr:rowOff>
    </xdr:to>
    <xdr:sp macro="" textlink="">
      <xdr:nvSpPr>
        <xdr:cNvPr id="897218" name="Freeform 108"/>
        <xdr:cNvSpPr>
          <a:spLocks/>
        </xdr:cNvSpPr>
      </xdr:nvSpPr>
      <xdr:spPr bwMode="auto">
        <a:xfrm>
          <a:off x="2647950" y="971550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4</xdr:row>
      <xdr:rowOff>57150</xdr:rowOff>
    </xdr:from>
    <xdr:to>
      <xdr:col>6</xdr:col>
      <xdr:colOff>123825</xdr:colOff>
      <xdr:row>4</xdr:row>
      <xdr:rowOff>76200</xdr:rowOff>
    </xdr:to>
    <xdr:sp macro="" textlink="">
      <xdr:nvSpPr>
        <xdr:cNvPr id="897219" name="Freeform 109"/>
        <xdr:cNvSpPr>
          <a:spLocks/>
        </xdr:cNvSpPr>
      </xdr:nvSpPr>
      <xdr:spPr bwMode="auto">
        <a:xfrm>
          <a:off x="2638425" y="981075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4</xdr:row>
      <xdr:rowOff>57150</xdr:rowOff>
    </xdr:from>
    <xdr:to>
      <xdr:col>6</xdr:col>
      <xdr:colOff>123825</xdr:colOff>
      <xdr:row>4</xdr:row>
      <xdr:rowOff>76200</xdr:rowOff>
    </xdr:to>
    <xdr:sp macro="" textlink="">
      <xdr:nvSpPr>
        <xdr:cNvPr id="897220" name="Freeform 110"/>
        <xdr:cNvSpPr>
          <a:spLocks/>
        </xdr:cNvSpPr>
      </xdr:nvSpPr>
      <xdr:spPr bwMode="auto">
        <a:xfrm>
          <a:off x="2638425" y="981075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4</xdr:row>
      <xdr:rowOff>76200</xdr:rowOff>
    </xdr:from>
    <xdr:to>
      <xdr:col>6</xdr:col>
      <xdr:colOff>123825</xdr:colOff>
      <xdr:row>4</xdr:row>
      <xdr:rowOff>95250</xdr:rowOff>
    </xdr:to>
    <xdr:sp macro="" textlink="">
      <xdr:nvSpPr>
        <xdr:cNvPr id="897221" name="Freeform 111"/>
        <xdr:cNvSpPr>
          <a:spLocks/>
        </xdr:cNvSpPr>
      </xdr:nvSpPr>
      <xdr:spPr bwMode="auto">
        <a:xfrm>
          <a:off x="2638425" y="1000125"/>
          <a:ext cx="28575" cy="19050"/>
        </a:xfrm>
        <a:custGeom>
          <a:avLst/>
          <a:gdLst>
            <a:gd name="T0" fmla="*/ 0 w 3"/>
            <a:gd name="T1" fmla="*/ 0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2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4</xdr:row>
      <xdr:rowOff>76200</xdr:rowOff>
    </xdr:from>
    <xdr:to>
      <xdr:col>6</xdr:col>
      <xdr:colOff>123825</xdr:colOff>
      <xdr:row>4</xdr:row>
      <xdr:rowOff>95250</xdr:rowOff>
    </xdr:to>
    <xdr:sp macro="" textlink="">
      <xdr:nvSpPr>
        <xdr:cNvPr id="897222" name="Freeform 112"/>
        <xdr:cNvSpPr>
          <a:spLocks/>
        </xdr:cNvSpPr>
      </xdr:nvSpPr>
      <xdr:spPr bwMode="auto">
        <a:xfrm>
          <a:off x="2638425" y="1000125"/>
          <a:ext cx="28575" cy="19050"/>
        </a:xfrm>
        <a:custGeom>
          <a:avLst/>
          <a:gdLst>
            <a:gd name="T0" fmla="*/ 0 w 3"/>
            <a:gd name="T1" fmla="*/ 0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2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4</xdr:row>
      <xdr:rowOff>76200</xdr:rowOff>
    </xdr:from>
    <xdr:to>
      <xdr:col>6</xdr:col>
      <xdr:colOff>123825</xdr:colOff>
      <xdr:row>4</xdr:row>
      <xdr:rowOff>95250</xdr:rowOff>
    </xdr:to>
    <xdr:sp macro="" textlink="">
      <xdr:nvSpPr>
        <xdr:cNvPr id="897223" name="Freeform 113"/>
        <xdr:cNvSpPr>
          <a:spLocks/>
        </xdr:cNvSpPr>
      </xdr:nvSpPr>
      <xdr:spPr bwMode="auto">
        <a:xfrm>
          <a:off x="2647950" y="100012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2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4</xdr:row>
      <xdr:rowOff>76200</xdr:rowOff>
    </xdr:from>
    <xdr:to>
      <xdr:col>6</xdr:col>
      <xdr:colOff>123825</xdr:colOff>
      <xdr:row>4</xdr:row>
      <xdr:rowOff>95250</xdr:rowOff>
    </xdr:to>
    <xdr:sp macro="" textlink="">
      <xdr:nvSpPr>
        <xdr:cNvPr id="897224" name="Freeform 114"/>
        <xdr:cNvSpPr>
          <a:spLocks/>
        </xdr:cNvSpPr>
      </xdr:nvSpPr>
      <xdr:spPr bwMode="auto">
        <a:xfrm>
          <a:off x="2647950" y="100012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2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4</xdr:row>
      <xdr:rowOff>76200</xdr:rowOff>
    </xdr:from>
    <xdr:to>
      <xdr:col>6</xdr:col>
      <xdr:colOff>142875</xdr:colOff>
      <xdr:row>4</xdr:row>
      <xdr:rowOff>95250</xdr:rowOff>
    </xdr:to>
    <xdr:sp macro="" textlink="">
      <xdr:nvSpPr>
        <xdr:cNvPr id="897225" name="Freeform 115"/>
        <xdr:cNvSpPr>
          <a:spLocks/>
        </xdr:cNvSpPr>
      </xdr:nvSpPr>
      <xdr:spPr bwMode="auto">
        <a:xfrm>
          <a:off x="2667000" y="100012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4</xdr:row>
      <xdr:rowOff>76200</xdr:rowOff>
    </xdr:from>
    <xdr:to>
      <xdr:col>6</xdr:col>
      <xdr:colOff>142875</xdr:colOff>
      <xdr:row>4</xdr:row>
      <xdr:rowOff>95250</xdr:rowOff>
    </xdr:to>
    <xdr:sp macro="" textlink="">
      <xdr:nvSpPr>
        <xdr:cNvPr id="897226" name="Freeform 116"/>
        <xdr:cNvSpPr>
          <a:spLocks/>
        </xdr:cNvSpPr>
      </xdr:nvSpPr>
      <xdr:spPr bwMode="auto">
        <a:xfrm>
          <a:off x="2667000" y="1000125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4</xdr:row>
      <xdr:rowOff>76200</xdr:rowOff>
    </xdr:from>
    <xdr:to>
      <xdr:col>6</xdr:col>
      <xdr:colOff>152400</xdr:colOff>
      <xdr:row>4</xdr:row>
      <xdr:rowOff>95250</xdr:rowOff>
    </xdr:to>
    <xdr:sp macro="" textlink="">
      <xdr:nvSpPr>
        <xdr:cNvPr id="897227" name="Freeform 117"/>
        <xdr:cNvSpPr>
          <a:spLocks/>
        </xdr:cNvSpPr>
      </xdr:nvSpPr>
      <xdr:spPr bwMode="auto">
        <a:xfrm>
          <a:off x="2667000" y="100012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4</xdr:row>
      <xdr:rowOff>76200</xdr:rowOff>
    </xdr:from>
    <xdr:to>
      <xdr:col>6</xdr:col>
      <xdr:colOff>152400</xdr:colOff>
      <xdr:row>4</xdr:row>
      <xdr:rowOff>95250</xdr:rowOff>
    </xdr:to>
    <xdr:sp macro="" textlink="">
      <xdr:nvSpPr>
        <xdr:cNvPr id="897228" name="Freeform 118"/>
        <xdr:cNvSpPr>
          <a:spLocks/>
        </xdr:cNvSpPr>
      </xdr:nvSpPr>
      <xdr:spPr bwMode="auto">
        <a:xfrm>
          <a:off x="2667000" y="100012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4</xdr:row>
      <xdr:rowOff>57150</xdr:rowOff>
    </xdr:from>
    <xdr:to>
      <xdr:col>6</xdr:col>
      <xdr:colOff>152400</xdr:colOff>
      <xdr:row>4</xdr:row>
      <xdr:rowOff>76200</xdr:rowOff>
    </xdr:to>
    <xdr:sp macro="" textlink="">
      <xdr:nvSpPr>
        <xdr:cNvPr id="897229" name="Freeform 119"/>
        <xdr:cNvSpPr>
          <a:spLocks/>
        </xdr:cNvSpPr>
      </xdr:nvSpPr>
      <xdr:spPr bwMode="auto">
        <a:xfrm>
          <a:off x="2667000" y="98107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4</xdr:row>
      <xdr:rowOff>57150</xdr:rowOff>
    </xdr:from>
    <xdr:to>
      <xdr:col>6</xdr:col>
      <xdr:colOff>152400</xdr:colOff>
      <xdr:row>4</xdr:row>
      <xdr:rowOff>76200</xdr:rowOff>
    </xdr:to>
    <xdr:sp macro="" textlink="">
      <xdr:nvSpPr>
        <xdr:cNvPr id="897230" name="Freeform 120"/>
        <xdr:cNvSpPr>
          <a:spLocks/>
        </xdr:cNvSpPr>
      </xdr:nvSpPr>
      <xdr:spPr bwMode="auto">
        <a:xfrm>
          <a:off x="2667000" y="981075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4</xdr:row>
      <xdr:rowOff>47625</xdr:rowOff>
    </xdr:from>
    <xdr:to>
      <xdr:col>6</xdr:col>
      <xdr:colOff>142875</xdr:colOff>
      <xdr:row>4</xdr:row>
      <xdr:rowOff>76200</xdr:rowOff>
    </xdr:to>
    <xdr:sp macro="" textlink="">
      <xdr:nvSpPr>
        <xdr:cNvPr id="897231" name="Freeform 121"/>
        <xdr:cNvSpPr>
          <a:spLocks/>
        </xdr:cNvSpPr>
      </xdr:nvSpPr>
      <xdr:spPr bwMode="auto">
        <a:xfrm>
          <a:off x="2667000" y="971550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4</xdr:row>
      <xdr:rowOff>47625</xdr:rowOff>
    </xdr:from>
    <xdr:to>
      <xdr:col>6</xdr:col>
      <xdr:colOff>142875</xdr:colOff>
      <xdr:row>4</xdr:row>
      <xdr:rowOff>76200</xdr:rowOff>
    </xdr:to>
    <xdr:sp macro="" textlink="">
      <xdr:nvSpPr>
        <xdr:cNvPr id="897232" name="Freeform 122"/>
        <xdr:cNvSpPr>
          <a:spLocks/>
        </xdr:cNvSpPr>
      </xdr:nvSpPr>
      <xdr:spPr bwMode="auto">
        <a:xfrm>
          <a:off x="2667000" y="971550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4</xdr:row>
      <xdr:rowOff>95250</xdr:rowOff>
    </xdr:from>
    <xdr:to>
      <xdr:col>6</xdr:col>
      <xdr:colOff>133350</xdr:colOff>
      <xdr:row>4</xdr:row>
      <xdr:rowOff>123825</xdr:rowOff>
    </xdr:to>
    <xdr:sp macro="" textlink="">
      <xdr:nvSpPr>
        <xdr:cNvPr id="897233" name="Line 123"/>
        <xdr:cNvSpPr>
          <a:spLocks noChangeShapeType="1"/>
        </xdr:cNvSpPr>
      </xdr:nvSpPr>
      <xdr:spPr bwMode="auto">
        <a:xfrm>
          <a:off x="2667000" y="1019175"/>
          <a:ext cx="9525" cy="28575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142875</xdr:colOff>
      <xdr:row>10</xdr:row>
      <xdr:rowOff>66675</xdr:rowOff>
    </xdr:to>
    <xdr:sp macro="" textlink="">
      <xdr:nvSpPr>
        <xdr:cNvPr id="897234" name="Freeform 124"/>
        <xdr:cNvSpPr>
          <a:spLocks/>
        </xdr:cNvSpPr>
      </xdr:nvSpPr>
      <xdr:spPr bwMode="auto">
        <a:xfrm>
          <a:off x="266700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142875</xdr:colOff>
      <xdr:row>10</xdr:row>
      <xdr:rowOff>66675</xdr:rowOff>
    </xdr:to>
    <xdr:sp macro="" textlink="">
      <xdr:nvSpPr>
        <xdr:cNvPr id="897235" name="Freeform 125"/>
        <xdr:cNvSpPr>
          <a:spLocks/>
        </xdr:cNvSpPr>
      </xdr:nvSpPr>
      <xdr:spPr bwMode="auto">
        <a:xfrm>
          <a:off x="266700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0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0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152400</xdr:colOff>
      <xdr:row>10</xdr:row>
      <xdr:rowOff>66675</xdr:rowOff>
    </xdr:to>
    <xdr:sp macro="" textlink="">
      <xdr:nvSpPr>
        <xdr:cNvPr id="897236" name="Freeform 126"/>
        <xdr:cNvSpPr>
          <a:spLocks/>
        </xdr:cNvSpPr>
      </xdr:nvSpPr>
      <xdr:spPr bwMode="auto">
        <a:xfrm>
          <a:off x="2667000" y="198120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47625</xdr:rowOff>
    </xdr:from>
    <xdr:to>
      <xdr:col>6</xdr:col>
      <xdr:colOff>152400</xdr:colOff>
      <xdr:row>10</xdr:row>
      <xdr:rowOff>66675</xdr:rowOff>
    </xdr:to>
    <xdr:sp macro="" textlink="">
      <xdr:nvSpPr>
        <xdr:cNvPr id="897237" name="Freeform 127"/>
        <xdr:cNvSpPr>
          <a:spLocks/>
        </xdr:cNvSpPr>
      </xdr:nvSpPr>
      <xdr:spPr bwMode="auto">
        <a:xfrm>
          <a:off x="2667000" y="198120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0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2" y="2"/>
              </a:moveTo>
              <a:lnTo>
                <a:pt x="3" y="0"/>
              </a:lnTo>
              <a:lnTo>
                <a:pt x="0" y="0"/>
              </a:lnTo>
              <a:lnTo>
                <a:pt x="2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28575</xdr:rowOff>
    </xdr:from>
    <xdr:to>
      <xdr:col>6</xdr:col>
      <xdr:colOff>152400</xdr:colOff>
      <xdr:row>10</xdr:row>
      <xdr:rowOff>47625</xdr:rowOff>
    </xdr:to>
    <xdr:sp macro="" textlink="">
      <xdr:nvSpPr>
        <xdr:cNvPr id="897238" name="Freeform 128"/>
        <xdr:cNvSpPr>
          <a:spLocks/>
        </xdr:cNvSpPr>
      </xdr:nvSpPr>
      <xdr:spPr bwMode="auto">
        <a:xfrm>
          <a:off x="2667000" y="196215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28575</xdr:rowOff>
    </xdr:from>
    <xdr:to>
      <xdr:col>6</xdr:col>
      <xdr:colOff>152400</xdr:colOff>
      <xdr:row>10</xdr:row>
      <xdr:rowOff>47625</xdr:rowOff>
    </xdr:to>
    <xdr:sp macro="" textlink="">
      <xdr:nvSpPr>
        <xdr:cNvPr id="897239" name="Freeform 129"/>
        <xdr:cNvSpPr>
          <a:spLocks/>
        </xdr:cNvSpPr>
      </xdr:nvSpPr>
      <xdr:spPr bwMode="auto">
        <a:xfrm>
          <a:off x="2667000" y="1962150"/>
          <a:ext cx="28575" cy="19050"/>
        </a:xfrm>
        <a:custGeom>
          <a:avLst/>
          <a:gdLst>
            <a:gd name="T0" fmla="*/ 2147483646 w 3"/>
            <a:gd name="T1" fmla="*/ 2147483646 h 2"/>
            <a:gd name="T2" fmla="*/ 2147483646 w 3"/>
            <a:gd name="T3" fmla="*/ 0 h 2"/>
            <a:gd name="T4" fmla="*/ 0 w 3"/>
            <a:gd name="T5" fmla="*/ 2147483646 h 2"/>
            <a:gd name="T6" fmla="*/ 2147483646 w 3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3" y="2"/>
              </a:moveTo>
              <a:lnTo>
                <a:pt x="2" y="0"/>
              </a:lnTo>
              <a:lnTo>
                <a:pt x="0" y="2"/>
              </a:lnTo>
              <a:lnTo>
                <a:pt x="3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19050</xdr:rowOff>
    </xdr:from>
    <xdr:to>
      <xdr:col>6</xdr:col>
      <xdr:colOff>142875</xdr:colOff>
      <xdr:row>10</xdr:row>
      <xdr:rowOff>47625</xdr:rowOff>
    </xdr:to>
    <xdr:sp macro="" textlink="">
      <xdr:nvSpPr>
        <xdr:cNvPr id="897240" name="Freeform 130"/>
        <xdr:cNvSpPr>
          <a:spLocks/>
        </xdr:cNvSpPr>
      </xdr:nvSpPr>
      <xdr:spPr bwMode="auto">
        <a:xfrm>
          <a:off x="2667000" y="1952625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19050</xdr:rowOff>
    </xdr:from>
    <xdr:to>
      <xdr:col>6</xdr:col>
      <xdr:colOff>142875</xdr:colOff>
      <xdr:row>10</xdr:row>
      <xdr:rowOff>47625</xdr:rowOff>
    </xdr:to>
    <xdr:sp macro="" textlink="">
      <xdr:nvSpPr>
        <xdr:cNvPr id="897241" name="Freeform 131"/>
        <xdr:cNvSpPr>
          <a:spLocks/>
        </xdr:cNvSpPr>
      </xdr:nvSpPr>
      <xdr:spPr bwMode="auto">
        <a:xfrm>
          <a:off x="2667000" y="1952625"/>
          <a:ext cx="19050" cy="28575"/>
        </a:xfrm>
        <a:custGeom>
          <a:avLst/>
          <a:gdLst>
            <a:gd name="T0" fmla="*/ 2147483646 w 2"/>
            <a:gd name="T1" fmla="*/ 2147483646 h 3"/>
            <a:gd name="T2" fmla="*/ 0 w 2"/>
            <a:gd name="T3" fmla="*/ 0 h 3"/>
            <a:gd name="T4" fmla="*/ 0 w 2"/>
            <a:gd name="T5" fmla="*/ 2147483646 h 3"/>
            <a:gd name="T6" fmla="*/ 2147483646 w 2"/>
            <a:gd name="T7" fmla="*/ 2147483646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1"/>
              </a:moveTo>
              <a:lnTo>
                <a:pt x="0" y="0"/>
              </a:lnTo>
              <a:lnTo>
                <a:pt x="0" y="3"/>
              </a:lnTo>
              <a:lnTo>
                <a:pt x="2" y="1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10</xdr:row>
      <xdr:rowOff>19050</xdr:rowOff>
    </xdr:from>
    <xdr:to>
      <xdr:col>6</xdr:col>
      <xdr:colOff>123825</xdr:colOff>
      <xdr:row>10</xdr:row>
      <xdr:rowOff>47625</xdr:rowOff>
    </xdr:to>
    <xdr:sp macro="" textlink="">
      <xdr:nvSpPr>
        <xdr:cNvPr id="897242" name="Freeform 132"/>
        <xdr:cNvSpPr>
          <a:spLocks/>
        </xdr:cNvSpPr>
      </xdr:nvSpPr>
      <xdr:spPr bwMode="auto">
        <a:xfrm>
          <a:off x="2647950" y="1952625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10</xdr:row>
      <xdr:rowOff>19050</xdr:rowOff>
    </xdr:from>
    <xdr:to>
      <xdr:col>6</xdr:col>
      <xdr:colOff>123825</xdr:colOff>
      <xdr:row>10</xdr:row>
      <xdr:rowOff>47625</xdr:rowOff>
    </xdr:to>
    <xdr:sp macro="" textlink="">
      <xdr:nvSpPr>
        <xdr:cNvPr id="897243" name="Freeform 133"/>
        <xdr:cNvSpPr>
          <a:spLocks/>
        </xdr:cNvSpPr>
      </xdr:nvSpPr>
      <xdr:spPr bwMode="auto">
        <a:xfrm>
          <a:off x="2647950" y="1952625"/>
          <a:ext cx="19050" cy="28575"/>
        </a:xfrm>
        <a:custGeom>
          <a:avLst/>
          <a:gdLst>
            <a:gd name="T0" fmla="*/ 2147483646 w 2"/>
            <a:gd name="T1" fmla="*/ 0 h 3"/>
            <a:gd name="T2" fmla="*/ 0 w 2"/>
            <a:gd name="T3" fmla="*/ 2147483646 h 3"/>
            <a:gd name="T4" fmla="*/ 2147483646 w 2"/>
            <a:gd name="T5" fmla="*/ 2147483646 h 3"/>
            <a:gd name="T6" fmla="*/ 2147483646 w 2"/>
            <a:gd name="T7" fmla="*/ 0 h 3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3"/>
            <a:gd name="T14" fmla="*/ 2 w 2"/>
            <a:gd name="T15" fmla="*/ 3 h 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3">
              <a:moveTo>
                <a:pt x="2" y="0"/>
              </a:moveTo>
              <a:lnTo>
                <a:pt x="0" y="1"/>
              </a:lnTo>
              <a:lnTo>
                <a:pt x="2" y="3"/>
              </a:lnTo>
              <a:lnTo>
                <a:pt x="2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10</xdr:row>
      <xdr:rowOff>28575</xdr:rowOff>
    </xdr:from>
    <xdr:to>
      <xdr:col>6</xdr:col>
      <xdr:colOff>123825</xdr:colOff>
      <xdr:row>10</xdr:row>
      <xdr:rowOff>47625</xdr:rowOff>
    </xdr:to>
    <xdr:sp macro="" textlink="">
      <xdr:nvSpPr>
        <xdr:cNvPr id="897244" name="Freeform 134"/>
        <xdr:cNvSpPr>
          <a:spLocks/>
        </xdr:cNvSpPr>
      </xdr:nvSpPr>
      <xdr:spPr bwMode="auto">
        <a:xfrm>
          <a:off x="2638425" y="1962150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10</xdr:row>
      <xdr:rowOff>28575</xdr:rowOff>
    </xdr:from>
    <xdr:to>
      <xdr:col>6</xdr:col>
      <xdr:colOff>123825</xdr:colOff>
      <xdr:row>10</xdr:row>
      <xdr:rowOff>47625</xdr:rowOff>
    </xdr:to>
    <xdr:sp macro="" textlink="">
      <xdr:nvSpPr>
        <xdr:cNvPr id="897245" name="Freeform 135"/>
        <xdr:cNvSpPr>
          <a:spLocks/>
        </xdr:cNvSpPr>
      </xdr:nvSpPr>
      <xdr:spPr bwMode="auto">
        <a:xfrm>
          <a:off x="2638425" y="1962150"/>
          <a:ext cx="28575" cy="19050"/>
        </a:xfrm>
        <a:custGeom>
          <a:avLst/>
          <a:gdLst>
            <a:gd name="T0" fmla="*/ 2147483646 w 3"/>
            <a:gd name="T1" fmla="*/ 0 h 2"/>
            <a:gd name="T2" fmla="*/ 0 w 3"/>
            <a:gd name="T3" fmla="*/ 2147483646 h 2"/>
            <a:gd name="T4" fmla="*/ 2147483646 w 3"/>
            <a:gd name="T5" fmla="*/ 2147483646 h 2"/>
            <a:gd name="T6" fmla="*/ 2147483646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1" y="0"/>
              </a:moveTo>
              <a:lnTo>
                <a:pt x="0" y="2"/>
              </a:lnTo>
              <a:lnTo>
                <a:pt x="3" y="2"/>
              </a:lnTo>
              <a:lnTo>
                <a:pt x="1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246" name="Freeform 136"/>
        <xdr:cNvSpPr>
          <a:spLocks/>
        </xdr:cNvSpPr>
      </xdr:nvSpPr>
      <xdr:spPr bwMode="auto">
        <a:xfrm>
          <a:off x="2638425" y="1981200"/>
          <a:ext cx="28575" cy="19050"/>
        </a:xfrm>
        <a:custGeom>
          <a:avLst/>
          <a:gdLst>
            <a:gd name="T0" fmla="*/ 0 w 3"/>
            <a:gd name="T1" fmla="*/ 0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2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95250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247" name="Freeform 137"/>
        <xdr:cNvSpPr>
          <a:spLocks/>
        </xdr:cNvSpPr>
      </xdr:nvSpPr>
      <xdr:spPr bwMode="auto">
        <a:xfrm>
          <a:off x="2638425" y="1981200"/>
          <a:ext cx="28575" cy="19050"/>
        </a:xfrm>
        <a:custGeom>
          <a:avLst/>
          <a:gdLst>
            <a:gd name="T0" fmla="*/ 0 w 3"/>
            <a:gd name="T1" fmla="*/ 0 h 2"/>
            <a:gd name="T2" fmla="*/ 2147483646 w 3"/>
            <a:gd name="T3" fmla="*/ 2147483646 h 2"/>
            <a:gd name="T4" fmla="*/ 2147483646 w 3"/>
            <a:gd name="T5" fmla="*/ 0 h 2"/>
            <a:gd name="T6" fmla="*/ 0 w 3"/>
            <a:gd name="T7" fmla="*/ 0 h 2"/>
            <a:gd name="T8" fmla="*/ 0 60000 65536"/>
            <a:gd name="T9" fmla="*/ 0 60000 65536"/>
            <a:gd name="T10" fmla="*/ 0 60000 65536"/>
            <a:gd name="T11" fmla="*/ 0 60000 65536"/>
            <a:gd name="T12" fmla="*/ 0 w 3"/>
            <a:gd name="T13" fmla="*/ 0 h 2"/>
            <a:gd name="T14" fmla="*/ 3 w 3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" h="2">
              <a:moveTo>
                <a:pt x="0" y="0"/>
              </a:moveTo>
              <a:lnTo>
                <a:pt x="1" y="2"/>
              </a:lnTo>
              <a:lnTo>
                <a:pt x="3" y="0"/>
              </a:lnTo>
              <a:lnTo>
                <a:pt x="0" y="0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248" name="Freeform 138"/>
        <xdr:cNvSpPr>
          <a:spLocks/>
        </xdr:cNvSpPr>
      </xdr:nvSpPr>
      <xdr:spPr bwMode="auto">
        <a:xfrm>
          <a:off x="264795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2" y="0"/>
              </a:lnTo>
              <a:lnTo>
                <a:pt x="0" y="2"/>
              </a:lnTo>
              <a:close/>
            </a:path>
          </a:pathLst>
        </a:cu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10</xdr:row>
      <xdr:rowOff>47625</xdr:rowOff>
    </xdr:from>
    <xdr:to>
      <xdr:col>6</xdr:col>
      <xdr:colOff>123825</xdr:colOff>
      <xdr:row>10</xdr:row>
      <xdr:rowOff>66675</xdr:rowOff>
    </xdr:to>
    <xdr:sp macro="" textlink="">
      <xdr:nvSpPr>
        <xdr:cNvPr id="897249" name="Freeform 139"/>
        <xdr:cNvSpPr>
          <a:spLocks/>
        </xdr:cNvSpPr>
      </xdr:nvSpPr>
      <xdr:spPr bwMode="auto">
        <a:xfrm>
          <a:off x="2647950" y="1981200"/>
          <a:ext cx="19050" cy="19050"/>
        </a:xfrm>
        <a:custGeom>
          <a:avLst/>
          <a:gdLst>
            <a:gd name="T0" fmla="*/ 0 w 2"/>
            <a:gd name="T1" fmla="*/ 2147483646 h 2"/>
            <a:gd name="T2" fmla="*/ 2147483646 w 2"/>
            <a:gd name="T3" fmla="*/ 2147483646 h 2"/>
            <a:gd name="T4" fmla="*/ 2147483646 w 2"/>
            <a:gd name="T5" fmla="*/ 0 h 2"/>
            <a:gd name="T6" fmla="*/ 0 w 2"/>
            <a:gd name="T7" fmla="*/ 2147483646 h 2"/>
            <a:gd name="T8" fmla="*/ 0 60000 65536"/>
            <a:gd name="T9" fmla="*/ 0 60000 65536"/>
            <a:gd name="T10" fmla="*/ 0 60000 65536"/>
            <a:gd name="T11" fmla="*/ 0 60000 65536"/>
            <a:gd name="T12" fmla="*/ 0 w 2"/>
            <a:gd name="T13" fmla="*/ 0 h 2"/>
            <a:gd name="T14" fmla="*/ 2 w 2"/>
            <a:gd name="T15" fmla="*/ 2 h 2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" h="2">
              <a:moveTo>
                <a:pt x="0" y="2"/>
              </a:moveTo>
              <a:lnTo>
                <a:pt x="2" y="2"/>
              </a:lnTo>
              <a:lnTo>
                <a:pt x="2" y="0"/>
              </a:lnTo>
              <a:lnTo>
                <a:pt x="0" y="2"/>
              </a:lnTo>
              <a:close/>
            </a:path>
          </a:pathLst>
        </a:cu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133350</xdr:colOff>
      <xdr:row>10</xdr:row>
      <xdr:rowOff>19050</xdr:rowOff>
    </xdr:to>
    <xdr:sp macro="" textlink="">
      <xdr:nvSpPr>
        <xdr:cNvPr id="897250" name="Line 141"/>
        <xdr:cNvSpPr>
          <a:spLocks noChangeShapeType="1"/>
        </xdr:cNvSpPr>
      </xdr:nvSpPr>
      <xdr:spPr bwMode="auto">
        <a:xfrm flipV="1">
          <a:off x="2667000" y="1933575"/>
          <a:ext cx="9525" cy="19050"/>
        </a:xfrm>
        <a:prstGeom prst="line">
          <a:avLst/>
        </a:prstGeom>
        <a:noFill/>
        <a:ln w="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7</xdr:row>
      <xdr:rowOff>9525</xdr:rowOff>
    </xdr:from>
    <xdr:to>
      <xdr:col>11</xdr:col>
      <xdr:colOff>276225</xdr:colOff>
      <xdr:row>15</xdr:row>
      <xdr:rowOff>142875</xdr:rowOff>
    </xdr:to>
    <xdr:sp macro="" textlink="">
      <xdr:nvSpPr>
        <xdr:cNvPr id="887191" name="Line 1"/>
        <xdr:cNvSpPr>
          <a:spLocks noChangeShapeType="1"/>
        </xdr:cNvSpPr>
      </xdr:nvSpPr>
      <xdr:spPr bwMode="auto">
        <a:xfrm>
          <a:off x="4600575" y="1219200"/>
          <a:ext cx="0" cy="135255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7</xdr:row>
      <xdr:rowOff>0</xdr:rowOff>
    </xdr:from>
    <xdr:to>
      <xdr:col>21</xdr:col>
      <xdr:colOff>19050</xdr:colOff>
      <xdr:row>16</xdr:row>
      <xdr:rowOff>0</xdr:rowOff>
    </xdr:to>
    <xdr:sp macro="" textlink="">
      <xdr:nvSpPr>
        <xdr:cNvPr id="887192" name="Freeform 2"/>
        <xdr:cNvSpPr>
          <a:spLocks/>
        </xdr:cNvSpPr>
      </xdr:nvSpPr>
      <xdr:spPr bwMode="auto">
        <a:xfrm>
          <a:off x="6343650" y="1209675"/>
          <a:ext cx="781050" cy="1371600"/>
        </a:xfrm>
        <a:custGeom>
          <a:avLst/>
          <a:gdLst>
            <a:gd name="T0" fmla="*/ 2147483646 w 97"/>
            <a:gd name="T1" fmla="*/ 0 h 144"/>
            <a:gd name="T2" fmla="*/ 2147483646 w 97"/>
            <a:gd name="T3" fmla="*/ 0 h 144"/>
            <a:gd name="T4" fmla="*/ 2147483646 w 97"/>
            <a:gd name="T5" fmla="*/ 2147483646 h 144"/>
            <a:gd name="T6" fmla="*/ 0 w 97"/>
            <a:gd name="T7" fmla="*/ 2147483646 h 144"/>
            <a:gd name="T8" fmla="*/ 2147483646 w 97"/>
            <a:gd name="T9" fmla="*/ 0 h 14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7"/>
            <a:gd name="T16" fmla="*/ 0 h 144"/>
            <a:gd name="T17" fmla="*/ 97 w 97"/>
            <a:gd name="T18" fmla="*/ 144 h 14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7" h="144">
              <a:moveTo>
                <a:pt x="39" y="0"/>
              </a:moveTo>
              <a:lnTo>
                <a:pt x="97" y="0"/>
              </a:lnTo>
              <a:lnTo>
                <a:pt x="97" y="144"/>
              </a:lnTo>
              <a:lnTo>
                <a:pt x="0" y="144"/>
              </a:lnTo>
              <a:lnTo>
                <a:pt x="39" y="0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66675</xdr:rowOff>
    </xdr:from>
    <xdr:to>
      <xdr:col>18</xdr:col>
      <xdr:colOff>285750</xdr:colOff>
      <xdr:row>11</xdr:row>
      <xdr:rowOff>123825</xdr:rowOff>
    </xdr:to>
    <xdr:sp macro="" textlink="">
      <xdr:nvSpPr>
        <xdr:cNvPr id="887193" name="Freeform 3"/>
        <xdr:cNvSpPr>
          <a:spLocks/>
        </xdr:cNvSpPr>
      </xdr:nvSpPr>
      <xdr:spPr bwMode="auto">
        <a:xfrm flipV="1">
          <a:off x="6858000" y="18859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47625</xdr:colOff>
      <xdr:row>11</xdr:row>
      <xdr:rowOff>28575</xdr:rowOff>
    </xdr:from>
    <xdr:to>
      <xdr:col>18</xdr:col>
      <xdr:colOff>161925</xdr:colOff>
      <xdr:row>11</xdr:row>
      <xdr:rowOff>133350</xdr:rowOff>
    </xdr:to>
    <xdr:sp macro="" textlink="">
      <xdr:nvSpPr>
        <xdr:cNvPr id="887194" name="Freeform 4"/>
        <xdr:cNvSpPr>
          <a:spLocks/>
        </xdr:cNvSpPr>
      </xdr:nvSpPr>
      <xdr:spPr bwMode="auto">
        <a:xfrm flipV="1">
          <a:off x="6686550" y="184785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15</xdr:row>
      <xdr:rowOff>19050</xdr:rowOff>
    </xdr:from>
    <xdr:to>
      <xdr:col>18</xdr:col>
      <xdr:colOff>238125</xdr:colOff>
      <xdr:row>15</xdr:row>
      <xdr:rowOff>57150</xdr:rowOff>
    </xdr:to>
    <xdr:sp macro="" textlink="">
      <xdr:nvSpPr>
        <xdr:cNvPr id="887195" name="Freeform 5"/>
        <xdr:cNvSpPr>
          <a:spLocks/>
        </xdr:cNvSpPr>
      </xdr:nvSpPr>
      <xdr:spPr bwMode="auto">
        <a:xfrm flipV="1">
          <a:off x="6810375" y="2447925"/>
          <a:ext cx="66675" cy="3810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9</xdr:row>
      <xdr:rowOff>114300</xdr:rowOff>
    </xdr:from>
    <xdr:to>
      <xdr:col>19</xdr:col>
      <xdr:colOff>66675</xdr:colOff>
      <xdr:row>10</xdr:row>
      <xdr:rowOff>28575</xdr:rowOff>
    </xdr:to>
    <xdr:sp macro="" textlink="">
      <xdr:nvSpPr>
        <xdr:cNvPr id="887196" name="Freeform 6"/>
        <xdr:cNvSpPr>
          <a:spLocks/>
        </xdr:cNvSpPr>
      </xdr:nvSpPr>
      <xdr:spPr bwMode="auto">
        <a:xfrm flipH="1" flipV="1">
          <a:off x="7000875" y="1628775"/>
          <a:ext cx="19050" cy="666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10</xdr:row>
      <xdr:rowOff>47625</xdr:rowOff>
    </xdr:from>
    <xdr:to>
      <xdr:col>19</xdr:col>
      <xdr:colOff>133350</xdr:colOff>
      <xdr:row>10</xdr:row>
      <xdr:rowOff>104775</xdr:rowOff>
    </xdr:to>
    <xdr:sp macro="" textlink="">
      <xdr:nvSpPr>
        <xdr:cNvPr id="887197" name="Freeform 7"/>
        <xdr:cNvSpPr>
          <a:spLocks/>
        </xdr:cNvSpPr>
      </xdr:nvSpPr>
      <xdr:spPr bwMode="auto">
        <a:xfrm flipV="1">
          <a:off x="7019925" y="171450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</xdr:colOff>
      <xdr:row>8</xdr:row>
      <xdr:rowOff>104775</xdr:rowOff>
    </xdr:from>
    <xdr:to>
      <xdr:col>19</xdr:col>
      <xdr:colOff>85725</xdr:colOff>
      <xdr:row>9</xdr:row>
      <xdr:rowOff>9525</xdr:rowOff>
    </xdr:to>
    <xdr:sp macro="" textlink="">
      <xdr:nvSpPr>
        <xdr:cNvPr id="887198" name="Freeform 8"/>
        <xdr:cNvSpPr>
          <a:spLocks/>
        </xdr:cNvSpPr>
      </xdr:nvSpPr>
      <xdr:spPr bwMode="auto">
        <a:xfrm flipV="1">
          <a:off x="6972300" y="14668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95250</xdr:colOff>
      <xdr:row>9</xdr:row>
      <xdr:rowOff>85725</xdr:rowOff>
    </xdr:from>
    <xdr:to>
      <xdr:col>18</xdr:col>
      <xdr:colOff>209550</xdr:colOff>
      <xdr:row>10</xdr:row>
      <xdr:rowOff>38100</xdr:rowOff>
    </xdr:to>
    <xdr:sp macro="" textlink="">
      <xdr:nvSpPr>
        <xdr:cNvPr id="887199" name="Freeform 9"/>
        <xdr:cNvSpPr>
          <a:spLocks/>
        </xdr:cNvSpPr>
      </xdr:nvSpPr>
      <xdr:spPr bwMode="auto">
        <a:xfrm flipV="1">
          <a:off x="6734175" y="160020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12</xdr:row>
      <xdr:rowOff>95250</xdr:rowOff>
    </xdr:from>
    <xdr:to>
      <xdr:col>18</xdr:col>
      <xdr:colOff>114300</xdr:colOff>
      <xdr:row>13</xdr:row>
      <xdr:rowOff>47625</xdr:rowOff>
    </xdr:to>
    <xdr:sp macro="" textlink="">
      <xdr:nvSpPr>
        <xdr:cNvPr id="887200" name="Freeform 10"/>
        <xdr:cNvSpPr>
          <a:spLocks/>
        </xdr:cNvSpPr>
      </xdr:nvSpPr>
      <xdr:spPr bwMode="auto">
        <a:xfrm flipV="1">
          <a:off x="6638925" y="20669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14</xdr:row>
      <xdr:rowOff>0</xdr:rowOff>
    </xdr:from>
    <xdr:to>
      <xdr:col>19</xdr:col>
      <xdr:colOff>47625</xdr:colOff>
      <xdr:row>14</xdr:row>
      <xdr:rowOff>57150</xdr:rowOff>
    </xdr:to>
    <xdr:sp macro="" textlink="">
      <xdr:nvSpPr>
        <xdr:cNvPr id="887201" name="Freeform 11"/>
        <xdr:cNvSpPr>
          <a:spLocks/>
        </xdr:cNvSpPr>
      </xdr:nvSpPr>
      <xdr:spPr bwMode="auto">
        <a:xfrm flipV="1">
          <a:off x="6934200" y="22764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14</xdr:row>
      <xdr:rowOff>28575</xdr:rowOff>
    </xdr:from>
    <xdr:to>
      <xdr:col>18</xdr:col>
      <xdr:colOff>66675</xdr:colOff>
      <xdr:row>14</xdr:row>
      <xdr:rowOff>133350</xdr:rowOff>
    </xdr:to>
    <xdr:sp macro="" textlink="">
      <xdr:nvSpPr>
        <xdr:cNvPr id="887202" name="Freeform 12"/>
        <xdr:cNvSpPr>
          <a:spLocks/>
        </xdr:cNvSpPr>
      </xdr:nvSpPr>
      <xdr:spPr bwMode="auto">
        <a:xfrm flipV="1">
          <a:off x="6591300" y="230505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12</xdr:row>
      <xdr:rowOff>28575</xdr:rowOff>
    </xdr:from>
    <xdr:to>
      <xdr:col>19</xdr:col>
      <xdr:colOff>19050</xdr:colOff>
      <xdr:row>12</xdr:row>
      <xdr:rowOff>76200</xdr:rowOff>
    </xdr:to>
    <xdr:sp macro="" textlink="">
      <xdr:nvSpPr>
        <xdr:cNvPr id="887203" name="Freeform 13"/>
        <xdr:cNvSpPr>
          <a:spLocks/>
        </xdr:cNvSpPr>
      </xdr:nvSpPr>
      <xdr:spPr bwMode="auto">
        <a:xfrm flipV="1">
          <a:off x="6924675" y="2000250"/>
          <a:ext cx="47625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8</xdr:row>
      <xdr:rowOff>28575</xdr:rowOff>
    </xdr:from>
    <xdr:to>
      <xdr:col>18</xdr:col>
      <xdr:colOff>276225</xdr:colOff>
      <xdr:row>8</xdr:row>
      <xdr:rowOff>133350</xdr:rowOff>
    </xdr:to>
    <xdr:sp macro="" textlink="">
      <xdr:nvSpPr>
        <xdr:cNvPr id="887204" name="Freeform 14"/>
        <xdr:cNvSpPr>
          <a:spLocks/>
        </xdr:cNvSpPr>
      </xdr:nvSpPr>
      <xdr:spPr bwMode="auto">
        <a:xfrm flipV="1">
          <a:off x="6800850" y="1390650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13</xdr:row>
      <xdr:rowOff>66675</xdr:rowOff>
    </xdr:from>
    <xdr:to>
      <xdr:col>18</xdr:col>
      <xdr:colOff>257175</xdr:colOff>
      <xdr:row>13</xdr:row>
      <xdr:rowOff>114300</xdr:rowOff>
    </xdr:to>
    <xdr:sp macro="" textlink="">
      <xdr:nvSpPr>
        <xdr:cNvPr id="887205" name="Freeform 15"/>
        <xdr:cNvSpPr>
          <a:spLocks/>
        </xdr:cNvSpPr>
      </xdr:nvSpPr>
      <xdr:spPr bwMode="auto">
        <a:xfrm flipV="1">
          <a:off x="6838950" y="2190750"/>
          <a:ext cx="57150" cy="4762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14</xdr:row>
      <xdr:rowOff>66675</xdr:rowOff>
    </xdr:from>
    <xdr:to>
      <xdr:col>19</xdr:col>
      <xdr:colOff>19050</xdr:colOff>
      <xdr:row>14</xdr:row>
      <xdr:rowOff>123825</xdr:rowOff>
    </xdr:to>
    <xdr:sp macro="" textlink="">
      <xdr:nvSpPr>
        <xdr:cNvPr id="887206" name="Freeform 16"/>
        <xdr:cNvSpPr>
          <a:spLocks/>
        </xdr:cNvSpPr>
      </xdr:nvSpPr>
      <xdr:spPr bwMode="auto">
        <a:xfrm flipV="1">
          <a:off x="6905625" y="23431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10</xdr:row>
      <xdr:rowOff>0</xdr:rowOff>
    </xdr:from>
    <xdr:to>
      <xdr:col>19</xdr:col>
      <xdr:colOff>19050</xdr:colOff>
      <xdr:row>10</xdr:row>
      <xdr:rowOff>57150</xdr:rowOff>
    </xdr:to>
    <xdr:sp macro="" textlink="">
      <xdr:nvSpPr>
        <xdr:cNvPr id="887207" name="Freeform 17"/>
        <xdr:cNvSpPr>
          <a:spLocks/>
        </xdr:cNvSpPr>
      </xdr:nvSpPr>
      <xdr:spPr bwMode="auto">
        <a:xfrm flipV="1">
          <a:off x="6905625" y="16668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66675</xdr:colOff>
      <xdr:row>11</xdr:row>
      <xdr:rowOff>66675</xdr:rowOff>
    </xdr:to>
    <xdr:sp macro="" textlink="">
      <xdr:nvSpPr>
        <xdr:cNvPr id="887208" name="Freeform 18"/>
        <xdr:cNvSpPr>
          <a:spLocks/>
        </xdr:cNvSpPr>
      </xdr:nvSpPr>
      <xdr:spPr bwMode="auto">
        <a:xfrm flipV="1">
          <a:off x="6953250" y="182880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15</xdr:row>
      <xdr:rowOff>9525</xdr:rowOff>
    </xdr:from>
    <xdr:to>
      <xdr:col>19</xdr:col>
      <xdr:colOff>114300</xdr:colOff>
      <xdr:row>15</xdr:row>
      <xdr:rowOff>66675</xdr:rowOff>
    </xdr:to>
    <xdr:sp macro="" textlink="">
      <xdr:nvSpPr>
        <xdr:cNvPr id="887209" name="Freeform 19"/>
        <xdr:cNvSpPr>
          <a:spLocks/>
        </xdr:cNvSpPr>
      </xdr:nvSpPr>
      <xdr:spPr bwMode="auto">
        <a:xfrm flipV="1">
          <a:off x="7000875" y="243840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295275</xdr:colOff>
      <xdr:row>13</xdr:row>
      <xdr:rowOff>0</xdr:rowOff>
    </xdr:from>
    <xdr:to>
      <xdr:col>19</xdr:col>
      <xdr:colOff>47625</xdr:colOff>
      <xdr:row>13</xdr:row>
      <xdr:rowOff>57150</xdr:rowOff>
    </xdr:to>
    <xdr:sp macro="" textlink="">
      <xdr:nvSpPr>
        <xdr:cNvPr id="887210" name="Freeform 20"/>
        <xdr:cNvSpPr>
          <a:spLocks/>
        </xdr:cNvSpPr>
      </xdr:nvSpPr>
      <xdr:spPr bwMode="auto">
        <a:xfrm flipV="1">
          <a:off x="6934200" y="21240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66675</xdr:colOff>
      <xdr:row>7</xdr:row>
      <xdr:rowOff>66675</xdr:rowOff>
    </xdr:from>
    <xdr:to>
      <xdr:col>19</xdr:col>
      <xdr:colOff>133350</xdr:colOff>
      <xdr:row>7</xdr:row>
      <xdr:rowOff>123825</xdr:rowOff>
    </xdr:to>
    <xdr:sp macro="" textlink="">
      <xdr:nvSpPr>
        <xdr:cNvPr id="887211" name="Freeform 21"/>
        <xdr:cNvSpPr>
          <a:spLocks/>
        </xdr:cNvSpPr>
      </xdr:nvSpPr>
      <xdr:spPr bwMode="auto">
        <a:xfrm flipV="1">
          <a:off x="7019925" y="12763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7</xdr:row>
      <xdr:rowOff>0</xdr:rowOff>
    </xdr:from>
    <xdr:to>
      <xdr:col>17</xdr:col>
      <xdr:colOff>304800</xdr:colOff>
      <xdr:row>7</xdr:row>
      <xdr:rowOff>9525</xdr:rowOff>
    </xdr:to>
    <xdr:sp macro="" textlink="">
      <xdr:nvSpPr>
        <xdr:cNvPr id="887212" name="Line 22"/>
        <xdr:cNvSpPr>
          <a:spLocks noChangeShapeType="1"/>
        </xdr:cNvSpPr>
      </xdr:nvSpPr>
      <xdr:spPr bwMode="auto">
        <a:xfrm flipV="1">
          <a:off x="4219575" y="1209675"/>
          <a:ext cx="2409825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342900</xdr:colOff>
      <xdr:row>10</xdr:row>
      <xdr:rowOff>0</xdr:rowOff>
    </xdr:from>
    <xdr:to>
      <xdr:col>17</xdr:col>
      <xdr:colOff>209550</xdr:colOff>
      <xdr:row>10</xdr:row>
      <xdr:rowOff>0</xdr:rowOff>
    </xdr:to>
    <xdr:sp macro="" textlink="">
      <xdr:nvSpPr>
        <xdr:cNvPr id="887213" name="Line 23"/>
        <xdr:cNvSpPr>
          <a:spLocks noChangeShapeType="1"/>
        </xdr:cNvSpPr>
      </xdr:nvSpPr>
      <xdr:spPr bwMode="auto">
        <a:xfrm>
          <a:off x="3914775" y="1666875"/>
          <a:ext cx="2619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14</xdr:row>
      <xdr:rowOff>95250</xdr:rowOff>
    </xdr:from>
    <xdr:to>
      <xdr:col>17</xdr:col>
      <xdr:colOff>76200</xdr:colOff>
      <xdr:row>14</xdr:row>
      <xdr:rowOff>95250</xdr:rowOff>
    </xdr:to>
    <xdr:sp macro="" textlink="">
      <xdr:nvSpPr>
        <xdr:cNvPr id="887214" name="Line 24"/>
        <xdr:cNvSpPr>
          <a:spLocks noChangeShapeType="1"/>
        </xdr:cNvSpPr>
      </xdr:nvSpPr>
      <xdr:spPr bwMode="auto">
        <a:xfrm flipV="1">
          <a:off x="3619500" y="2371725"/>
          <a:ext cx="27813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333375</xdr:colOff>
      <xdr:row>16</xdr:row>
      <xdr:rowOff>0</xdr:rowOff>
    </xdr:from>
    <xdr:to>
      <xdr:col>17</xdr:col>
      <xdr:colOff>9525</xdr:colOff>
      <xdr:row>16</xdr:row>
      <xdr:rowOff>0</xdr:rowOff>
    </xdr:to>
    <xdr:sp macro="" textlink="">
      <xdr:nvSpPr>
        <xdr:cNvPr id="887215" name="Line 25"/>
        <xdr:cNvSpPr>
          <a:spLocks noChangeShapeType="1"/>
        </xdr:cNvSpPr>
      </xdr:nvSpPr>
      <xdr:spPr bwMode="auto">
        <a:xfrm>
          <a:off x="3524250" y="2581275"/>
          <a:ext cx="28098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266700</xdr:colOff>
      <xdr:row>7</xdr:row>
      <xdr:rowOff>19050</xdr:rowOff>
    </xdr:from>
    <xdr:to>
      <xdr:col>12</xdr:col>
      <xdr:colOff>276225</xdr:colOff>
      <xdr:row>15</xdr:row>
      <xdr:rowOff>142875</xdr:rowOff>
    </xdr:to>
    <xdr:grpSp>
      <xdr:nvGrpSpPr>
        <xdr:cNvPr id="887216" name="Group 26"/>
        <xdr:cNvGrpSpPr>
          <a:grpSpLocks/>
        </xdr:cNvGrpSpPr>
      </xdr:nvGrpSpPr>
      <xdr:grpSpPr bwMode="auto">
        <a:xfrm>
          <a:off x="5038725" y="1228725"/>
          <a:ext cx="9525" cy="1343025"/>
          <a:chOff x="597" y="128"/>
          <a:chExt cx="1" cy="141"/>
        </a:xfrm>
      </xdr:grpSpPr>
      <xdr:sp macro="" textlink="">
        <xdr:nvSpPr>
          <xdr:cNvPr id="887336" name="Line 27"/>
          <xdr:cNvSpPr>
            <a:spLocks noChangeShapeType="1"/>
          </xdr:cNvSpPr>
        </xdr:nvSpPr>
        <xdr:spPr bwMode="auto">
          <a:xfrm>
            <a:off x="597" y="177"/>
            <a:ext cx="0" cy="9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337" name="Line 28"/>
          <xdr:cNvSpPr>
            <a:spLocks noChangeShapeType="1"/>
          </xdr:cNvSpPr>
        </xdr:nvSpPr>
        <xdr:spPr bwMode="auto">
          <a:xfrm>
            <a:off x="598" y="128"/>
            <a:ext cx="0" cy="4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95250</xdr:colOff>
      <xdr:row>7</xdr:row>
      <xdr:rowOff>9525</xdr:rowOff>
    </xdr:from>
    <xdr:to>
      <xdr:col>15</xdr:col>
      <xdr:colOff>38100</xdr:colOff>
      <xdr:row>16</xdr:row>
      <xdr:rowOff>9525</xdr:rowOff>
    </xdr:to>
    <xdr:sp macro="" textlink="">
      <xdr:nvSpPr>
        <xdr:cNvPr id="887217" name="Line 29"/>
        <xdr:cNvSpPr>
          <a:spLocks noChangeShapeType="1"/>
        </xdr:cNvSpPr>
      </xdr:nvSpPr>
      <xdr:spPr bwMode="auto">
        <a:xfrm flipH="1">
          <a:off x="5495925" y="1219200"/>
          <a:ext cx="342900" cy="13716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161925</xdr:colOff>
      <xdr:row>7</xdr:row>
      <xdr:rowOff>9525</xdr:rowOff>
    </xdr:from>
    <xdr:to>
      <xdr:col>16</xdr:col>
      <xdr:colOff>314325</xdr:colOff>
      <xdr:row>16</xdr:row>
      <xdr:rowOff>9525</xdr:rowOff>
    </xdr:to>
    <xdr:grpSp>
      <xdr:nvGrpSpPr>
        <xdr:cNvPr id="887218" name="Group 30"/>
        <xdr:cNvGrpSpPr>
          <a:grpSpLocks/>
        </xdr:cNvGrpSpPr>
      </xdr:nvGrpSpPr>
      <xdr:grpSpPr bwMode="auto">
        <a:xfrm>
          <a:off x="5962650" y="1219200"/>
          <a:ext cx="333375" cy="1371600"/>
          <a:chOff x="722" y="127"/>
          <a:chExt cx="39" cy="144"/>
        </a:xfrm>
      </xdr:grpSpPr>
      <xdr:sp macro="" textlink="">
        <xdr:nvSpPr>
          <xdr:cNvPr id="887334" name="Line 31"/>
          <xdr:cNvSpPr>
            <a:spLocks noChangeShapeType="1"/>
          </xdr:cNvSpPr>
        </xdr:nvSpPr>
        <xdr:spPr bwMode="auto">
          <a:xfrm flipH="1">
            <a:off x="722" y="174"/>
            <a:ext cx="27" cy="9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335" name="Line 32"/>
          <xdr:cNvSpPr>
            <a:spLocks noChangeShapeType="1"/>
          </xdr:cNvSpPr>
        </xdr:nvSpPr>
        <xdr:spPr bwMode="auto">
          <a:xfrm flipH="1">
            <a:off x="749" y="127"/>
            <a:ext cx="12" cy="47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209550</xdr:colOff>
      <xdr:row>3</xdr:row>
      <xdr:rowOff>142875</xdr:rowOff>
    </xdr:from>
    <xdr:to>
      <xdr:col>17</xdr:col>
      <xdr:colOff>209550</xdr:colOff>
      <xdr:row>9</xdr:row>
      <xdr:rowOff>142875</xdr:rowOff>
    </xdr:to>
    <xdr:sp macro="" textlink="">
      <xdr:nvSpPr>
        <xdr:cNvPr id="887219" name="Line 33"/>
        <xdr:cNvSpPr>
          <a:spLocks noChangeShapeType="1"/>
        </xdr:cNvSpPr>
      </xdr:nvSpPr>
      <xdr:spPr bwMode="auto">
        <a:xfrm>
          <a:off x="6534150" y="704850"/>
          <a:ext cx="0" cy="95250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142875</xdr:colOff>
      <xdr:row>6</xdr:row>
      <xdr:rowOff>0</xdr:rowOff>
    </xdr:to>
    <xdr:sp macro="" textlink="">
      <xdr:nvSpPr>
        <xdr:cNvPr id="887220" name="Line 34"/>
        <xdr:cNvSpPr>
          <a:spLocks noChangeShapeType="1"/>
        </xdr:cNvSpPr>
      </xdr:nvSpPr>
      <xdr:spPr bwMode="auto">
        <a:xfrm flipH="1">
          <a:off x="6648450" y="1057275"/>
          <a:ext cx="447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200025</xdr:colOff>
      <xdr:row>5</xdr:row>
      <xdr:rowOff>0</xdr:rowOff>
    </xdr:from>
    <xdr:to>
      <xdr:col>19</xdr:col>
      <xdr:colOff>142875</xdr:colOff>
      <xdr:row>5</xdr:row>
      <xdr:rowOff>0</xdr:rowOff>
    </xdr:to>
    <xdr:sp macro="" textlink="">
      <xdr:nvSpPr>
        <xdr:cNvPr id="887221" name="Line 35"/>
        <xdr:cNvSpPr>
          <a:spLocks noChangeShapeType="1"/>
        </xdr:cNvSpPr>
      </xdr:nvSpPr>
      <xdr:spPr bwMode="auto">
        <a:xfrm flipH="1">
          <a:off x="6524625" y="904875"/>
          <a:ext cx="57150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3</xdr:row>
      <xdr:rowOff>133350</xdr:rowOff>
    </xdr:from>
    <xdr:to>
      <xdr:col>21</xdr:col>
      <xdr:colOff>19050</xdr:colOff>
      <xdr:row>7</xdr:row>
      <xdr:rowOff>9525</xdr:rowOff>
    </xdr:to>
    <xdr:sp macro="" textlink="">
      <xdr:nvSpPr>
        <xdr:cNvPr id="887222" name="Line 36"/>
        <xdr:cNvSpPr>
          <a:spLocks noChangeShapeType="1"/>
        </xdr:cNvSpPr>
      </xdr:nvSpPr>
      <xdr:spPr bwMode="auto">
        <a:xfrm flipH="1">
          <a:off x="7124700" y="695325"/>
          <a:ext cx="0" cy="52387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5</xdr:row>
      <xdr:rowOff>57150</xdr:rowOff>
    </xdr:from>
    <xdr:to>
      <xdr:col>18</xdr:col>
      <xdr:colOff>9525</xdr:colOff>
      <xdr:row>7</xdr:row>
      <xdr:rowOff>0</xdr:rowOff>
    </xdr:to>
    <xdr:sp macro="" textlink="">
      <xdr:nvSpPr>
        <xdr:cNvPr id="887223" name="Line 37"/>
        <xdr:cNvSpPr>
          <a:spLocks noChangeShapeType="1"/>
        </xdr:cNvSpPr>
      </xdr:nvSpPr>
      <xdr:spPr bwMode="auto">
        <a:xfrm>
          <a:off x="6648450" y="96202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333375</xdr:colOff>
      <xdr:row>17</xdr:row>
      <xdr:rowOff>9525</xdr:rowOff>
    </xdr:from>
    <xdr:to>
      <xdr:col>19</xdr:col>
      <xdr:colOff>142875</xdr:colOff>
      <xdr:row>17</xdr:row>
      <xdr:rowOff>9525</xdr:rowOff>
    </xdr:to>
    <xdr:sp macro="" textlink="">
      <xdr:nvSpPr>
        <xdr:cNvPr id="887224" name="Line 38"/>
        <xdr:cNvSpPr>
          <a:spLocks noChangeShapeType="1"/>
        </xdr:cNvSpPr>
      </xdr:nvSpPr>
      <xdr:spPr bwMode="auto">
        <a:xfrm>
          <a:off x="6315075" y="2743200"/>
          <a:ext cx="781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14</xdr:row>
      <xdr:rowOff>114300</xdr:rowOff>
    </xdr:from>
    <xdr:to>
      <xdr:col>22</xdr:col>
      <xdr:colOff>361950</xdr:colOff>
      <xdr:row>14</xdr:row>
      <xdr:rowOff>114300</xdr:rowOff>
    </xdr:to>
    <xdr:sp macro="" textlink="">
      <xdr:nvSpPr>
        <xdr:cNvPr id="887225" name="Line 39"/>
        <xdr:cNvSpPr>
          <a:spLocks noChangeShapeType="1"/>
        </xdr:cNvSpPr>
      </xdr:nvSpPr>
      <xdr:spPr bwMode="auto">
        <a:xfrm flipV="1">
          <a:off x="7115175" y="2390775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16</xdr:row>
      <xdr:rowOff>0</xdr:rowOff>
    </xdr:from>
    <xdr:to>
      <xdr:col>22</xdr:col>
      <xdr:colOff>361950</xdr:colOff>
      <xdr:row>16</xdr:row>
      <xdr:rowOff>0</xdr:rowOff>
    </xdr:to>
    <xdr:sp macro="" textlink="">
      <xdr:nvSpPr>
        <xdr:cNvPr id="887226" name="Line 40"/>
        <xdr:cNvSpPr>
          <a:spLocks noChangeShapeType="1"/>
        </xdr:cNvSpPr>
      </xdr:nvSpPr>
      <xdr:spPr bwMode="auto">
        <a:xfrm flipV="1">
          <a:off x="7115175" y="2581275"/>
          <a:ext cx="857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133350</xdr:colOff>
      <xdr:row>14</xdr:row>
      <xdr:rowOff>114300</xdr:rowOff>
    </xdr:from>
    <xdr:to>
      <xdr:col>22</xdr:col>
      <xdr:colOff>133350</xdr:colOff>
      <xdr:row>16</xdr:row>
      <xdr:rowOff>0</xdr:rowOff>
    </xdr:to>
    <xdr:sp macro="" textlink="">
      <xdr:nvSpPr>
        <xdr:cNvPr id="887227" name="Line 41"/>
        <xdr:cNvSpPr>
          <a:spLocks noChangeShapeType="1"/>
        </xdr:cNvSpPr>
      </xdr:nvSpPr>
      <xdr:spPr bwMode="auto">
        <a:xfrm>
          <a:off x="7743825" y="2390775"/>
          <a:ext cx="0" cy="19050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12</xdr:row>
      <xdr:rowOff>57150</xdr:rowOff>
    </xdr:from>
    <xdr:to>
      <xdr:col>22</xdr:col>
      <xdr:colOff>142875</xdr:colOff>
      <xdr:row>14</xdr:row>
      <xdr:rowOff>0</xdr:rowOff>
    </xdr:to>
    <xdr:sp macro="" textlink="">
      <xdr:nvSpPr>
        <xdr:cNvPr id="887228" name="Freeform 42"/>
        <xdr:cNvSpPr>
          <a:spLocks/>
        </xdr:cNvSpPr>
      </xdr:nvSpPr>
      <xdr:spPr bwMode="auto">
        <a:xfrm>
          <a:off x="6934200" y="2028825"/>
          <a:ext cx="819150" cy="2476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14</xdr:row>
      <xdr:rowOff>57150</xdr:rowOff>
    </xdr:from>
    <xdr:to>
      <xdr:col>17</xdr:col>
      <xdr:colOff>304800</xdr:colOff>
      <xdr:row>16</xdr:row>
      <xdr:rowOff>19050</xdr:rowOff>
    </xdr:to>
    <xdr:sp macro="" textlink="">
      <xdr:nvSpPr>
        <xdr:cNvPr id="887229" name="Freeform 43"/>
        <xdr:cNvSpPr>
          <a:spLocks/>
        </xdr:cNvSpPr>
      </xdr:nvSpPr>
      <xdr:spPr bwMode="auto">
        <a:xfrm>
          <a:off x="6343650" y="2333625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76200</xdr:colOff>
      <xdr:row>12</xdr:row>
      <xdr:rowOff>123825</xdr:rowOff>
    </xdr:from>
    <xdr:to>
      <xdr:col>18</xdr:col>
      <xdr:colOff>47625</xdr:colOff>
      <xdr:row>14</xdr:row>
      <xdr:rowOff>85725</xdr:rowOff>
    </xdr:to>
    <xdr:sp macro="" textlink="">
      <xdr:nvSpPr>
        <xdr:cNvPr id="887230" name="Freeform 44"/>
        <xdr:cNvSpPr>
          <a:spLocks/>
        </xdr:cNvSpPr>
      </xdr:nvSpPr>
      <xdr:spPr bwMode="auto">
        <a:xfrm>
          <a:off x="6400800" y="2095500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133350</xdr:colOff>
      <xdr:row>11</xdr:row>
      <xdr:rowOff>57150</xdr:rowOff>
    </xdr:from>
    <xdr:to>
      <xdr:col>18</xdr:col>
      <xdr:colOff>95250</xdr:colOff>
      <xdr:row>13</xdr:row>
      <xdr:rowOff>19050</xdr:rowOff>
    </xdr:to>
    <xdr:sp macro="" textlink="">
      <xdr:nvSpPr>
        <xdr:cNvPr id="887231" name="Freeform 45"/>
        <xdr:cNvSpPr>
          <a:spLocks/>
        </xdr:cNvSpPr>
      </xdr:nvSpPr>
      <xdr:spPr bwMode="auto">
        <a:xfrm>
          <a:off x="6457950" y="1876425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171450</xdr:colOff>
      <xdr:row>9</xdr:row>
      <xdr:rowOff>123825</xdr:rowOff>
    </xdr:from>
    <xdr:to>
      <xdr:col>18</xdr:col>
      <xdr:colOff>142875</xdr:colOff>
      <xdr:row>11</xdr:row>
      <xdr:rowOff>85725</xdr:rowOff>
    </xdr:to>
    <xdr:sp macro="" textlink="">
      <xdr:nvSpPr>
        <xdr:cNvPr id="887232" name="Freeform 46"/>
        <xdr:cNvSpPr>
          <a:spLocks/>
        </xdr:cNvSpPr>
      </xdr:nvSpPr>
      <xdr:spPr bwMode="auto">
        <a:xfrm>
          <a:off x="6496050" y="1638300"/>
          <a:ext cx="285750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238125</xdr:colOff>
      <xdr:row>8</xdr:row>
      <xdr:rowOff>57150</xdr:rowOff>
    </xdr:from>
    <xdr:to>
      <xdr:col>18</xdr:col>
      <xdr:colOff>200025</xdr:colOff>
      <xdr:row>10</xdr:row>
      <xdr:rowOff>19050</xdr:rowOff>
    </xdr:to>
    <xdr:sp macro="" textlink="">
      <xdr:nvSpPr>
        <xdr:cNvPr id="887233" name="Freeform 47"/>
        <xdr:cNvSpPr>
          <a:spLocks/>
        </xdr:cNvSpPr>
      </xdr:nvSpPr>
      <xdr:spPr bwMode="auto">
        <a:xfrm>
          <a:off x="6562725" y="1419225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285750</xdr:colOff>
      <xdr:row>7</xdr:row>
      <xdr:rowOff>0</xdr:rowOff>
    </xdr:from>
    <xdr:to>
      <xdr:col>18</xdr:col>
      <xdr:colOff>247650</xdr:colOff>
      <xdr:row>8</xdr:row>
      <xdr:rowOff>114300</xdr:rowOff>
    </xdr:to>
    <xdr:sp macro="" textlink="">
      <xdr:nvSpPr>
        <xdr:cNvPr id="887234" name="Freeform 48"/>
        <xdr:cNvSpPr>
          <a:spLocks/>
        </xdr:cNvSpPr>
      </xdr:nvSpPr>
      <xdr:spPr bwMode="auto">
        <a:xfrm>
          <a:off x="6610350" y="1209675"/>
          <a:ext cx="276225" cy="266700"/>
        </a:xfrm>
        <a:custGeom>
          <a:avLst/>
          <a:gdLst>
            <a:gd name="T0" fmla="*/ 2147483646 w 45"/>
            <a:gd name="T1" fmla="*/ 0 h 31"/>
            <a:gd name="T2" fmla="*/ 2147483646 w 45"/>
            <a:gd name="T3" fmla="*/ 2147483646 h 31"/>
            <a:gd name="T4" fmla="*/ 0 w 45"/>
            <a:gd name="T5" fmla="*/ 2147483646 h 31"/>
            <a:gd name="T6" fmla="*/ 2147483646 w 45"/>
            <a:gd name="T7" fmla="*/ 2147483646 h 31"/>
            <a:gd name="T8" fmla="*/ 2147483646 w 45"/>
            <a:gd name="T9" fmla="*/ 2147483646 h 31"/>
            <a:gd name="T10" fmla="*/ 2147483646 w 45"/>
            <a:gd name="T11" fmla="*/ 2147483646 h 31"/>
            <a:gd name="T12" fmla="*/ 2147483646 w 45"/>
            <a:gd name="T13" fmla="*/ 2147483646 h 31"/>
            <a:gd name="T14" fmla="*/ 2147483646 w 45"/>
            <a:gd name="T15" fmla="*/ 0 h 3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5"/>
            <a:gd name="T25" fmla="*/ 0 h 31"/>
            <a:gd name="T26" fmla="*/ 45 w 45"/>
            <a:gd name="T27" fmla="*/ 31 h 3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5" h="31">
              <a:moveTo>
                <a:pt x="17" y="0"/>
              </a:moveTo>
              <a:cubicBezTo>
                <a:pt x="13" y="1"/>
                <a:pt x="10" y="2"/>
                <a:pt x="7" y="4"/>
              </a:cubicBezTo>
              <a:cubicBezTo>
                <a:pt x="5" y="11"/>
                <a:pt x="2" y="16"/>
                <a:pt x="0" y="23"/>
              </a:cubicBezTo>
              <a:cubicBezTo>
                <a:pt x="3" y="31"/>
                <a:pt x="15" y="28"/>
                <a:pt x="22" y="28"/>
              </a:cubicBezTo>
              <a:cubicBezTo>
                <a:pt x="27" y="27"/>
                <a:pt x="32" y="24"/>
                <a:pt x="36" y="22"/>
              </a:cubicBezTo>
              <a:cubicBezTo>
                <a:pt x="39" y="20"/>
                <a:pt x="45" y="16"/>
                <a:pt x="45" y="16"/>
              </a:cubicBezTo>
              <a:cubicBezTo>
                <a:pt x="43" y="7"/>
                <a:pt x="35" y="3"/>
                <a:pt x="26" y="2"/>
              </a:cubicBezTo>
              <a:cubicBezTo>
                <a:pt x="24" y="1"/>
                <a:pt x="10" y="0"/>
                <a:pt x="17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57150</xdr:rowOff>
    </xdr:from>
    <xdr:to>
      <xdr:col>18</xdr:col>
      <xdr:colOff>47625</xdr:colOff>
      <xdr:row>16</xdr:row>
      <xdr:rowOff>9525</xdr:rowOff>
    </xdr:to>
    <xdr:sp macro="" textlink="">
      <xdr:nvSpPr>
        <xdr:cNvPr id="887235" name="Freeform 49"/>
        <xdr:cNvSpPr>
          <a:spLocks/>
        </xdr:cNvSpPr>
      </xdr:nvSpPr>
      <xdr:spPr bwMode="auto">
        <a:xfrm flipV="1">
          <a:off x="6572250" y="2486025"/>
          <a:ext cx="114300" cy="104775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180975</xdr:colOff>
      <xdr:row>7</xdr:row>
      <xdr:rowOff>9525</xdr:rowOff>
    </xdr:from>
    <xdr:to>
      <xdr:col>18</xdr:col>
      <xdr:colOff>304800</xdr:colOff>
      <xdr:row>7</xdr:row>
      <xdr:rowOff>76200</xdr:rowOff>
    </xdr:to>
    <xdr:sp macro="" textlink="">
      <xdr:nvSpPr>
        <xdr:cNvPr id="887236" name="Freeform 50"/>
        <xdr:cNvSpPr>
          <a:spLocks/>
        </xdr:cNvSpPr>
      </xdr:nvSpPr>
      <xdr:spPr bwMode="auto">
        <a:xfrm>
          <a:off x="6819900" y="1219200"/>
          <a:ext cx="123825" cy="66675"/>
        </a:xfrm>
        <a:custGeom>
          <a:avLst/>
          <a:gdLst>
            <a:gd name="T0" fmla="*/ 2147483646 w 15"/>
            <a:gd name="T1" fmla="*/ 2147483646 h 7"/>
            <a:gd name="T2" fmla="*/ 2147483646 w 15"/>
            <a:gd name="T3" fmla="*/ 0 h 7"/>
            <a:gd name="T4" fmla="*/ 2147483646 w 15"/>
            <a:gd name="T5" fmla="*/ 2147483646 h 7"/>
            <a:gd name="T6" fmla="*/ 2147483646 w 15"/>
            <a:gd name="T7" fmla="*/ 2147483646 h 7"/>
            <a:gd name="T8" fmla="*/ 0 60000 65536"/>
            <a:gd name="T9" fmla="*/ 0 60000 65536"/>
            <a:gd name="T10" fmla="*/ 0 60000 65536"/>
            <a:gd name="T11" fmla="*/ 0 60000 65536"/>
            <a:gd name="T12" fmla="*/ 0 w 15"/>
            <a:gd name="T13" fmla="*/ 0 h 7"/>
            <a:gd name="T14" fmla="*/ 15 w 15"/>
            <a:gd name="T15" fmla="*/ 7 h 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5" h="7">
              <a:moveTo>
                <a:pt x="6" y="6"/>
              </a:moveTo>
              <a:cubicBezTo>
                <a:pt x="0" y="3"/>
                <a:pt x="3" y="1"/>
                <a:pt x="8" y="0"/>
              </a:cubicBezTo>
              <a:cubicBezTo>
                <a:pt x="15" y="1"/>
                <a:pt x="14" y="4"/>
                <a:pt x="9" y="7"/>
              </a:cubicBezTo>
              <a:cubicBezTo>
                <a:pt x="3" y="6"/>
                <a:pt x="2" y="6"/>
                <a:pt x="6" y="6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133350</xdr:colOff>
      <xdr:row>9</xdr:row>
      <xdr:rowOff>142875</xdr:rowOff>
    </xdr:from>
    <xdr:to>
      <xdr:col>22</xdr:col>
      <xdr:colOff>95250</xdr:colOff>
      <xdr:row>12</xdr:row>
      <xdr:rowOff>9525</xdr:rowOff>
    </xdr:to>
    <xdr:sp macro="" textlink="">
      <xdr:nvSpPr>
        <xdr:cNvPr id="887237" name="Freeform 51"/>
        <xdr:cNvSpPr>
          <a:spLocks/>
        </xdr:cNvSpPr>
      </xdr:nvSpPr>
      <xdr:spPr bwMode="auto">
        <a:xfrm>
          <a:off x="6772275" y="1657350"/>
          <a:ext cx="933450" cy="323850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171450</xdr:colOff>
      <xdr:row>7</xdr:row>
      <xdr:rowOff>104775</xdr:rowOff>
    </xdr:from>
    <xdr:to>
      <xdr:col>22</xdr:col>
      <xdr:colOff>104775</xdr:colOff>
      <xdr:row>9</xdr:row>
      <xdr:rowOff>0</xdr:rowOff>
    </xdr:to>
    <xdr:sp macro="" textlink="">
      <xdr:nvSpPr>
        <xdr:cNvPr id="887238" name="Freeform 52"/>
        <xdr:cNvSpPr>
          <a:spLocks/>
        </xdr:cNvSpPr>
      </xdr:nvSpPr>
      <xdr:spPr bwMode="auto">
        <a:xfrm>
          <a:off x="6810375" y="1314450"/>
          <a:ext cx="904875" cy="200025"/>
        </a:xfrm>
        <a:custGeom>
          <a:avLst/>
          <a:gdLst>
            <a:gd name="T0" fmla="*/ 0 w 123"/>
            <a:gd name="T1" fmla="*/ 0 h 35"/>
            <a:gd name="T2" fmla="*/ 2147483646 w 123"/>
            <a:gd name="T3" fmla="*/ 2147483646 h 35"/>
            <a:gd name="T4" fmla="*/ 2147483646 w 123"/>
            <a:gd name="T5" fmla="*/ 2147483646 h 35"/>
            <a:gd name="T6" fmla="*/ 0 60000 65536"/>
            <a:gd name="T7" fmla="*/ 0 60000 65536"/>
            <a:gd name="T8" fmla="*/ 0 60000 65536"/>
            <a:gd name="T9" fmla="*/ 0 w 123"/>
            <a:gd name="T10" fmla="*/ 0 h 35"/>
            <a:gd name="T11" fmla="*/ 123 w 123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3" h="35">
              <a:moveTo>
                <a:pt x="0" y="0"/>
              </a:moveTo>
              <a:lnTo>
                <a:pt x="69" y="35"/>
              </a:lnTo>
              <a:lnTo>
                <a:pt x="123" y="35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314325</xdr:colOff>
      <xdr:row>7</xdr:row>
      <xdr:rowOff>0</xdr:rowOff>
    </xdr:from>
    <xdr:to>
      <xdr:col>10</xdr:col>
      <xdr:colOff>209550</xdr:colOff>
      <xdr:row>16</xdr:row>
      <xdr:rowOff>9525</xdr:rowOff>
    </xdr:to>
    <xdr:sp macro="" textlink="">
      <xdr:nvSpPr>
        <xdr:cNvPr id="887239" name="Freeform 53"/>
        <xdr:cNvSpPr>
          <a:spLocks/>
        </xdr:cNvSpPr>
      </xdr:nvSpPr>
      <xdr:spPr bwMode="auto">
        <a:xfrm>
          <a:off x="1085850" y="1209675"/>
          <a:ext cx="3124200" cy="1381125"/>
        </a:xfrm>
        <a:custGeom>
          <a:avLst/>
          <a:gdLst>
            <a:gd name="T0" fmla="*/ 2147483646 w 328"/>
            <a:gd name="T1" fmla="*/ 2147483646 h 97"/>
            <a:gd name="T2" fmla="*/ 2147483646 w 328"/>
            <a:gd name="T3" fmla="*/ 2147483646 h 97"/>
            <a:gd name="T4" fmla="*/ 2147483646 w 328"/>
            <a:gd name="T5" fmla="*/ 2147483646 h 97"/>
            <a:gd name="T6" fmla="*/ 2147483646 w 328"/>
            <a:gd name="T7" fmla="*/ 0 h 97"/>
            <a:gd name="T8" fmla="*/ 2147483646 w 328"/>
            <a:gd name="T9" fmla="*/ 0 h 97"/>
            <a:gd name="T10" fmla="*/ 2147483646 w 328"/>
            <a:gd name="T11" fmla="*/ 2147483646 h 97"/>
            <a:gd name="T12" fmla="*/ 2147483646 w 328"/>
            <a:gd name="T13" fmla="*/ 2147483646 h 97"/>
            <a:gd name="T14" fmla="*/ 0 w 328"/>
            <a:gd name="T15" fmla="*/ 2147483646 h 97"/>
            <a:gd name="T16" fmla="*/ 2147483646 w 328"/>
            <a:gd name="T17" fmla="*/ 2147483646 h 97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28"/>
            <a:gd name="T28" fmla="*/ 0 h 97"/>
            <a:gd name="T29" fmla="*/ 328 w 328"/>
            <a:gd name="T30" fmla="*/ 97 h 97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28" h="97">
              <a:moveTo>
                <a:pt x="44" y="1"/>
              </a:moveTo>
              <a:lnTo>
                <a:pt x="77" y="34"/>
              </a:lnTo>
              <a:lnTo>
                <a:pt x="251" y="33"/>
              </a:lnTo>
              <a:lnTo>
                <a:pt x="286" y="0"/>
              </a:lnTo>
              <a:lnTo>
                <a:pt x="328" y="0"/>
              </a:lnTo>
              <a:lnTo>
                <a:pt x="263" y="97"/>
              </a:lnTo>
              <a:lnTo>
                <a:pt x="63" y="97"/>
              </a:lnTo>
              <a:lnTo>
                <a:pt x="0" y="1"/>
              </a:lnTo>
              <a:lnTo>
                <a:pt x="44" y="1"/>
              </a:ln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38100</xdr:rowOff>
    </xdr:from>
    <xdr:to>
      <xdr:col>9</xdr:col>
      <xdr:colOff>9525</xdr:colOff>
      <xdr:row>16</xdr:row>
      <xdr:rowOff>19050</xdr:rowOff>
    </xdr:to>
    <xdr:grpSp>
      <xdr:nvGrpSpPr>
        <xdr:cNvPr id="887240" name="Group 54"/>
        <xdr:cNvGrpSpPr>
          <a:grpSpLocks/>
        </xdr:cNvGrpSpPr>
      </xdr:nvGrpSpPr>
      <xdr:grpSpPr bwMode="auto">
        <a:xfrm>
          <a:off x="1600200" y="2314575"/>
          <a:ext cx="1981200" cy="285750"/>
          <a:chOff x="188" y="246"/>
          <a:chExt cx="237" cy="26"/>
        </a:xfrm>
      </xdr:grpSpPr>
      <xdr:sp macro="" textlink="">
        <xdr:nvSpPr>
          <xdr:cNvPr id="887324" name="Freeform 55"/>
          <xdr:cNvSpPr>
            <a:spLocks/>
          </xdr:cNvSpPr>
        </xdr:nvSpPr>
        <xdr:spPr bwMode="auto">
          <a:xfrm>
            <a:off x="188" y="246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5" name="Freeform 56"/>
          <xdr:cNvSpPr>
            <a:spLocks/>
          </xdr:cNvSpPr>
        </xdr:nvSpPr>
        <xdr:spPr bwMode="auto">
          <a:xfrm>
            <a:off x="212" y="246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6" name="Freeform 57"/>
          <xdr:cNvSpPr>
            <a:spLocks/>
          </xdr:cNvSpPr>
        </xdr:nvSpPr>
        <xdr:spPr bwMode="auto">
          <a:xfrm>
            <a:off x="236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7" name="Freeform 58"/>
          <xdr:cNvSpPr>
            <a:spLocks/>
          </xdr:cNvSpPr>
        </xdr:nvSpPr>
        <xdr:spPr bwMode="auto">
          <a:xfrm>
            <a:off x="259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8" name="Freeform 59"/>
          <xdr:cNvSpPr>
            <a:spLocks/>
          </xdr:cNvSpPr>
        </xdr:nvSpPr>
        <xdr:spPr bwMode="auto">
          <a:xfrm>
            <a:off x="281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9" name="Freeform 60"/>
          <xdr:cNvSpPr>
            <a:spLocks/>
          </xdr:cNvSpPr>
        </xdr:nvSpPr>
        <xdr:spPr bwMode="auto">
          <a:xfrm>
            <a:off x="304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30" name="Freeform 61"/>
          <xdr:cNvSpPr>
            <a:spLocks/>
          </xdr:cNvSpPr>
        </xdr:nvSpPr>
        <xdr:spPr bwMode="auto">
          <a:xfrm>
            <a:off x="328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31" name="Freeform 62"/>
          <xdr:cNvSpPr>
            <a:spLocks/>
          </xdr:cNvSpPr>
        </xdr:nvSpPr>
        <xdr:spPr bwMode="auto">
          <a:xfrm>
            <a:off x="351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32" name="Freeform 63"/>
          <xdr:cNvSpPr>
            <a:spLocks/>
          </xdr:cNvSpPr>
        </xdr:nvSpPr>
        <xdr:spPr bwMode="auto">
          <a:xfrm>
            <a:off x="373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33" name="Freeform 64"/>
          <xdr:cNvSpPr>
            <a:spLocks/>
          </xdr:cNvSpPr>
        </xdr:nvSpPr>
        <xdr:spPr bwMode="auto">
          <a:xfrm>
            <a:off x="397" y="24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342900</xdr:colOff>
      <xdr:row>12</xdr:row>
      <xdr:rowOff>133350</xdr:rowOff>
    </xdr:from>
    <xdr:to>
      <xdr:col>9</xdr:col>
      <xdr:colOff>85725</xdr:colOff>
      <xdr:row>14</xdr:row>
      <xdr:rowOff>142875</xdr:rowOff>
    </xdr:to>
    <xdr:grpSp>
      <xdr:nvGrpSpPr>
        <xdr:cNvPr id="887241" name="Group 65"/>
        <xdr:cNvGrpSpPr>
          <a:grpSpLocks/>
        </xdr:cNvGrpSpPr>
      </xdr:nvGrpSpPr>
      <xdr:grpSpPr bwMode="auto">
        <a:xfrm>
          <a:off x="1514475" y="2105025"/>
          <a:ext cx="2143125" cy="314325"/>
          <a:chOff x="178" y="223"/>
          <a:chExt cx="256" cy="30"/>
        </a:xfrm>
      </xdr:grpSpPr>
      <xdr:sp macro="" textlink="">
        <xdr:nvSpPr>
          <xdr:cNvPr id="887313" name="Freeform 66"/>
          <xdr:cNvSpPr>
            <a:spLocks/>
          </xdr:cNvSpPr>
        </xdr:nvSpPr>
        <xdr:spPr bwMode="auto">
          <a:xfrm>
            <a:off x="178" y="223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4" name="Freeform 67"/>
          <xdr:cNvSpPr>
            <a:spLocks/>
          </xdr:cNvSpPr>
        </xdr:nvSpPr>
        <xdr:spPr bwMode="auto">
          <a:xfrm>
            <a:off x="197" y="225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5" name="Freeform 68"/>
          <xdr:cNvSpPr>
            <a:spLocks/>
          </xdr:cNvSpPr>
        </xdr:nvSpPr>
        <xdr:spPr bwMode="auto">
          <a:xfrm>
            <a:off x="221" y="226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6" name="Freeform 69"/>
          <xdr:cNvSpPr>
            <a:spLocks/>
          </xdr:cNvSpPr>
        </xdr:nvSpPr>
        <xdr:spPr bwMode="auto">
          <a:xfrm>
            <a:off x="243" y="226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7" name="Freeform 70"/>
          <xdr:cNvSpPr>
            <a:spLocks/>
          </xdr:cNvSpPr>
        </xdr:nvSpPr>
        <xdr:spPr bwMode="auto">
          <a:xfrm>
            <a:off x="266" y="22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8" name="Freeform 71"/>
          <xdr:cNvSpPr>
            <a:spLocks/>
          </xdr:cNvSpPr>
        </xdr:nvSpPr>
        <xdr:spPr bwMode="auto">
          <a:xfrm>
            <a:off x="291" y="22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9" name="Freeform 72"/>
          <xdr:cNvSpPr>
            <a:spLocks/>
          </xdr:cNvSpPr>
        </xdr:nvSpPr>
        <xdr:spPr bwMode="auto">
          <a:xfrm>
            <a:off x="314" y="228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0" name="Freeform 73"/>
          <xdr:cNvSpPr>
            <a:spLocks/>
          </xdr:cNvSpPr>
        </xdr:nvSpPr>
        <xdr:spPr bwMode="auto">
          <a:xfrm>
            <a:off x="338" y="22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1" name="Freeform 74"/>
          <xdr:cNvSpPr>
            <a:spLocks/>
          </xdr:cNvSpPr>
        </xdr:nvSpPr>
        <xdr:spPr bwMode="auto">
          <a:xfrm>
            <a:off x="359" y="226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2" name="Freeform 75"/>
          <xdr:cNvSpPr>
            <a:spLocks/>
          </xdr:cNvSpPr>
        </xdr:nvSpPr>
        <xdr:spPr bwMode="auto">
          <a:xfrm>
            <a:off x="384" y="22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23" name="Freeform 76"/>
          <xdr:cNvSpPr>
            <a:spLocks/>
          </xdr:cNvSpPr>
        </xdr:nvSpPr>
        <xdr:spPr bwMode="auto">
          <a:xfrm>
            <a:off x="406" y="22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238125</xdr:colOff>
      <xdr:row>11</xdr:row>
      <xdr:rowOff>47625</xdr:rowOff>
    </xdr:from>
    <xdr:to>
      <xdr:col>9</xdr:col>
      <xdr:colOff>161925</xdr:colOff>
      <xdr:row>13</xdr:row>
      <xdr:rowOff>85725</xdr:rowOff>
    </xdr:to>
    <xdr:grpSp>
      <xdr:nvGrpSpPr>
        <xdr:cNvPr id="887242" name="Group 77"/>
        <xdr:cNvGrpSpPr>
          <a:grpSpLocks/>
        </xdr:cNvGrpSpPr>
      </xdr:nvGrpSpPr>
      <xdr:grpSpPr bwMode="auto">
        <a:xfrm>
          <a:off x="1409700" y="1866900"/>
          <a:ext cx="2324100" cy="342900"/>
          <a:chOff x="165" y="203"/>
          <a:chExt cx="279" cy="31"/>
        </a:xfrm>
      </xdr:grpSpPr>
      <xdr:sp macro="" textlink="">
        <xdr:nvSpPr>
          <xdr:cNvPr id="887301" name="Freeform 78"/>
          <xdr:cNvSpPr>
            <a:spLocks/>
          </xdr:cNvSpPr>
        </xdr:nvSpPr>
        <xdr:spPr bwMode="auto">
          <a:xfrm rot="1200000" flipH="1" flipV="1">
            <a:off x="412" y="206"/>
            <a:ext cx="32" cy="25"/>
          </a:xfrm>
          <a:custGeom>
            <a:avLst/>
            <a:gdLst>
              <a:gd name="T0" fmla="*/ 2355967 w 27"/>
              <a:gd name="T1" fmla="*/ 371 h 24"/>
              <a:gd name="T2" fmla="*/ 492686 w 27"/>
              <a:gd name="T3" fmla="*/ 315 h 24"/>
              <a:gd name="T4" fmla="*/ 0 w 27"/>
              <a:gd name="T5" fmla="*/ 5 h 24"/>
              <a:gd name="T6" fmla="*/ 1231706 w 27"/>
              <a:gd name="T7" fmla="*/ 0 h 24"/>
              <a:gd name="T8" fmla="*/ 3309342 w 27"/>
              <a:gd name="T9" fmla="*/ 278 h 24"/>
              <a:gd name="T10" fmla="*/ 2355967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2" name="Freeform 79"/>
          <xdr:cNvSpPr>
            <a:spLocks/>
          </xdr:cNvSpPr>
        </xdr:nvSpPr>
        <xdr:spPr bwMode="auto">
          <a:xfrm rot="1200000">
            <a:off x="394" y="208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3" name="Freeform 80"/>
          <xdr:cNvSpPr>
            <a:spLocks/>
          </xdr:cNvSpPr>
        </xdr:nvSpPr>
        <xdr:spPr bwMode="auto">
          <a:xfrm rot="1200000">
            <a:off x="370" y="209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4" name="Freeform 81"/>
          <xdr:cNvSpPr>
            <a:spLocks/>
          </xdr:cNvSpPr>
        </xdr:nvSpPr>
        <xdr:spPr bwMode="auto">
          <a:xfrm rot="1200000">
            <a:off x="347" y="208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5" name="Freeform 82"/>
          <xdr:cNvSpPr>
            <a:spLocks/>
          </xdr:cNvSpPr>
        </xdr:nvSpPr>
        <xdr:spPr bwMode="auto">
          <a:xfrm rot="1200000">
            <a:off x="323" y="208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6" name="Freeform 83"/>
          <xdr:cNvSpPr>
            <a:spLocks/>
          </xdr:cNvSpPr>
        </xdr:nvSpPr>
        <xdr:spPr bwMode="auto">
          <a:xfrm rot="1200000">
            <a:off x="299" y="208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7" name="Freeform 84"/>
          <xdr:cNvSpPr>
            <a:spLocks/>
          </xdr:cNvSpPr>
        </xdr:nvSpPr>
        <xdr:spPr bwMode="auto">
          <a:xfrm rot="1200000">
            <a:off x="276" y="208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8" name="Freeform 85"/>
          <xdr:cNvSpPr>
            <a:spLocks/>
          </xdr:cNvSpPr>
        </xdr:nvSpPr>
        <xdr:spPr bwMode="auto">
          <a:xfrm rot="1200000">
            <a:off x="253" y="20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09" name="Freeform 86"/>
          <xdr:cNvSpPr>
            <a:spLocks/>
          </xdr:cNvSpPr>
        </xdr:nvSpPr>
        <xdr:spPr bwMode="auto">
          <a:xfrm rot="1200000">
            <a:off x="231" y="207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0" name="Freeform 87"/>
          <xdr:cNvSpPr>
            <a:spLocks/>
          </xdr:cNvSpPr>
        </xdr:nvSpPr>
        <xdr:spPr bwMode="auto">
          <a:xfrm rot="1200000">
            <a:off x="207" y="206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1" name="Freeform 88"/>
          <xdr:cNvSpPr>
            <a:spLocks/>
          </xdr:cNvSpPr>
        </xdr:nvSpPr>
        <xdr:spPr bwMode="auto">
          <a:xfrm rot="1200000">
            <a:off x="186" y="205"/>
            <a:ext cx="28" cy="25"/>
          </a:xfrm>
          <a:custGeom>
            <a:avLst/>
            <a:gdLst>
              <a:gd name="T0" fmla="*/ 231 w 27"/>
              <a:gd name="T1" fmla="*/ 371 h 24"/>
              <a:gd name="T2" fmla="*/ 4 w 27"/>
              <a:gd name="T3" fmla="*/ 315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278 h 24"/>
              <a:gd name="T10" fmla="*/ 231 w 27"/>
              <a:gd name="T11" fmla="*/ 371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7312" name="Freeform 89"/>
          <xdr:cNvSpPr>
            <a:spLocks/>
          </xdr:cNvSpPr>
        </xdr:nvSpPr>
        <xdr:spPr bwMode="auto">
          <a:xfrm rot="1200000" flipH="1" flipV="1">
            <a:off x="165" y="203"/>
            <a:ext cx="28" cy="23"/>
          </a:xfrm>
          <a:custGeom>
            <a:avLst/>
            <a:gdLst>
              <a:gd name="T0" fmla="*/ 231 w 27"/>
              <a:gd name="T1" fmla="*/ 12 h 24"/>
              <a:gd name="T2" fmla="*/ 4 w 27"/>
              <a:gd name="T3" fmla="*/ 12 h 24"/>
              <a:gd name="T4" fmla="*/ 0 w 27"/>
              <a:gd name="T5" fmla="*/ 5 h 24"/>
              <a:gd name="T6" fmla="*/ 10 w 27"/>
              <a:gd name="T7" fmla="*/ 0 h 24"/>
              <a:gd name="T8" fmla="*/ 310 w 27"/>
              <a:gd name="T9" fmla="*/ 12 h 24"/>
              <a:gd name="T10" fmla="*/ 231 w 27"/>
              <a:gd name="T11" fmla="*/ 12 h 2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7"/>
              <a:gd name="T19" fmla="*/ 0 h 24"/>
              <a:gd name="T20" fmla="*/ 27 w 27"/>
              <a:gd name="T21" fmla="*/ 24 h 2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7" h="24">
                <a:moveTo>
                  <a:pt x="19" y="23"/>
                </a:moveTo>
                <a:cubicBezTo>
                  <a:pt x="15" y="23"/>
                  <a:pt x="7" y="24"/>
                  <a:pt x="4" y="19"/>
                </a:cubicBezTo>
                <a:cubicBezTo>
                  <a:pt x="1" y="15"/>
                  <a:pt x="0" y="5"/>
                  <a:pt x="0" y="5"/>
                </a:cubicBezTo>
                <a:cubicBezTo>
                  <a:pt x="3" y="2"/>
                  <a:pt x="5" y="1"/>
                  <a:pt x="10" y="0"/>
                </a:cubicBezTo>
                <a:cubicBezTo>
                  <a:pt x="21" y="1"/>
                  <a:pt x="24" y="6"/>
                  <a:pt x="27" y="16"/>
                </a:cubicBezTo>
                <a:cubicBezTo>
                  <a:pt x="25" y="22"/>
                  <a:pt x="23" y="19"/>
                  <a:pt x="19" y="23"/>
                </a:cubicBezTo>
                <a:close/>
              </a:path>
            </a:pathLst>
          </a:custGeom>
          <a:solidFill>
            <a:srgbClr val="FFFFFF"/>
          </a:solidFill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66675</xdr:colOff>
      <xdr:row>9</xdr:row>
      <xdr:rowOff>123825</xdr:rowOff>
    </xdr:from>
    <xdr:to>
      <xdr:col>9</xdr:col>
      <xdr:colOff>304800</xdr:colOff>
      <xdr:row>12</xdr:row>
      <xdr:rowOff>57150</xdr:rowOff>
    </xdr:to>
    <xdr:sp macro="" textlink="">
      <xdr:nvSpPr>
        <xdr:cNvPr id="887243" name="Freeform 90"/>
        <xdr:cNvSpPr>
          <a:spLocks/>
        </xdr:cNvSpPr>
      </xdr:nvSpPr>
      <xdr:spPr bwMode="auto">
        <a:xfrm rot="1080000" flipV="1">
          <a:off x="3638550" y="1638300"/>
          <a:ext cx="238125" cy="3905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9</xdr:row>
      <xdr:rowOff>76200</xdr:rowOff>
    </xdr:from>
    <xdr:to>
      <xdr:col>9</xdr:col>
      <xdr:colOff>85725</xdr:colOff>
      <xdr:row>11</xdr:row>
      <xdr:rowOff>123825</xdr:rowOff>
    </xdr:to>
    <xdr:sp macro="" textlink="">
      <xdr:nvSpPr>
        <xdr:cNvPr id="887244" name="Freeform 91"/>
        <xdr:cNvSpPr>
          <a:spLocks/>
        </xdr:cNvSpPr>
      </xdr:nvSpPr>
      <xdr:spPr bwMode="auto">
        <a:xfrm rot="1080000" flipV="1">
          <a:off x="3409950" y="1590675"/>
          <a:ext cx="247650" cy="3524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9</xdr:row>
      <xdr:rowOff>142875</xdr:rowOff>
    </xdr:from>
    <xdr:to>
      <xdr:col>8</xdr:col>
      <xdr:colOff>285750</xdr:colOff>
      <xdr:row>12</xdr:row>
      <xdr:rowOff>19050</xdr:rowOff>
    </xdr:to>
    <xdr:sp macro="" textlink="">
      <xdr:nvSpPr>
        <xdr:cNvPr id="887245" name="Freeform 92"/>
        <xdr:cNvSpPr>
          <a:spLocks/>
        </xdr:cNvSpPr>
      </xdr:nvSpPr>
      <xdr:spPr bwMode="auto">
        <a:xfrm rot="1080000" flipV="1">
          <a:off x="3267075" y="1657350"/>
          <a:ext cx="209550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9</xdr:row>
      <xdr:rowOff>133350</xdr:rowOff>
    </xdr:from>
    <xdr:to>
      <xdr:col>8</xdr:col>
      <xdr:colOff>85725</xdr:colOff>
      <xdr:row>11</xdr:row>
      <xdr:rowOff>142875</xdr:rowOff>
    </xdr:to>
    <xdr:sp macro="" textlink="">
      <xdr:nvSpPr>
        <xdr:cNvPr id="887246" name="Freeform 93"/>
        <xdr:cNvSpPr>
          <a:spLocks/>
        </xdr:cNvSpPr>
      </xdr:nvSpPr>
      <xdr:spPr bwMode="auto">
        <a:xfrm rot="1080000" flipV="1">
          <a:off x="3067050" y="1647825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10</xdr:row>
      <xdr:rowOff>0</xdr:rowOff>
    </xdr:from>
    <xdr:to>
      <xdr:col>7</xdr:col>
      <xdr:colOff>123825</xdr:colOff>
      <xdr:row>12</xdr:row>
      <xdr:rowOff>19050</xdr:rowOff>
    </xdr:to>
    <xdr:sp macro="" textlink="">
      <xdr:nvSpPr>
        <xdr:cNvPr id="887247" name="Freeform 94"/>
        <xdr:cNvSpPr>
          <a:spLocks/>
        </xdr:cNvSpPr>
      </xdr:nvSpPr>
      <xdr:spPr bwMode="auto">
        <a:xfrm rot="1080000" flipV="1">
          <a:off x="2857500" y="1666875"/>
          <a:ext cx="238125" cy="3238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323850</xdr:colOff>
      <xdr:row>12</xdr:row>
      <xdr:rowOff>28575</xdr:rowOff>
    </xdr:to>
    <xdr:sp macro="" textlink="">
      <xdr:nvSpPr>
        <xdr:cNvPr id="887248" name="Freeform 95"/>
        <xdr:cNvSpPr>
          <a:spLocks/>
        </xdr:cNvSpPr>
      </xdr:nvSpPr>
      <xdr:spPr bwMode="auto">
        <a:xfrm rot="1080000" flipV="1">
          <a:off x="2667000" y="1666875"/>
          <a:ext cx="200025" cy="33337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10</xdr:row>
      <xdr:rowOff>0</xdr:rowOff>
    </xdr:from>
    <xdr:to>
      <xdr:col>6</xdr:col>
      <xdr:colOff>123825</xdr:colOff>
      <xdr:row>12</xdr:row>
      <xdr:rowOff>0</xdr:rowOff>
    </xdr:to>
    <xdr:sp macro="" textlink="">
      <xdr:nvSpPr>
        <xdr:cNvPr id="887249" name="Freeform 96"/>
        <xdr:cNvSpPr>
          <a:spLocks/>
        </xdr:cNvSpPr>
      </xdr:nvSpPr>
      <xdr:spPr bwMode="auto">
        <a:xfrm rot="1080000" flipV="1">
          <a:off x="2457450" y="1666875"/>
          <a:ext cx="209550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685800</xdr:colOff>
      <xdr:row>10</xdr:row>
      <xdr:rowOff>0</xdr:rowOff>
    </xdr:from>
    <xdr:to>
      <xdr:col>5</xdr:col>
      <xdr:colOff>161925</xdr:colOff>
      <xdr:row>12</xdr:row>
      <xdr:rowOff>9525</xdr:rowOff>
    </xdr:to>
    <xdr:sp macro="" textlink="">
      <xdr:nvSpPr>
        <xdr:cNvPr id="887250" name="Freeform 97"/>
        <xdr:cNvSpPr>
          <a:spLocks/>
        </xdr:cNvSpPr>
      </xdr:nvSpPr>
      <xdr:spPr bwMode="auto">
        <a:xfrm rot="1080000" flipV="1">
          <a:off x="2286000" y="1666875"/>
          <a:ext cx="209550" cy="314325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10</xdr:row>
      <xdr:rowOff>9525</xdr:rowOff>
    </xdr:from>
    <xdr:to>
      <xdr:col>4</xdr:col>
      <xdr:colOff>714375</xdr:colOff>
      <xdr:row>12</xdr:row>
      <xdr:rowOff>9525</xdr:rowOff>
    </xdr:to>
    <xdr:sp macro="" textlink="">
      <xdr:nvSpPr>
        <xdr:cNvPr id="887251" name="Freeform 98"/>
        <xdr:cNvSpPr>
          <a:spLocks/>
        </xdr:cNvSpPr>
      </xdr:nvSpPr>
      <xdr:spPr bwMode="auto">
        <a:xfrm rot="1080000" flipV="1">
          <a:off x="2114550" y="1676400"/>
          <a:ext cx="200025" cy="3048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19050</xdr:rowOff>
    </xdr:from>
    <xdr:to>
      <xdr:col>4</xdr:col>
      <xdr:colOff>523875</xdr:colOff>
      <xdr:row>12</xdr:row>
      <xdr:rowOff>0</xdr:rowOff>
    </xdr:to>
    <xdr:sp macro="" textlink="">
      <xdr:nvSpPr>
        <xdr:cNvPr id="887252" name="Freeform 99"/>
        <xdr:cNvSpPr>
          <a:spLocks/>
        </xdr:cNvSpPr>
      </xdr:nvSpPr>
      <xdr:spPr bwMode="auto">
        <a:xfrm rot="1080000" flipV="1">
          <a:off x="1914525" y="1685925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10</xdr:row>
      <xdr:rowOff>19050</xdr:rowOff>
    </xdr:from>
    <xdr:to>
      <xdr:col>4</xdr:col>
      <xdr:colOff>352425</xdr:colOff>
      <xdr:row>12</xdr:row>
      <xdr:rowOff>0</xdr:rowOff>
    </xdr:to>
    <xdr:sp macro="" textlink="">
      <xdr:nvSpPr>
        <xdr:cNvPr id="887253" name="Freeform 100"/>
        <xdr:cNvSpPr>
          <a:spLocks/>
        </xdr:cNvSpPr>
      </xdr:nvSpPr>
      <xdr:spPr bwMode="auto">
        <a:xfrm rot="1080000" flipV="1">
          <a:off x="1743075" y="1685925"/>
          <a:ext cx="209550" cy="28575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409575</xdr:colOff>
      <xdr:row>9</xdr:row>
      <xdr:rowOff>85725</xdr:rowOff>
    </xdr:from>
    <xdr:to>
      <xdr:col>4</xdr:col>
      <xdr:colOff>180975</xdr:colOff>
      <xdr:row>11</xdr:row>
      <xdr:rowOff>123825</xdr:rowOff>
    </xdr:to>
    <xdr:sp macro="" textlink="">
      <xdr:nvSpPr>
        <xdr:cNvPr id="887254" name="Freeform 101"/>
        <xdr:cNvSpPr>
          <a:spLocks/>
        </xdr:cNvSpPr>
      </xdr:nvSpPr>
      <xdr:spPr bwMode="auto">
        <a:xfrm rot="1080000" flipV="1">
          <a:off x="1581150" y="1600200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219075</xdr:colOff>
      <xdr:row>9</xdr:row>
      <xdr:rowOff>85725</xdr:rowOff>
    </xdr:from>
    <xdr:to>
      <xdr:col>3</xdr:col>
      <xdr:colOff>419100</xdr:colOff>
      <xdr:row>11</xdr:row>
      <xdr:rowOff>123825</xdr:rowOff>
    </xdr:to>
    <xdr:sp macro="" textlink="">
      <xdr:nvSpPr>
        <xdr:cNvPr id="887255" name="Freeform 102"/>
        <xdr:cNvSpPr>
          <a:spLocks/>
        </xdr:cNvSpPr>
      </xdr:nvSpPr>
      <xdr:spPr bwMode="auto">
        <a:xfrm rot="1080000" flipV="1">
          <a:off x="1390650" y="1600200"/>
          <a:ext cx="200025" cy="342900"/>
        </a:xfrm>
        <a:custGeom>
          <a:avLst/>
          <a:gdLst>
            <a:gd name="T0" fmla="*/ 2147483646 w 27"/>
            <a:gd name="T1" fmla="*/ 2147483646 h 24"/>
            <a:gd name="T2" fmla="*/ 2147483646 w 27"/>
            <a:gd name="T3" fmla="*/ 2147483646 h 24"/>
            <a:gd name="T4" fmla="*/ 0 w 27"/>
            <a:gd name="T5" fmla="*/ 2147483646 h 24"/>
            <a:gd name="T6" fmla="*/ 2147483646 w 27"/>
            <a:gd name="T7" fmla="*/ 0 h 24"/>
            <a:gd name="T8" fmla="*/ 2147483646 w 27"/>
            <a:gd name="T9" fmla="*/ 2147483646 h 24"/>
            <a:gd name="T10" fmla="*/ 2147483646 w 27"/>
            <a:gd name="T11" fmla="*/ 2147483646 h 2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7"/>
            <a:gd name="T19" fmla="*/ 0 h 24"/>
            <a:gd name="T20" fmla="*/ 27 w 27"/>
            <a:gd name="T21" fmla="*/ 24 h 2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7" h="24">
              <a:moveTo>
                <a:pt x="19" y="23"/>
              </a:moveTo>
              <a:cubicBezTo>
                <a:pt x="15" y="23"/>
                <a:pt x="7" y="24"/>
                <a:pt x="4" y="19"/>
              </a:cubicBezTo>
              <a:cubicBezTo>
                <a:pt x="1" y="15"/>
                <a:pt x="0" y="5"/>
                <a:pt x="0" y="5"/>
              </a:cubicBezTo>
              <a:cubicBezTo>
                <a:pt x="3" y="2"/>
                <a:pt x="5" y="1"/>
                <a:pt x="10" y="0"/>
              </a:cubicBezTo>
              <a:cubicBezTo>
                <a:pt x="21" y="1"/>
                <a:pt x="24" y="6"/>
                <a:pt x="27" y="16"/>
              </a:cubicBezTo>
              <a:cubicBezTo>
                <a:pt x="25" y="22"/>
                <a:pt x="23" y="19"/>
                <a:pt x="19" y="2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8</xdr:row>
      <xdr:rowOff>85725</xdr:rowOff>
    </xdr:from>
    <xdr:to>
      <xdr:col>3</xdr:col>
      <xdr:colOff>285750</xdr:colOff>
      <xdr:row>10</xdr:row>
      <xdr:rowOff>57150</xdr:rowOff>
    </xdr:to>
    <xdr:sp macro="" textlink="">
      <xdr:nvSpPr>
        <xdr:cNvPr id="887256" name="Freeform 103"/>
        <xdr:cNvSpPr>
          <a:spLocks/>
        </xdr:cNvSpPr>
      </xdr:nvSpPr>
      <xdr:spPr bwMode="auto">
        <a:xfrm rot="-1320000">
          <a:off x="1219200" y="1447800"/>
          <a:ext cx="238125" cy="2762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200025</xdr:colOff>
      <xdr:row>8</xdr:row>
      <xdr:rowOff>66675</xdr:rowOff>
    </xdr:from>
    <xdr:to>
      <xdr:col>4</xdr:col>
      <xdr:colOff>85725</xdr:colOff>
      <xdr:row>10</xdr:row>
      <xdr:rowOff>9525</xdr:rowOff>
    </xdr:to>
    <xdr:sp macro="" textlink="">
      <xdr:nvSpPr>
        <xdr:cNvPr id="887257" name="Freeform 104"/>
        <xdr:cNvSpPr>
          <a:spLocks/>
        </xdr:cNvSpPr>
      </xdr:nvSpPr>
      <xdr:spPr bwMode="auto">
        <a:xfrm rot="-780000">
          <a:off x="1371600" y="1428750"/>
          <a:ext cx="314325" cy="24765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6</xdr:row>
      <xdr:rowOff>123825</xdr:rowOff>
    </xdr:from>
    <xdr:to>
      <xdr:col>3</xdr:col>
      <xdr:colOff>361950</xdr:colOff>
      <xdr:row>8</xdr:row>
      <xdr:rowOff>114300</xdr:rowOff>
    </xdr:to>
    <xdr:sp macro="" textlink="">
      <xdr:nvSpPr>
        <xdr:cNvPr id="887258" name="Freeform 105"/>
        <xdr:cNvSpPr>
          <a:spLocks/>
        </xdr:cNvSpPr>
      </xdr:nvSpPr>
      <xdr:spPr bwMode="auto">
        <a:xfrm rot="-1200000">
          <a:off x="1304925" y="1181100"/>
          <a:ext cx="228600" cy="29527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6</xdr:row>
      <xdr:rowOff>133350</xdr:rowOff>
    </xdr:from>
    <xdr:to>
      <xdr:col>3</xdr:col>
      <xdr:colOff>180975</xdr:colOff>
      <xdr:row>8</xdr:row>
      <xdr:rowOff>142875</xdr:rowOff>
    </xdr:to>
    <xdr:sp macro="" textlink="">
      <xdr:nvSpPr>
        <xdr:cNvPr id="887259" name="Freeform 106"/>
        <xdr:cNvSpPr>
          <a:spLocks/>
        </xdr:cNvSpPr>
      </xdr:nvSpPr>
      <xdr:spPr bwMode="auto">
        <a:xfrm rot="-960000">
          <a:off x="1133475" y="1190625"/>
          <a:ext cx="219075" cy="314325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8</xdr:row>
      <xdr:rowOff>47625</xdr:rowOff>
    </xdr:from>
    <xdr:to>
      <xdr:col>9</xdr:col>
      <xdr:colOff>190500</xdr:colOff>
      <xdr:row>10</xdr:row>
      <xdr:rowOff>38100</xdr:rowOff>
    </xdr:to>
    <xdr:sp macro="" textlink="">
      <xdr:nvSpPr>
        <xdr:cNvPr id="887260" name="Freeform 107"/>
        <xdr:cNvSpPr>
          <a:spLocks/>
        </xdr:cNvSpPr>
      </xdr:nvSpPr>
      <xdr:spPr bwMode="auto">
        <a:xfrm>
          <a:off x="3524250" y="1409700"/>
          <a:ext cx="238125" cy="295275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8</xdr:row>
      <xdr:rowOff>28575</xdr:rowOff>
    </xdr:from>
    <xdr:to>
      <xdr:col>10</xdr:col>
      <xdr:colOff>47625</xdr:colOff>
      <xdr:row>10</xdr:row>
      <xdr:rowOff>9525</xdr:rowOff>
    </xdr:to>
    <xdr:sp macro="" textlink="">
      <xdr:nvSpPr>
        <xdr:cNvPr id="887261" name="Freeform 108"/>
        <xdr:cNvSpPr>
          <a:spLocks/>
        </xdr:cNvSpPr>
      </xdr:nvSpPr>
      <xdr:spPr bwMode="auto">
        <a:xfrm>
          <a:off x="3733800" y="1390650"/>
          <a:ext cx="314325" cy="285750"/>
        </a:xfrm>
        <a:custGeom>
          <a:avLst/>
          <a:gdLst>
            <a:gd name="T0" fmla="*/ 2147483646 w 30"/>
            <a:gd name="T1" fmla="*/ 2147483646 h 20"/>
            <a:gd name="T2" fmla="*/ 0 w 30"/>
            <a:gd name="T3" fmla="*/ 2147483646 h 20"/>
            <a:gd name="T4" fmla="*/ 2147483646 w 30"/>
            <a:gd name="T5" fmla="*/ 2147483646 h 20"/>
            <a:gd name="T6" fmla="*/ 2147483646 w 30"/>
            <a:gd name="T7" fmla="*/ 2147483646 h 20"/>
            <a:gd name="T8" fmla="*/ 2147483646 w 30"/>
            <a:gd name="T9" fmla="*/ 2147483646 h 20"/>
            <a:gd name="T10" fmla="*/ 2147483646 w 30"/>
            <a:gd name="T11" fmla="*/ 2147483646 h 2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0"/>
            <a:gd name="T19" fmla="*/ 0 h 20"/>
            <a:gd name="T20" fmla="*/ 30 w 30"/>
            <a:gd name="T21" fmla="*/ 20 h 2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0" h="20">
              <a:moveTo>
                <a:pt x="8" y="1"/>
              </a:moveTo>
              <a:cubicBezTo>
                <a:pt x="5" y="3"/>
                <a:pt x="2" y="6"/>
                <a:pt x="0" y="9"/>
              </a:cubicBezTo>
              <a:cubicBezTo>
                <a:pt x="3" y="20"/>
                <a:pt x="4" y="17"/>
                <a:pt x="13" y="20"/>
              </a:cubicBezTo>
              <a:cubicBezTo>
                <a:pt x="17" y="20"/>
                <a:pt x="22" y="20"/>
                <a:pt x="26" y="19"/>
              </a:cubicBezTo>
              <a:cubicBezTo>
                <a:pt x="29" y="18"/>
                <a:pt x="30" y="10"/>
                <a:pt x="30" y="10"/>
              </a:cubicBezTo>
              <a:cubicBezTo>
                <a:pt x="27" y="0"/>
                <a:pt x="6" y="2"/>
                <a:pt x="8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6</xdr:row>
      <xdr:rowOff>142875</xdr:rowOff>
    </xdr:from>
    <xdr:to>
      <xdr:col>9</xdr:col>
      <xdr:colOff>304800</xdr:colOff>
      <xdr:row>8</xdr:row>
      <xdr:rowOff>85725</xdr:rowOff>
    </xdr:to>
    <xdr:sp macro="" textlink="">
      <xdr:nvSpPr>
        <xdr:cNvPr id="887262" name="Freeform 109"/>
        <xdr:cNvSpPr>
          <a:spLocks/>
        </xdr:cNvSpPr>
      </xdr:nvSpPr>
      <xdr:spPr bwMode="auto">
        <a:xfrm>
          <a:off x="3648075" y="1200150"/>
          <a:ext cx="228600" cy="247650"/>
        </a:xfrm>
        <a:custGeom>
          <a:avLst/>
          <a:gdLst>
            <a:gd name="T0" fmla="*/ 2147483646 w 30"/>
            <a:gd name="T1" fmla="*/ 2147483646 h 26"/>
            <a:gd name="T2" fmla="*/ 2147483646 w 30"/>
            <a:gd name="T3" fmla="*/ 2147483646 h 26"/>
            <a:gd name="T4" fmla="*/ 2147483646 w 30"/>
            <a:gd name="T5" fmla="*/ 2147483646 h 26"/>
            <a:gd name="T6" fmla="*/ 2147483646 w 30"/>
            <a:gd name="T7" fmla="*/ 2147483646 h 26"/>
            <a:gd name="T8" fmla="*/ 2147483646 w 30"/>
            <a:gd name="T9" fmla="*/ 2147483646 h 26"/>
            <a:gd name="T10" fmla="*/ 2147483646 w 30"/>
            <a:gd name="T11" fmla="*/ 2147483646 h 26"/>
            <a:gd name="T12" fmla="*/ 2147483646 w 30"/>
            <a:gd name="T13" fmla="*/ 2147483646 h 2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0"/>
            <a:gd name="T22" fmla="*/ 0 h 26"/>
            <a:gd name="T23" fmla="*/ 30 w 30"/>
            <a:gd name="T24" fmla="*/ 26 h 2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0" h="26">
              <a:moveTo>
                <a:pt x="28" y="15"/>
              </a:moveTo>
              <a:cubicBezTo>
                <a:pt x="27" y="6"/>
                <a:pt x="28" y="3"/>
                <a:pt x="20" y="1"/>
              </a:cubicBezTo>
              <a:cubicBezTo>
                <a:pt x="16" y="1"/>
                <a:pt x="12" y="0"/>
                <a:pt x="9" y="3"/>
              </a:cubicBezTo>
              <a:cubicBezTo>
                <a:pt x="6" y="6"/>
                <a:pt x="2" y="12"/>
                <a:pt x="2" y="12"/>
              </a:cubicBezTo>
              <a:cubicBezTo>
                <a:pt x="0" y="18"/>
                <a:pt x="0" y="23"/>
                <a:pt x="6" y="26"/>
              </a:cubicBezTo>
              <a:cubicBezTo>
                <a:pt x="14" y="25"/>
                <a:pt x="21" y="25"/>
                <a:pt x="28" y="23"/>
              </a:cubicBezTo>
              <a:cubicBezTo>
                <a:pt x="29" y="20"/>
                <a:pt x="30" y="13"/>
                <a:pt x="28" y="15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238125</xdr:colOff>
      <xdr:row>6</xdr:row>
      <xdr:rowOff>142875</xdr:rowOff>
    </xdr:from>
    <xdr:to>
      <xdr:col>10</xdr:col>
      <xdr:colOff>133350</xdr:colOff>
      <xdr:row>8</xdr:row>
      <xdr:rowOff>104775</xdr:rowOff>
    </xdr:to>
    <xdr:sp macro="" textlink="">
      <xdr:nvSpPr>
        <xdr:cNvPr id="887263" name="Freeform 110"/>
        <xdr:cNvSpPr>
          <a:spLocks/>
        </xdr:cNvSpPr>
      </xdr:nvSpPr>
      <xdr:spPr bwMode="auto">
        <a:xfrm rot="-1200000">
          <a:off x="3810000" y="1200150"/>
          <a:ext cx="323850" cy="266700"/>
        </a:xfrm>
        <a:custGeom>
          <a:avLst/>
          <a:gdLst>
            <a:gd name="T0" fmla="*/ 2147483646 w 31"/>
            <a:gd name="T1" fmla="*/ 2147483646 h 25"/>
            <a:gd name="T2" fmla="*/ 2147483646 w 31"/>
            <a:gd name="T3" fmla="*/ 2147483646 h 25"/>
            <a:gd name="T4" fmla="*/ 2147483646 w 31"/>
            <a:gd name="T5" fmla="*/ 2147483646 h 25"/>
            <a:gd name="T6" fmla="*/ 2147483646 w 31"/>
            <a:gd name="T7" fmla="*/ 2147483646 h 25"/>
            <a:gd name="T8" fmla="*/ 2147483646 w 31"/>
            <a:gd name="T9" fmla="*/ 2147483646 h 25"/>
            <a:gd name="T10" fmla="*/ 2147483646 w 31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31"/>
            <a:gd name="T19" fmla="*/ 0 h 25"/>
            <a:gd name="T20" fmla="*/ 31 w 31"/>
            <a:gd name="T21" fmla="*/ 25 h 2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31" h="25">
              <a:moveTo>
                <a:pt x="14" y="1"/>
              </a:moveTo>
              <a:cubicBezTo>
                <a:pt x="9" y="0"/>
                <a:pt x="8" y="0"/>
                <a:pt x="4" y="4"/>
              </a:cubicBezTo>
              <a:cubicBezTo>
                <a:pt x="0" y="19"/>
                <a:pt x="7" y="21"/>
                <a:pt x="19" y="25"/>
              </a:cubicBezTo>
              <a:cubicBezTo>
                <a:pt x="29" y="24"/>
                <a:pt x="28" y="25"/>
                <a:pt x="31" y="17"/>
              </a:cubicBezTo>
              <a:cubicBezTo>
                <a:pt x="31" y="16"/>
                <a:pt x="31" y="7"/>
                <a:pt x="28" y="5"/>
              </a:cubicBezTo>
              <a:cubicBezTo>
                <a:pt x="24" y="3"/>
                <a:pt x="9" y="1"/>
                <a:pt x="14" y="1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314325</xdr:colOff>
      <xdr:row>5</xdr:row>
      <xdr:rowOff>133350</xdr:rowOff>
    </xdr:from>
    <xdr:to>
      <xdr:col>10</xdr:col>
      <xdr:colOff>219075</xdr:colOff>
      <xdr:row>6</xdr:row>
      <xdr:rowOff>76200</xdr:rowOff>
    </xdr:to>
    <xdr:grpSp>
      <xdr:nvGrpSpPr>
        <xdr:cNvPr id="887264" name="Group 111"/>
        <xdr:cNvGrpSpPr>
          <a:grpSpLocks/>
        </xdr:cNvGrpSpPr>
      </xdr:nvGrpSpPr>
      <xdr:grpSpPr bwMode="auto">
        <a:xfrm>
          <a:off x="1085850" y="1038225"/>
          <a:ext cx="3133725" cy="95250"/>
          <a:chOff x="124" y="102"/>
          <a:chExt cx="370" cy="15"/>
        </a:xfrm>
      </xdr:grpSpPr>
      <xdr:sp macro="" textlink="">
        <xdr:nvSpPr>
          <xdr:cNvPr id="887290" name="Line 112"/>
          <xdr:cNvSpPr>
            <a:spLocks noChangeShapeType="1"/>
          </xdr:cNvSpPr>
        </xdr:nvSpPr>
        <xdr:spPr bwMode="auto">
          <a:xfrm>
            <a:off x="125" y="109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1" name="Line 113"/>
          <xdr:cNvSpPr>
            <a:spLocks noChangeShapeType="1"/>
          </xdr:cNvSpPr>
        </xdr:nvSpPr>
        <xdr:spPr bwMode="auto">
          <a:xfrm>
            <a:off x="442" y="110"/>
            <a:ext cx="5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2" name="Line 114"/>
          <xdr:cNvSpPr>
            <a:spLocks noChangeShapeType="1"/>
          </xdr:cNvSpPr>
        </xdr:nvSpPr>
        <xdr:spPr bwMode="auto">
          <a:xfrm flipV="1">
            <a:off x="400" y="110"/>
            <a:ext cx="4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3" name="Line 115"/>
          <xdr:cNvSpPr>
            <a:spLocks noChangeShapeType="1"/>
          </xdr:cNvSpPr>
        </xdr:nvSpPr>
        <xdr:spPr bwMode="auto">
          <a:xfrm>
            <a:off x="178" y="109"/>
            <a:ext cx="37" cy="1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4" name="Line 116"/>
          <xdr:cNvSpPr>
            <a:spLocks noChangeShapeType="1"/>
          </xdr:cNvSpPr>
        </xdr:nvSpPr>
        <xdr:spPr bwMode="auto">
          <a:xfrm flipV="1">
            <a:off x="216" y="110"/>
            <a:ext cx="18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5" name="Line 117"/>
          <xdr:cNvSpPr>
            <a:spLocks noChangeShapeType="1"/>
          </xdr:cNvSpPr>
        </xdr:nvSpPr>
        <xdr:spPr bwMode="auto">
          <a:xfrm flipH="1">
            <a:off x="176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6" name="Line 118"/>
          <xdr:cNvSpPr>
            <a:spLocks noChangeShapeType="1"/>
          </xdr:cNvSpPr>
        </xdr:nvSpPr>
        <xdr:spPr bwMode="auto">
          <a:xfrm flipH="1">
            <a:off x="216" y="102"/>
            <a:ext cx="0" cy="14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7" name="Line 119"/>
          <xdr:cNvSpPr>
            <a:spLocks noChangeShapeType="1"/>
          </xdr:cNvSpPr>
        </xdr:nvSpPr>
        <xdr:spPr bwMode="auto">
          <a:xfrm flipH="1">
            <a:off x="397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8" name="Line 120"/>
          <xdr:cNvSpPr>
            <a:spLocks noChangeShapeType="1"/>
          </xdr:cNvSpPr>
        </xdr:nvSpPr>
        <xdr:spPr bwMode="auto">
          <a:xfrm flipH="1">
            <a:off x="443" y="104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99" name="Line 121"/>
          <xdr:cNvSpPr>
            <a:spLocks noChangeShapeType="1"/>
          </xdr:cNvSpPr>
        </xdr:nvSpPr>
        <xdr:spPr bwMode="auto">
          <a:xfrm flipH="1">
            <a:off x="49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300" name="Line 122"/>
          <xdr:cNvSpPr>
            <a:spLocks noChangeShapeType="1"/>
          </xdr:cNvSpPr>
        </xdr:nvSpPr>
        <xdr:spPr bwMode="auto">
          <a:xfrm flipH="1">
            <a:off x="124" y="103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314325</xdr:colOff>
      <xdr:row>4</xdr:row>
      <xdr:rowOff>95250</xdr:rowOff>
    </xdr:from>
    <xdr:to>
      <xdr:col>10</xdr:col>
      <xdr:colOff>219075</xdr:colOff>
      <xdr:row>5</xdr:row>
      <xdr:rowOff>47625</xdr:rowOff>
    </xdr:to>
    <xdr:grpSp>
      <xdr:nvGrpSpPr>
        <xdr:cNvPr id="887265" name="Group 123"/>
        <xdr:cNvGrpSpPr>
          <a:grpSpLocks/>
        </xdr:cNvGrpSpPr>
      </xdr:nvGrpSpPr>
      <xdr:grpSpPr bwMode="auto">
        <a:xfrm>
          <a:off x="1085850" y="847725"/>
          <a:ext cx="3133725" cy="104775"/>
          <a:chOff x="124" y="87"/>
          <a:chExt cx="370" cy="14"/>
        </a:xfrm>
      </xdr:grpSpPr>
      <xdr:sp macro="" textlink="">
        <xdr:nvSpPr>
          <xdr:cNvPr id="887287" name="Line 124"/>
          <xdr:cNvSpPr>
            <a:spLocks noChangeShapeType="1"/>
          </xdr:cNvSpPr>
        </xdr:nvSpPr>
        <xdr:spPr bwMode="auto">
          <a:xfrm>
            <a:off x="124" y="94"/>
            <a:ext cx="37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88" name="Line 125"/>
          <xdr:cNvSpPr>
            <a:spLocks noChangeShapeType="1"/>
          </xdr:cNvSpPr>
        </xdr:nvSpPr>
        <xdr:spPr bwMode="auto">
          <a:xfrm flipH="1">
            <a:off x="494" y="88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89" name="Line 126"/>
          <xdr:cNvSpPr>
            <a:spLocks noChangeShapeType="1"/>
          </xdr:cNvSpPr>
        </xdr:nvSpPr>
        <xdr:spPr bwMode="auto">
          <a:xfrm flipH="1">
            <a:off x="125" y="87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114300</xdr:colOff>
      <xdr:row>6</xdr:row>
      <xdr:rowOff>142875</xdr:rowOff>
    </xdr:from>
    <xdr:to>
      <xdr:col>3</xdr:col>
      <xdr:colOff>400050</xdr:colOff>
      <xdr:row>16</xdr:row>
      <xdr:rowOff>0</xdr:rowOff>
    </xdr:to>
    <xdr:grpSp>
      <xdr:nvGrpSpPr>
        <xdr:cNvPr id="887266" name="Group 127"/>
        <xdr:cNvGrpSpPr>
          <a:grpSpLocks/>
        </xdr:cNvGrpSpPr>
      </xdr:nvGrpSpPr>
      <xdr:grpSpPr bwMode="auto">
        <a:xfrm>
          <a:off x="885825" y="1200150"/>
          <a:ext cx="685800" cy="1381125"/>
          <a:chOff x="100" y="125"/>
          <a:chExt cx="83" cy="145"/>
        </a:xfrm>
      </xdr:grpSpPr>
      <xdr:sp macro="" textlink="">
        <xdr:nvSpPr>
          <xdr:cNvPr id="887284" name="Line 128"/>
          <xdr:cNvSpPr>
            <a:spLocks noChangeShapeType="1"/>
          </xdr:cNvSpPr>
        </xdr:nvSpPr>
        <xdr:spPr bwMode="auto">
          <a:xfrm>
            <a:off x="106" y="125"/>
            <a:ext cx="69" cy="145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85" name="Line 129"/>
          <xdr:cNvSpPr>
            <a:spLocks noChangeShapeType="1"/>
          </xdr:cNvSpPr>
        </xdr:nvSpPr>
        <xdr:spPr bwMode="auto">
          <a:xfrm>
            <a:off x="100" y="125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86" name="Line 130"/>
          <xdr:cNvSpPr>
            <a:spLocks noChangeShapeType="1"/>
          </xdr:cNvSpPr>
        </xdr:nvSpPr>
        <xdr:spPr bwMode="auto">
          <a:xfrm>
            <a:off x="167" y="269"/>
            <a:ext cx="16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0</xdr:colOff>
      <xdr:row>16</xdr:row>
      <xdr:rowOff>104775</xdr:rowOff>
    </xdr:from>
    <xdr:to>
      <xdr:col>8</xdr:col>
      <xdr:colOff>304800</xdr:colOff>
      <xdr:row>17</xdr:row>
      <xdr:rowOff>38100</xdr:rowOff>
    </xdr:to>
    <xdr:grpSp>
      <xdr:nvGrpSpPr>
        <xdr:cNvPr id="887267" name="Group 131"/>
        <xdr:cNvGrpSpPr>
          <a:grpSpLocks/>
        </xdr:cNvGrpSpPr>
      </xdr:nvGrpSpPr>
      <xdr:grpSpPr bwMode="auto">
        <a:xfrm>
          <a:off x="1600200" y="2686050"/>
          <a:ext cx="1895475" cy="85725"/>
          <a:chOff x="194" y="279"/>
          <a:chExt cx="227" cy="14"/>
        </a:xfrm>
      </xdr:grpSpPr>
      <xdr:sp macro="" textlink="">
        <xdr:nvSpPr>
          <xdr:cNvPr id="887281" name="Line 132"/>
          <xdr:cNvSpPr>
            <a:spLocks noChangeShapeType="1"/>
          </xdr:cNvSpPr>
        </xdr:nvSpPr>
        <xdr:spPr bwMode="auto">
          <a:xfrm flipV="1">
            <a:off x="194" y="286"/>
            <a:ext cx="227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82" name="Line 133"/>
          <xdr:cNvSpPr>
            <a:spLocks noChangeShapeType="1"/>
          </xdr:cNvSpPr>
        </xdr:nvSpPr>
        <xdr:spPr bwMode="auto">
          <a:xfrm flipH="1">
            <a:off x="194" y="279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7283" name="Line 134"/>
          <xdr:cNvSpPr>
            <a:spLocks noChangeShapeType="1"/>
          </xdr:cNvSpPr>
        </xdr:nvSpPr>
        <xdr:spPr bwMode="auto">
          <a:xfrm flipH="1">
            <a:off x="421" y="280"/>
            <a:ext cx="0" cy="1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0</xdr:colOff>
      <xdr:row>16</xdr:row>
      <xdr:rowOff>95250</xdr:rowOff>
    </xdr:from>
    <xdr:to>
      <xdr:col>17</xdr:col>
      <xdr:colOff>0</xdr:colOff>
      <xdr:row>17</xdr:row>
      <xdr:rowOff>76200</xdr:rowOff>
    </xdr:to>
    <xdr:sp macro="" textlink="">
      <xdr:nvSpPr>
        <xdr:cNvPr id="887268" name="Line 135"/>
        <xdr:cNvSpPr>
          <a:spLocks noChangeShapeType="1"/>
        </xdr:cNvSpPr>
      </xdr:nvSpPr>
      <xdr:spPr bwMode="auto">
        <a:xfrm flipH="1">
          <a:off x="6324600" y="2676525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16</xdr:row>
      <xdr:rowOff>104775</xdr:rowOff>
    </xdr:from>
    <xdr:to>
      <xdr:col>21</xdr:col>
      <xdr:colOff>0</xdr:colOff>
      <xdr:row>17</xdr:row>
      <xdr:rowOff>85725</xdr:rowOff>
    </xdr:to>
    <xdr:sp macro="" textlink="">
      <xdr:nvSpPr>
        <xdr:cNvPr id="887269" name="Line 136"/>
        <xdr:cNvSpPr>
          <a:spLocks noChangeShapeType="1"/>
        </xdr:cNvSpPr>
      </xdr:nvSpPr>
      <xdr:spPr bwMode="auto">
        <a:xfrm flipH="1">
          <a:off x="7105650" y="2686050"/>
          <a:ext cx="0" cy="133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171450</xdr:colOff>
      <xdr:row>13</xdr:row>
      <xdr:rowOff>123825</xdr:rowOff>
    </xdr:from>
    <xdr:to>
      <xdr:col>18</xdr:col>
      <xdr:colOff>238125</xdr:colOff>
      <xdr:row>14</xdr:row>
      <xdr:rowOff>28575</xdr:rowOff>
    </xdr:to>
    <xdr:sp macro="" textlink="">
      <xdr:nvSpPr>
        <xdr:cNvPr id="887270" name="Freeform 137"/>
        <xdr:cNvSpPr>
          <a:spLocks/>
        </xdr:cNvSpPr>
      </xdr:nvSpPr>
      <xdr:spPr bwMode="auto">
        <a:xfrm flipV="1">
          <a:off x="6810375" y="224790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200025</xdr:colOff>
      <xdr:row>12</xdr:row>
      <xdr:rowOff>66675</xdr:rowOff>
    </xdr:from>
    <xdr:to>
      <xdr:col>18</xdr:col>
      <xdr:colOff>266700</xdr:colOff>
      <xdr:row>12</xdr:row>
      <xdr:rowOff>123825</xdr:rowOff>
    </xdr:to>
    <xdr:sp macro="" textlink="">
      <xdr:nvSpPr>
        <xdr:cNvPr id="887271" name="Freeform 138"/>
        <xdr:cNvSpPr>
          <a:spLocks/>
        </xdr:cNvSpPr>
      </xdr:nvSpPr>
      <xdr:spPr bwMode="auto">
        <a:xfrm flipV="1">
          <a:off x="6838950" y="20383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10</xdr:row>
      <xdr:rowOff>142875</xdr:rowOff>
    </xdr:from>
    <xdr:to>
      <xdr:col>18</xdr:col>
      <xdr:colOff>295275</xdr:colOff>
      <xdr:row>11</xdr:row>
      <xdr:rowOff>47625</xdr:rowOff>
    </xdr:to>
    <xdr:sp macro="" textlink="">
      <xdr:nvSpPr>
        <xdr:cNvPr id="887272" name="Freeform 139"/>
        <xdr:cNvSpPr>
          <a:spLocks/>
        </xdr:cNvSpPr>
      </xdr:nvSpPr>
      <xdr:spPr bwMode="auto">
        <a:xfrm flipV="1">
          <a:off x="6877050" y="1809750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285750</xdr:colOff>
      <xdr:row>9</xdr:row>
      <xdr:rowOff>38100</xdr:rowOff>
    </xdr:from>
    <xdr:to>
      <xdr:col>19</xdr:col>
      <xdr:colOff>28575</xdr:colOff>
      <xdr:row>9</xdr:row>
      <xdr:rowOff>95250</xdr:rowOff>
    </xdr:to>
    <xdr:sp macro="" textlink="">
      <xdr:nvSpPr>
        <xdr:cNvPr id="887273" name="Freeform 140"/>
        <xdr:cNvSpPr>
          <a:spLocks/>
        </xdr:cNvSpPr>
      </xdr:nvSpPr>
      <xdr:spPr bwMode="auto">
        <a:xfrm flipV="1">
          <a:off x="6924675" y="1552575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9</xdr:row>
      <xdr:rowOff>38100</xdr:rowOff>
    </xdr:from>
    <xdr:to>
      <xdr:col>19</xdr:col>
      <xdr:colOff>142875</xdr:colOff>
      <xdr:row>9</xdr:row>
      <xdr:rowOff>95250</xdr:rowOff>
    </xdr:to>
    <xdr:sp macro="" textlink="">
      <xdr:nvSpPr>
        <xdr:cNvPr id="887274" name="Freeform 141"/>
        <xdr:cNvSpPr>
          <a:spLocks/>
        </xdr:cNvSpPr>
      </xdr:nvSpPr>
      <xdr:spPr bwMode="auto">
        <a:xfrm flipV="1">
          <a:off x="7029450" y="15525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13</xdr:row>
      <xdr:rowOff>104775</xdr:rowOff>
    </xdr:from>
    <xdr:to>
      <xdr:col>19</xdr:col>
      <xdr:colOff>133350</xdr:colOff>
      <xdr:row>14</xdr:row>
      <xdr:rowOff>9525</xdr:rowOff>
    </xdr:to>
    <xdr:sp macro="" textlink="">
      <xdr:nvSpPr>
        <xdr:cNvPr id="887275" name="Freeform 142"/>
        <xdr:cNvSpPr>
          <a:spLocks/>
        </xdr:cNvSpPr>
      </xdr:nvSpPr>
      <xdr:spPr bwMode="auto">
        <a:xfrm flipV="1">
          <a:off x="7029450" y="2228850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76200</xdr:colOff>
      <xdr:row>11</xdr:row>
      <xdr:rowOff>104775</xdr:rowOff>
    </xdr:from>
    <xdr:to>
      <xdr:col>19</xdr:col>
      <xdr:colOff>133350</xdr:colOff>
      <xdr:row>12</xdr:row>
      <xdr:rowOff>9525</xdr:rowOff>
    </xdr:to>
    <xdr:sp macro="" textlink="">
      <xdr:nvSpPr>
        <xdr:cNvPr id="887276" name="Freeform 143"/>
        <xdr:cNvSpPr>
          <a:spLocks/>
        </xdr:cNvSpPr>
      </xdr:nvSpPr>
      <xdr:spPr bwMode="auto">
        <a:xfrm flipV="1">
          <a:off x="7029450" y="1924050"/>
          <a:ext cx="57150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15</xdr:row>
      <xdr:rowOff>66675</xdr:rowOff>
    </xdr:from>
    <xdr:to>
      <xdr:col>19</xdr:col>
      <xdr:colOff>19050</xdr:colOff>
      <xdr:row>15</xdr:row>
      <xdr:rowOff>123825</xdr:rowOff>
    </xdr:to>
    <xdr:sp macro="" textlink="">
      <xdr:nvSpPr>
        <xdr:cNvPr id="887277" name="Freeform 144"/>
        <xdr:cNvSpPr>
          <a:spLocks/>
        </xdr:cNvSpPr>
      </xdr:nvSpPr>
      <xdr:spPr bwMode="auto">
        <a:xfrm flipV="1">
          <a:off x="6905625" y="2495550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123825</xdr:colOff>
      <xdr:row>15</xdr:row>
      <xdr:rowOff>38100</xdr:rowOff>
    </xdr:from>
    <xdr:to>
      <xdr:col>18</xdr:col>
      <xdr:colOff>190500</xdr:colOff>
      <xdr:row>15</xdr:row>
      <xdr:rowOff>95250</xdr:rowOff>
    </xdr:to>
    <xdr:sp macro="" textlink="">
      <xdr:nvSpPr>
        <xdr:cNvPr id="887278" name="Freeform 145"/>
        <xdr:cNvSpPr>
          <a:spLocks/>
        </xdr:cNvSpPr>
      </xdr:nvSpPr>
      <xdr:spPr bwMode="auto">
        <a:xfrm flipV="1">
          <a:off x="6762750" y="2466975"/>
          <a:ext cx="66675" cy="57150"/>
        </a:xfrm>
        <a:custGeom>
          <a:avLst/>
          <a:gdLst>
            <a:gd name="T0" fmla="*/ 2147483646 w 19"/>
            <a:gd name="T1" fmla="*/ 2147483646 h 15"/>
            <a:gd name="T2" fmla="*/ 0 w 19"/>
            <a:gd name="T3" fmla="*/ 2147483646 h 15"/>
            <a:gd name="T4" fmla="*/ 2147483646 w 19"/>
            <a:gd name="T5" fmla="*/ 2147483646 h 15"/>
            <a:gd name="T6" fmla="*/ 2147483646 w 19"/>
            <a:gd name="T7" fmla="*/ 2147483646 h 15"/>
            <a:gd name="T8" fmla="*/ 2147483646 w 19"/>
            <a:gd name="T9" fmla="*/ 2147483646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"/>
            <a:gd name="T16" fmla="*/ 0 h 15"/>
            <a:gd name="T17" fmla="*/ 19 w 19"/>
            <a:gd name="T18" fmla="*/ 15 h 1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" h="15">
              <a:moveTo>
                <a:pt x="6" y="1"/>
              </a:moveTo>
              <a:cubicBezTo>
                <a:pt x="2" y="2"/>
                <a:pt x="1" y="4"/>
                <a:pt x="0" y="8"/>
              </a:cubicBezTo>
              <a:cubicBezTo>
                <a:pt x="4" y="13"/>
                <a:pt x="8" y="14"/>
                <a:pt x="14" y="15"/>
              </a:cubicBezTo>
              <a:cubicBezTo>
                <a:pt x="17" y="14"/>
                <a:pt x="19" y="8"/>
                <a:pt x="19" y="8"/>
              </a:cubicBezTo>
              <a:cubicBezTo>
                <a:pt x="17" y="1"/>
                <a:pt x="3" y="0"/>
                <a:pt x="6" y="1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7</xdr:row>
      <xdr:rowOff>9525</xdr:rowOff>
    </xdr:from>
    <xdr:to>
      <xdr:col>19</xdr:col>
      <xdr:colOff>28575</xdr:colOff>
      <xdr:row>16</xdr:row>
      <xdr:rowOff>0</xdr:rowOff>
    </xdr:to>
    <xdr:sp macro="" textlink="">
      <xdr:nvSpPr>
        <xdr:cNvPr id="887279" name="Line 146"/>
        <xdr:cNvSpPr>
          <a:spLocks noChangeShapeType="1"/>
        </xdr:cNvSpPr>
      </xdr:nvSpPr>
      <xdr:spPr bwMode="auto">
        <a:xfrm flipH="1">
          <a:off x="6705600" y="1219200"/>
          <a:ext cx="276225" cy="13620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9</xdr:row>
      <xdr:rowOff>9525</xdr:rowOff>
    </xdr:from>
    <xdr:to>
      <xdr:col>22</xdr:col>
      <xdr:colOff>361950</xdr:colOff>
      <xdr:row>10</xdr:row>
      <xdr:rowOff>104775</xdr:rowOff>
    </xdr:to>
    <xdr:sp macro="" textlink="">
      <xdr:nvSpPr>
        <xdr:cNvPr id="887280" name="Freeform 147"/>
        <xdr:cNvSpPr>
          <a:spLocks/>
        </xdr:cNvSpPr>
      </xdr:nvSpPr>
      <xdr:spPr bwMode="auto">
        <a:xfrm>
          <a:off x="6886575" y="1524000"/>
          <a:ext cx="1085850" cy="247650"/>
        </a:xfrm>
        <a:custGeom>
          <a:avLst/>
          <a:gdLst>
            <a:gd name="T0" fmla="*/ 0 w 136"/>
            <a:gd name="T1" fmla="*/ 0 h 23"/>
            <a:gd name="T2" fmla="*/ 2147483646 w 136"/>
            <a:gd name="T3" fmla="*/ 2147483646 h 23"/>
            <a:gd name="T4" fmla="*/ 2147483646 w 136"/>
            <a:gd name="T5" fmla="*/ 2147483646 h 23"/>
            <a:gd name="T6" fmla="*/ 0 60000 65536"/>
            <a:gd name="T7" fmla="*/ 0 60000 65536"/>
            <a:gd name="T8" fmla="*/ 0 60000 65536"/>
            <a:gd name="T9" fmla="*/ 0 w 136"/>
            <a:gd name="T10" fmla="*/ 0 h 23"/>
            <a:gd name="T11" fmla="*/ 136 w 136"/>
            <a:gd name="T12" fmla="*/ 23 h 2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6" h="23">
              <a:moveTo>
                <a:pt x="0" y="0"/>
              </a:moveTo>
              <a:lnTo>
                <a:pt x="60" y="23"/>
              </a:lnTo>
              <a:lnTo>
                <a:pt x="136" y="23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4</xdr:row>
      <xdr:rowOff>28575</xdr:rowOff>
    </xdr:from>
    <xdr:to>
      <xdr:col>16</xdr:col>
      <xdr:colOff>333375</xdr:colOff>
      <xdr:row>11</xdr:row>
      <xdr:rowOff>38100</xdr:rowOff>
    </xdr:to>
    <xdr:sp macro="" textlink="">
      <xdr:nvSpPr>
        <xdr:cNvPr id="790394" name="Rectangle 1"/>
        <xdr:cNvSpPr>
          <a:spLocks noChangeArrowheads="1"/>
        </xdr:cNvSpPr>
      </xdr:nvSpPr>
      <xdr:spPr bwMode="auto">
        <a:xfrm>
          <a:off x="2847975" y="866775"/>
          <a:ext cx="3686175" cy="13430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28575</xdr:rowOff>
    </xdr:from>
    <xdr:to>
      <xdr:col>4</xdr:col>
      <xdr:colOff>361950</xdr:colOff>
      <xdr:row>11</xdr:row>
      <xdr:rowOff>28575</xdr:rowOff>
    </xdr:to>
    <xdr:sp macro="" textlink="">
      <xdr:nvSpPr>
        <xdr:cNvPr id="790395" name="Rectangle 23" descr="넓은 상향 대각선"/>
        <xdr:cNvSpPr>
          <a:spLocks noChangeArrowheads="1"/>
        </xdr:cNvSpPr>
      </xdr:nvSpPr>
      <xdr:spPr bwMode="auto">
        <a:xfrm>
          <a:off x="1371600" y="866775"/>
          <a:ext cx="733425" cy="13335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361950</xdr:colOff>
      <xdr:row>11</xdr:row>
      <xdr:rowOff>104775</xdr:rowOff>
    </xdr:from>
    <xdr:to>
      <xdr:col>8</xdr:col>
      <xdr:colOff>133350</xdr:colOff>
      <xdr:row>13</xdr:row>
      <xdr:rowOff>104775</xdr:rowOff>
    </xdr:to>
    <xdr:grpSp>
      <xdr:nvGrpSpPr>
        <xdr:cNvPr id="790396" name="Group 24"/>
        <xdr:cNvGrpSpPr>
          <a:grpSpLocks/>
        </xdr:cNvGrpSpPr>
      </xdr:nvGrpSpPr>
      <xdr:grpSpPr bwMode="auto">
        <a:xfrm flipV="1">
          <a:off x="2847975" y="2276475"/>
          <a:ext cx="514350" cy="381000"/>
          <a:chOff x="500" y="144"/>
          <a:chExt cx="50" cy="48"/>
        </a:xfrm>
      </xdr:grpSpPr>
      <xdr:sp macro="" textlink="">
        <xdr:nvSpPr>
          <xdr:cNvPr id="790436" name="Line 25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37" name="Line 26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38" name="Line 27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123825</xdr:colOff>
      <xdr:row>4</xdr:row>
      <xdr:rowOff>28575</xdr:rowOff>
    </xdr:from>
    <xdr:to>
      <xdr:col>19</xdr:col>
      <xdr:colOff>85725</xdr:colOff>
      <xdr:row>5</xdr:row>
      <xdr:rowOff>85725</xdr:rowOff>
    </xdr:to>
    <xdr:grpSp>
      <xdr:nvGrpSpPr>
        <xdr:cNvPr id="790397" name="Group 28"/>
        <xdr:cNvGrpSpPr>
          <a:grpSpLocks/>
        </xdr:cNvGrpSpPr>
      </xdr:nvGrpSpPr>
      <xdr:grpSpPr bwMode="auto">
        <a:xfrm rot="5400000">
          <a:off x="6924675" y="638175"/>
          <a:ext cx="247650" cy="704850"/>
          <a:chOff x="500" y="144"/>
          <a:chExt cx="50" cy="48"/>
        </a:xfrm>
      </xdr:grpSpPr>
      <xdr:sp macro="" textlink="">
        <xdr:nvSpPr>
          <xdr:cNvPr id="790433" name="Line 29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34" name="Line 30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35" name="Line 31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76200</xdr:colOff>
      <xdr:row>3</xdr:row>
      <xdr:rowOff>0</xdr:rowOff>
    </xdr:from>
    <xdr:to>
      <xdr:col>14</xdr:col>
      <xdr:colOff>104775</xdr:colOff>
      <xdr:row>5</xdr:row>
      <xdr:rowOff>152400</xdr:rowOff>
    </xdr:to>
    <xdr:sp macro="" textlink="">
      <xdr:nvSpPr>
        <xdr:cNvPr id="790398" name="Freeform 32"/>
        <xdr:cNvSpPr>
          <a:spLocks/>
        </xdr:cNvSpPr>
      </xdr:nvSpPr>
      <xdr:spPr bwMode="auto">
        <a:xfrm flipV="1">
          <a:off x="3676650" y="647700"/>
          <a:ext cx="1885950" cy="533400"/>
        </a:xfrm>
        <a:custGeom>
          <a:avLst/>
          <a:gdLst>
            <a:gd name="T0" fmla="*/ 2147483646 w 106"/>
            <a:gd name="T1" fmla="*/ 2147483646 h 35"/>
            <a:gd name="T2" fmla="*/ 0 w 106"/>
            <a:gd name="T3" fmla="*/ 2147483646 h 35"/>
            <a:gd name="T4" fmla="*/ 0 w 106"/>
            <a:gd name="T5" fmla="*/ 0 h 35"/>
            <a:gd name="T6" fmla="*/ 0 60000 65536"/>
            <a:gd name="T7" fmla="*/ 0 60000 65536"/>
            <a:gd name="T8" fmla="*/ 0 60000 65536"/>
            <a:gd name="T9" fmla="*/ 0 w 106"/>
            <a:gd name="T10" fmla="*/ 0 h 35"/>
            <a:gd name="T11" fmla="*/ 106 w 106"/>
            <a:gd name="T12" fmla="*/ 35 h 3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6" h="35">
              <a:moveTo>
                <a:pt x="106" y="35"/>
              </a:moveTo>
              <a:lnTo>
                <a:pt x="0" y="35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 type="oval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133350</xdr:colOff>
      <xdr:row>11</xdr:row>
      <xdr:rowOff>104775</xdr:rowOff>
    </xdr:from>
    <xdr:to>
      <xdr:col>15</xdr:col>
      <xdr:colOff>228600</xdr:colOff>
      <xdr:row>13</xdr:row>
      <xdr:rowOff>104775</xdr:rowOff>
    </xdr:to>
    <xdr:grpSp>
      <xdr:nvGrpSpPr>
        <xdr:cNvPr id="790399" name="Group 33"/>
        <xdr:cNvGrpSpPr>
          <a:grpSpLocks/>
        </xdr:cNvGrpSpPr>
      </xdr:nvGrpSpPr>
      <xdr:grpSpPr bwMode="auto">
        <a:xfrm flipV="1">
          <a:off x="3362325" y="2276475"/>
          <a:ext cx="2695575" cy="381000"/>
          <a:chOff x="500" y="144"/>
          <a:chExt cx="50" cy="48"/>
        </a:xfrm>
      </xdr:grpSpPr>
      <xdr:sp macro="" textlink="">
        <xdr:nvSpPr>
          <xdr:cNvPr id="790430" name="Line 34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31" name="Line 35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32" name="Line 36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228600</xdr:colOff>
      <xdr:row>11</xdr:row>
      <xdr:rowOff>104775</xdr:rowOff>
    </xdr:from>
    <xdr:to>
      <xdr:col>16</xdr:col>
      <xdr:colOff>333375</xdr:colOff>
      <xdr:row>13</xdr:row>
      <xdr:rowOff>104775</xdr:rowOff>
    </xdr:to>
    <xdr:grpSp>
      <xdr:nvGrpSpPr>
        <xdr:cNvPr id="790400" name="Group 37"/>
        <xdr:cNvGrpSpPr>
          <a:grpSpLocks/>
        </xdr:cNvGrpSpPr>
      </xdr:nvGrpSpPr>
      <xdr:grpSpPr bwMode="auto">
        <a:xfrm flipV="1">
          <a:off x="6057900" y="2276475"/>
          <a:ext cx="476250" cy="381000"/>
          <a:chOff x="500" y="144"/>
          <a:chExt cx="50" cy="48"/>
        </a:xfrm>
      </xdr:grpSpPr>
      <xdr:sp macro="" textlink="">
        <xdr:nvSpPr>
          <xdr:cNvPr id="790427" name="Line 38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28" name="Line 39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29" name="Line 40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361950</xdr:colOff>
      <xdr:row>12</xdr:row>
      <xdr:rowOff>104775</xdr:rowOff>
    </xdr:from>
    <xdr:to>
      <xdr:col>16</xdr:col>
      <xdr:colOff>333375</xdr:colOff>
      <xdr:row>14</xdr:row>
      <xdr:rowOff>104775</xdr:rowOff>
    </xdr:to>
    <xdr:grpSp>
      <xdr:nvGrpSpPr>
        <xdr:cNvPr id="790401" name="Group 41"/>
        <xdr:cNvGrpSpPr>
          <a:grpSpLocks/>
        </xdr:cNvGrpSpPr>
      </xdr:nvGrpSpPr>
      <xdr:grpSpPr bwMode="auto">
        <a:xfrm flipV="1">
          <a:off x="2847975" y="2466975"/>
          <a:ext cx="3686175" cy="381000"/>
          <a:chOff x="500" y="144"/>
          <a:chExt cx="50" cy="48"/>
        </a:xfrm>
      </xdr:grpSpPr>
      <xdr:sp macro="" textlink="">
        <xdr:nvSpPr>
          <xdr:cNvPr id="790424" name="Line 42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25" name="Line 43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26" name="Line 44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123825</xdr:colOff>
      <xdr:row>5</xdr:row>
      <xdr:rowOff>85725</xdr:rowOff>
    </xdr:from>
    <xdr:to>
      <xdr:col>19</xdr:col>
      <xdr:colOff>85725</xdr:colOff>
      <xdr:row>9</xdr:row>
      <xdr:rowOff>142875</xdr:rowOff>
    </xdr:to>
    <xdr:grpSp>
      <xdr:nvGrpSpPr>
        <xdr:cNvPr id="790402" name="Group 45"/>
        <xdr:cNvGrpSpPr>
          <a:grpSpLocks/>
        </xdr:cNvGrpSpPr>
      </xdr:nvGrpSpPr>
      <xdr:grpSpPr bwMode="auto">
        <a:xfrm rot="5400000">
          <a:off x="6638925" y="1171575"/>
          <a:ext cx="819150" cy="704850"/>
          <a:chOff x="500" y="144"/>
          <a:chExt cx="50" cy="48"/>
        </a:xfrm>
      </xdr:grpSpPr>
      <xdr:sp macro="" textlink="">
        <xdr:nvSpPr>
          <xdr:cNvPr id="790421" name="Line 46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22" name="Line 47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23" name="Line 48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123825</xdr:colOff>
      <xdr:row>9</xdr:row>
      <xdr:rowOff>142875</xdr:rowOff>
    </xdr:from>
    <xdr:to>
      <xdr:col>19</xdr:col>
      <xdr:colOff>85725</xdr:colOff>
      <xdr:row>11</xdr:row>
      <xdr:rowOff>28575</xdr:rowOff>
    </xdr:to>
    <xdr:grpSp>
      <xdr:nvGrpSpPr>
        <xdr:cNvPr id="790403" name="Group 49"/>
        <xdr:cNvGrpSpPr>
          <a:grpSpLocks/>
        </xdr:cNvGrpSpPr>
      </xdr:nvGrpSpPr>
      <xdr:grpSpPr bwMode="auto">
        <a:xfrm rot="5400000">
          <a:off x="6915150" y="1714500"/>
          <a:ext cx="266700" cy="704850"/>
          <a:chOff x="500" y="144"/>
          <a:chExt cx="50" cy="48"/>
        </a:xfrm>
      </xdr:grpSpPr>
      <xdr:sp macro="" textlink="">
        <xdr:nvSpPr>
          <xdr:cNvPr id="790418" name="Line 50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19" name="Line 51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20" name="Line 52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123825</xdr:colOff>
      <xdr:row>4</xdr:row>
      <xdr:rowOff>28575</xdr:rowOff>
    </xdr:from>
    <xdr:to>
      <xdr:col>20</xdr:col>
      <xdr:colOff>85725</xdr:colOff>
      <xdr:row>11</xdr:row>
      <xdr:rowOff>28575</xdr:rowOff>
    </xdr:to>
    <xdr:grpSp>
      <xdr:nvGrpSpPr>
        <xdr:cNvPr id="790404" name="Group 53"/>
        <xdr:cNvGrpSpPr>
          <a:grpSpLocks/>
        </xdr:cNvGrpSpPr>
      </xdr:nvGrpSpPr>
      <xdr:grpSpPr bwMode="auto">
        <a:xfrm rot="5400000">
          <a:off x="6753225" y="1181100"/>
          <a:ext cx="1333500" cy="704850"/>
          <a:chOff x="500" y="144"/>
          <a:chExt cx="50" cy="48"/>
        </a:xfrm>
      </xdr:grpSpPr>
      <xdr:sp macro="" textlink="">
        <xdr:nvSpPr>
          <xdr:cNvPr id="790415" name="Line 54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16" name="Line 55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17" name="Line 56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11</xdr:row>
      <xdr:rowOff>104775</xdr:rowOff>
    </xdr:from>
    <xdr:to>
      <xdr:col>4</xdr:col>
      <xdr:colOff>361950</xdr:colOff>
      <xdr:row>13</xdr:row>
      <xdr:rowOff>104775</xdr:rowOff>
    </xdr:to>
    <xdr:grpSp>
      <xdr:nvGrpSpPr>
        <xdr:cNvPr id="790405" name="Group 57"/>
        <xdr:cNvGrpSpPr>
          <a:grpSpLocks/>
        </xdr:cNvGrpSpPr>
      </xdr:nvGrpSpPr>
      <xdr:grpSpPr bwMode="auto">
        <a:xfrm flipV="1">
          <a:off x="1371600" y="2276475"/>
          <a:ext cx="733425" cy="381000"/>
          <a:chOff x="500" y="144"/>
          <a:chExt cx="50" cy="48"/>
        </a:xfrm>
      </xdr:grpSpPr>
      <xdr:sp macro="" textlink="">
        <xdr:nvSpPr>
          <xdr:cNvPr id="790412" name="Line 58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13" name="Line 59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14" name="Line 60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361950</xdr:colOff>
      <xdr:row>11</xdr:row>
      <xdr:rowOff>104775</xdr:rowOff>
    </xdr:from>
    <xdr:to>
      <xdr:col>6</xdr:col>
      <xdr:colOff>361950</xdr:colOff>
      <xdr:row>13</xdr:row>
      <xdr:rowOff>104775</xdr:rowOff>
    </xdr:to>
    <xdr:grpSp>
      <xdr:nvGrpSpPr>
        <xdr:cNvPr id="790406" name="Group 61"/>
        <xdr:cNvGrpSpPr>
          <a:grpSpLocks/>
        </xdr:cNvGrpSpPr>
      </xdr:nvGrpSpPr>
      <xdr:grpSpPr bwMode="auto">
        <a:xfrm flipV="1">
          <a:off x="2105025" y="2276475"/>
          <a:ext cx="742950" cy="381000"/>
          <a:chOff x="500" y="144"/>
          <a:chExt cx="50" cy="48"/>
        </a:xfrm>
      </xdr:grpSpPr>
      <xdr:sp macro="" textlink="">
        <xdr:nvSpPr>
          <xdr:cNvPr id="790409" name="Line 62"/>
          <xdr:cNvSpPr>
            <a:spLocks noChangeShapeType="1"/>
          </xdr:cNvSpPr>
        </xdr:nvSpPr>
        <xdr:spPr bwMode="auto">
          <a:xfrm flipV="1">
            <a:off x="50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10" name="Line 63"/>
          <xdr:cNvSpPr>
            <a:spLocks noChangeShapeType="1"/>
          </xdr:cNvSpPr>
        </xdr:nvSpPr>
        <xdr:spPr bwMode="auto">
          <a:xfrm flipV="1">
            <a:off x="550" y="144"/>
            <a:ext cx="0" cy="4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0411" name="Line 64"/>
          <xdr:cNvSpPr>
            <a:spLocks noChangeShapeType="1"/>
          </xdr:cNvSpPr>
        </xdr:nvSpPr>
        <xdr:spPr bwMode="auto">
          <a:xfrm>
            <a:off x="500" y="154"/>
            <a:ext cx="5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oval" w="sm" len="sm"/>
            <a:tailEnd type="oval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171450</xdr:colOff>
      <xdr:row>11</xdr:row>
      <xdr:rowOff>38100</xdr:rowOff>
    </xdr:from>
    <xdr:to>
      <xdr:col>17</xdr:col>
      <xdr:colOff>123825</xdr:colOff>
      <xdr:row>11</xdr:row>
      <xdr:rowOff>95250</xdr:rowOff>
    </xdr:to>
    <xdr:sp macro="" textlink="">
      <xdr:nvSpPr>
        <xdr:cNvPr id="790407" name="Rectangle 65"/>
        <xdr:cNvSpPr>
          <a:spLocks noChangeArrowheads="1"/>
        </xdr:cNvSpPr>
      </xdr:nvSpPr>
      <xdr:spPr bwMode="auto">
        <a:xfrm>
          <a:off x="2657475" y="2209800"/>
          <a:ext cx="4038600" cy="5715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142875</xdr:colOff>
      <xdr:row>5</xdr:row>
      <xdr:rowOff>104775</xdr:rowOff>
    </xdr:from>
    <xdr:to>
      <xdr:col>15</xdr:col>
      <xdr:colOff>247650</xdr:colOff>
      <xdr:row>9</xdr:row>
      <xdr:rowOff>142875</xdr:rowOff>
    </xdr:to>
    <xdr:sp macro="" textlink="">
      <xdr:nvSpPr>
        <xdr:cNvPr id="790408" name="Freeform 2"/>
        <xdr:cNvSpPr>
          <a:spLocks/>
        </xdr:cNvSpPr>
      </xdr:nvSpPr>
      <xdr:spPr bwMode="auto">
        <a:xfrm>
          <a:off x="3371850" y="1133475"/>
          <a:ext cx="2705100" cy="800100"/>
        </a:xfrm>
        <a:custGeom>
          <a:avLst/>
          <a:gdLst>
            <a:gd name="T0" fmla="*/ 2147483646 w 10012"/>
            <a:gd name="T1" fmla="*/ 2147483646 h 9933"/>
            <a:gd name="T2" fmla="*/ 2147483646 w 10012"/>
            <a:gd name="T3" fmla="*/ 2147483646 h 9933"/>
            <a:gd name="T4" fmla="*/ 2147483646 w 10012"/>
            <a:gd name="T5" fmla="*/ 2147483646 h 9933"/>
            <a:gd name="T6" fmla="*/ 2147483646 w 10012"/>
            <a:gd name="T7" fmla="*/ 2147483646 h 9933"/>
            <a:gd name="T8" fmla="*/ 2147483646 w 10012"/>
            <a:gd name="T9" fmla="*/ 0 h 9933"/>
            <a:gd name="T10" fmla="*/ 2147483646 w 10012"/>
            <a:gd name="T11" fmla="*/ 0 h 9933"/>
            <a:gd name="T12" fmla="*/ 0 w 10012"/>
            <a:gd name="T13" fmla="*/ 2147483646 h 9933"/>
            <a:gd name="T14" fmla="*/ 0 w 10012"/>
            <a:gd name="T15" fmla="*/ 2147483646 h 9933"/>
            <a:gd name="T16" fmla="*/ 2147483646 w 10012"/>
            <a:gd name="T17" fmla="*/ 2147483646 h 9933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10012" h="9933">
              <a:moveTo>
                <a:pt x="3" y="9933"/>
              </a:moveTo>
              <a:lnTo>
                <a:pt x="10012" y="9933"/>
              </a:lnTo>
              <a:cubicBezTo>
                <a:pt x="10008" y="9093"/>
                <a:pt x="10004" y="8252"/>
                <a:pt x="10000" y="7412"/>
              </a:cubicBezTo>
              <a:lnTo>
                <a:pt x="10000" y="2000"/>
              </a:lnTo>
              <a:lnTo>
                <a:pt x="7801" y="0"/>
              </a:lnTo>
              <a:lnTo>
                <a:pt x="2270" y="0"/>
              </a:lnTo>
              <a:lnTo>
                <a:pt x="0" y="2000"/>
              </a:lnTo>
              <a:lnTo>
                <a:pt x="0" y="8118"/>
              </a:lnTo>
              <a:lnTo>
                <a:pt x="3" y="9933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18</xdr:row>
      <xdr:rowOff>152400</xdr:rowOff>
    </xdr:from>
    <xdr:to>
      <xdr:col>10</xdr:col>
      <xdr:colOff>76200</xdr:colOff>
      <xdr:row>24</xdr:row>
      <xdr:rowOff>0</xdr:rowOff>
    </xdr:to>
    <xdr:grpSp>
      <xdr:nvGrpSpPr>
        <xdr:cNvPr id="642605" name="Group 1"/>
        <xdr:cNvGrpSpPr>
          <a:grpSpLocks/>
        </xdr:cNvGrpSpPr>
      </xdr:nvGrpSpPr>
      <xdr:grpSpPr bwMode="auto">
        <a:xfrm>
          <a:off x="2447925" y="3505200"/>
          <a:ext cx="1162050" cy="990600"/>
          <a:chOff x="251" y="112"/>
          <a:chExt cx="122" cy="128"/>
        </a:xfrm>
      </xdr:grpSpPr>
      <xdr:sp macro="" textlink="">
        <xdr:nvSpPr>
          <xdr:cNvPr id="642606" name="Freeform 2"/>
          <xdr:cNvSpPr>
            <a:spLocks/>
          </xdr:cNvSpPr>
        </xdr:nvSpPr>
        <xdr:spPr bwMode="auto">
          <a:xfrm>
            <a:off x="255" y="144"/>
            <a:ext cx="78" cy="96"/>
          </a:xfrm>
          <a:custGeom>
            <a:avLst/>
            <a:gdLst>
              <a:gd name="T0" fmla="*/ 0 w 116"/>
              <a:gd name="T1" fmla="*/ 47 h 96"/>
              <a:gd name="T2" fmla="*/ 1 w 116"/>
              <a:gd name="T3" fmla="*/ 47 h 96"/>
              <a:gd name="T4" fmla="*/ 1 w 116"/>
              <a:gd name="T5" fmla="*/ 0 h 96"/>
              <a:gd name="T6" fmla="*/ 1 w 116"/>
              <a:gd name="T7" fmla="*/ 0 h 96"/>
              <a:gd name="T8" fmla="*/ 1 w 116"/>
              <a:gd name="T9" fmla="*/ 96 h 96"/>
              <a:gd name="T10" fmla="*/ 0 w 116"/>
              <a:gd name="T11" fmla="*/ 96 h 96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16"/>
              <a:gd name="T19" fmla="*/ 0 h 96"/>
              <a:gd name="T20" fmla="*/ 116 w 116"/>
              <a:gd name="T21" fmla="*/ 96 h 9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16" h="96">
                <a:moveTo>
                  <a:pt x="0" y="47"/>
                </a:moveTo>
                <a:lnTo>
                  <a:pt x="66" y="47"/>
                </a:lnTo>
                <a:lnTo>
                  <a:pt x="66" y="0"/>
                </a:lnTo>
                <a:lnTo>
                  <a:pt x="116" y="0"/>
                </a:lnTo>
                <a:lnTo>
                  <a:pt x="116" y="96"/>
                </a:lnTo>
                <a:lnTo>
                  <a:pt x="0" y="96"/>
                </a:lnTo>
              </a:path>
            </a:pathLst>
          </a:cu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2607" name="Line 3"/>
          <xdr:cNvSpPr>
            <a:spLocks noChangeShapeType="1"/>
          </xdr:cNvSpPr>
        </xdr:nvSpPr>
        <xdr:spPr bwMode="auto">
          <a:xfrm>
            <a:off x="299" y="191"/>
            <a:ext cx="34" cy="0"/>
          </a:xfrm>
          <a:prstGeom prst="line">
            <a:avLst/>
          </a:prstGeom>
          <a:noFill/>
          <a:ln w="12700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642608" name="Group 4"/>
          <xdr:cNvGrpSpPr>
            <a:grpSpLocks/>
          </xdr:cNvGrpSpPr>
        </xdr:nvGrpSpPr>
        <xdr:grpSpPr bwMode="auto">
          <a:xfrm>
            <a:off x="299" y="112"/>
            <a:ext cx="34" cy="32"/>
            <a:chOff x="269" y="1224"/>
            <a:chExt cx="216" cy="24"/>
          </a:xfrm>
        </xdr:grpSpPr>
        <xdr:sp macro="" textlink="">
          <xdr:nvSpPr>
            <xdr:cNvPr id="642614" name="Line 5"/>
            <xdr:cNvSpPr>
              <a:spLocks noChangeShapeType="1"/>
            </xdr:cNvSpPr>
          </xdr:nvSpPr>
          <xdr:spPr bwMode="auto">
            <a:xfrm flipV="1">
              <a:off x="269" y="1224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2615" name="Line 6"/>
            <xdr:cNvSpPr>
              <a:spLocks noChangeShapeType="1"/>
            </xdr:cNvSpPr>
          </xdr:nvSpPr>
          <xdr:spPr bwMode="auto">
            <a:xfrm flipV="1">
              <a:off x="485" y="1224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2616" name="Line 7"/>
            <xdr:cNvSpPr>
              <a:spLocks noChangeShapeType="1"/>
            </xdr:cNvSpPr>
          </xdr:nvSpPr>
          <xdr:spPr bwMode="auto">
            <a:xfrm>
              <a:off x="269" y="1230"/>
              <a:ext cx="21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oval" w="sm" len="sm"/>
              <a:tailEnd type="oval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642609" name="Group 8"/>
          <xdr:cNvGrpSpPr>
            <a:grpSpLocks/>
          </xdr:cNvGrpSpPr>
        </xdr:nvGrpSpPr>
        <xdr:grpSpPr bwMode="auto">
          <a:xfrm rot="-5400000" flipH="1" flipV="1">
            <a:off x="333" y="152"/>
            <a:ext cx="47" cy="32"/>
            <a:chOff x="269" y="1224"/>
            <a:chExt cx="216" cy="24"/>
          </a:xfrm>
        </xdr:grpSpPr>
        <xdr:sp macro="" textlink="">
          <xdr:nvSpPr>
            <xdr:cNvPr id="642611" name="Line 9"/>
            <xdr:cNvSpPr>
              <a:spLocks noChangeShapeType="1"/>
            </xdr:cNvSpPr>
          </xdr:nvSpPr>
          <xdr:spPr bwMode="auto">
            <a:xfrm flipV="1">
              <a:off x="269" y="1224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2612" name="Line 10"/>
            <xdr:cNvSpPr>
              <a:spLocks noChangeShapeType="1"/>
            </xdr:cNvSpPr>
          </xdr:nvSpPr>
          <xdr:spPr bwMode="auto">
            <a:xfrm flipV="1">
              <a:off x="485" y="1224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2613" name="Line 11"/>
            <xdr:cNvSpPr>
              <a:spLocks noChangeShapeType="1"/>
            </xdr:cNvSpPr>
          </xdr:nvSpPr>
          <xdr:spPr bwMode="auto">
            <a:xfrm>
              <a:off x="269" y="1230"/>
              <a:ext cx="21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oval" w="sm" len="sm"/>
              <a:tailEnd type="oval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642610" name="Freeform 12"/>
          <xdr:cNvSpPr>
            <a:spLocks/>
          </xdr:cNvSpPr>
        </xdr:nvSpPr>
        <xdr:spPr bwMode="auto">
          <a:xfrm>
            <a:off x="251" y="191"/>
            <a:ext cx="13" cy="49"/>
          </a:xfrm>
          <a:custGeom>
            <a:avLst/>
            <a:gdLst>
              <a:gd name="T0" fmla="*/ 4 w 13"/>
              <a:gd name="T1" fmla="*/ 0 h 49"/>
              <a:gd name="T2" fmla="*/ 13 w 13"/>
              <a:gd name="T3" fmla="*/ 21 h 49"/>
              <a:gd name="T4" fmla="*/ 1 w 13"/>
              <a:gd name="T5" fmla="*/ 37 h 49"/>
              <a:gd name="T6" fmla="*/ 4 w 13"/>
              <a:gd name="T7" fmla="*/ 49 h 49"/>
              <a:gd name="T8" fmla="*/ 0 60000 65536"/>
              <a:gd name="T9" fmla="*/ 0 60000 65536"/>
              <a:gd name="T10" fmla="*/ 0 60000 65536"/>
              <a:gd name="T11" fmla="*/ 0 60000 65536"/>
              <a:gd name="T12" fmla="*/ 0 w 13"/>
              <a:gd name="T13" fmla="*/ 0 h 49"/>
              <a:gd name="T14" fmla="*/ 13 w 13"/>
              <a:gd name="T15" fmla="*/ 49 h 4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3" h="49">
                <a:moveTo>
                  <a:pt x="4" y="0"/>
                </a:moveTo>
                <a:cubicBezTo>
                  <a:pt x="5" y="3"/>
                  <a:pt x="13" y="15"/>
                  <a:pt x="13" y="21"/>
                </a:cubicBezTo>
                <a:cubicBezTo>
                  <a:pt x="13" y="27"/>
                  <a:pt x="2" y="32"/>
                  <a:pt x="1" y="37"/>
                </a:cubicBezTo>
                <a:cubicBezTo>
                  <a:pt x="0" y="42"/>
                  <a:pt x="4" y="47"/>
                  <a:pt x="4" y="49"/>
                </a:cubicBezTo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0</xdr:rowOff>
    </xdr:from>
    <xdr:to>
      <xdr:col>8</xdr:col>
      <xdr:colOff>180975</xdr:colOff>
      <xdr:row>0</xdr:row>
      <xdr:rowOff>0</xdr:rowOff>
    </xdr:to>
    <xdr:sp macro="" textlink="">
      <xdr:nvSpPr>
        <xdr:cNvPr id="898190" name="Rectangle 1"/>
        <xdr:cNvSpPr>
          <a:spLocks noChangeArrowheads="1"/>
        </xdr:cNvSpPr>
      </xdr:nvSpPr>
      <xdr:spPr bwMode="auto">
        <a:xfrm>
          <a:off x="2924175" y="0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898191" name="Rectangle 2"/>
        <xdr:cNvSpPr>
          <a:spLocks noChangeArrowheads="1"/>
        </xdr:cNvSpPr>
      </xdr:nvSpPr>
      <xdr:spPr bwMode="auto">
        <a:xfrm>
          <a:off x="1971675" y="0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0</xdr:row>
      <xdr:rowOff>0</xdr:rowOff>
    </xdr:from>
    <xdr:to>
      <xdr:col>8</xdr:col>
      <xdr:colOff>180975</xdr:colOff>
      <xdr:row>0</xdr:row>
      <xdr:rowOff>0</xdr:rowOff>
    </xdr:to>
    <xdr:sp macro="" textlink="">
      <xdr:nvSpPr>
        <xdr:cNvPr id="898192" name="Rectangle 3"/>
        <xdr:cNvSpPr>
          <a:spLocks noChangeArrowheads="1"/>
        </xdr:cNvSpPr>
      </xdr:nvSpPr>
      <xdr:spPr bwMode="auto">
        <a:xfrm>
          <a:off x="2924175" y="0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898193" name="Rectangle 4"/>
        <xdr:cNvSpPr>
          <a:spLocks noChangeArrowheads="1"/>
        </xdr:cNvSpPr>
      </xdr:nvSpPr>
      <xdr:spPr bwMode="auto">
        <a:xfrm>
          <a:off x="1971675" y="0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grpSp>
      <xdr:nvGrpSpPr>
        <xdr:cNvPr id="898194" name="Group 5"/>
        <xdr:cNvGrpSpPr>
          <a:grpSpLocks/>
        </xdr:cNvGrpSpPr>
      </xdr:nvGrpSpPr>
      <xdr:grpSpPr bwMode="auto">
        <a:xfrm>
          <a:off x="5981700" y="0"/>
          <a:ext cx="0" cy="0"/>
          <a:chOff x="5981700" y="0"/>
          <a:chExt cx="0" cy="0"/>
        </a:xfrm>
      </xdr:grpSpPr>
      <xdr:sp macro="" textlink="">
        <xdr:nvSpPr>
          <xdr:cNvPr id="898397" name="Freeform 6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35"/>
              <a:gd name="T1" fmla="*/ 0 h 50"/>
              <a:gd name="T2" fmla="*/ 0 w 35"/>
              <a:gd name="T3" fmla="*/ 0 h 50"/>
              <a:gd name="T4" fmla="*/ 0 w 35"/>
              <a:gd name="T5" fmla="*/ 0 h 50"/>
              <a:gd name="T6" fmla="*/ 0 w 35"/>
              <a:gd name="T7" fmla="*/ 0 h 50"/>
              <a:gd name="T8" fmla="*/ 0 60000 65536"/>
              <a:gd name="T9" fmla="*/ 0 60000 65536"/>
              <a:gd name="T10" fmla="*/ 0 60000 65536"/>
              <a:gd name="T11" fmla="*/ 0 60000 65536"/>
              <a:gd name="T12" fmla="*/ 0 w 35"/>
              <a:gd name="T13" fmla="*/ 0 h 50"/>
              <a:gd name="T14" fmla="*/ 0 w 35"/>
              <a:gd name="T15" fmla="*/ 50 h 5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" h="50">
                <a:moveTo>
                  <a:pt x="35" y="7"/>
                </a:moveTo>
                <a:lnTo>
                  <a:pt x="25" y="0"/>
                </a:lnTo>
                <a:lnTo>
                  <a:pt x="0" y="50"/>
                </a:lnTo>
                <a:lnTo>
                  <a:pt x="35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398" name="Freeform 7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25"/>
              <a:gd name="T1" fmla="*/ 0 h 54"/>
              <a:gd name="T2" fmla="*/ 0 w 25"/>
              <a:gd name="T3" fmla="*/ 0 h 54"/>
              <a:gd name="T4" fmla="*/ 0 w 25"/>
              <a:gd name="T5" fmla="*/ 0 h 54"/>
              <a:gd name="T6" fmla="*/ 0 w 25"/>
              <a:gd name="T7" fmla="*/ 0 h 54"/>
              <a:gd name="T8" fmla="*/ 0 60000 65536"/>
              <a:gd name="T9" fmla="*/ 0 60000 65536"/>
              <a:gd name="T10" fmla="*/ 0 60000 65536"/>
              <a:gd name="T11" fmla="*/ 0 60000 65536"/>
              <a:gd name="T12" fmla="*/ 0 w 25"/>
              <a:gd name="T13" fmla="*/ 0 h 54"/>
              <a:gd name="T14" fmla="*/ 0 w 25"/>
              <a:gd name="T15" fmla="*/ 54 h 5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5" h="54">
                <a:moveTo>
                  <a:pt x="25" y="4"/>
                </a:moveTo>
                <a:lnTo>
                  <a:pt x="13" y="0"/>
                </a:lnTo>
                <a:lnTo>
                  <a:pt x="0" y="54"/>
                </a:lnTo>
                <a:lnTo>
                  <a:pt x="25" y="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399" name="Freeform 8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13"/>
              <a:gd name="T1" fmla="*/ 0 h 56"/>
              <a:gd name="T2" fmla="*/ 0 w 13"/>
              <a:gd name="T3" fmla="*/ 0 h 56"/>
              <a:gd name="T4" fmla="*/ 0 w 13"/>
              <a:gd name="T5" fmla="*/ 0 h 56"/>
              <a:gd name="T6" fmla="*/ 0 w 13"/>
              <a:gd name="T7" fmla="*/ 0 h 56"/>
              <a:gd name="T8" fmla="*/ 0 60000 65536"/>
              <a:gd name="T9" fmla="*/ 0 60000 65536"/>
              <a:gd name="T10" fmla="*/ 0 60000 65536"/>
              <a:gd name="T11" fmla="*/ 0 60000 65536"/>
              <a:gd name="T12" fmla="*/ 0 w 13"/>
              <a:gd name="T13" fmla="*/ 0 h 56"/>
              <a:gd name="T14" fmla="*/ 0 w 13"/>
              <a:gd name="T15" fmla="*/ 56 h 5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3" h="56">
                <a:moveTo>
                  <a:pt x="13" y="2"/>
                </a:moveTo>
                <a:lnTo>
                  <a:pt x="0" y="0"/>
                </a:lnTo>
                <a:lnTo>
                  <a:pt x="0" y="56"/>
                </a:lnTo>
                <a:lnTo>
                  <a:pt x="13" y="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400" name="Freeform 9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6"/>
              <a:gd name="T1" fmla="*/ 0 h 12"/>
              <a:gd name="T2" fmla="*/ 0 w 56"/>
              <a:gd name="T3" fmla="*/ 0 h 12"/>
              <a:gd name="T4" fmla="*/ 0 w 56"/>
              <a:gd name="T5" fmla="*/ 0 h 12"/>
              <a:gd name="T6" fmla="*/ 0 w 56"/>
              <a:gd name="T7" fmla="*/ 0 h 12"/>
              <a:gd name="T8" fmla="*/ 0 60000 65536"/>
              <a:gd name="T9" fmla="*/ 0 60000 65536"/>
              <a:gd name="T10" fmla="*/ 0 60000 65536"/>
              <a:gd name="T11" fmla="*/ 0 60000 65536"/>
              <a:gd name="T12" fmla="*/ 0 w 56"/>
              <a:gd name="T13" fmla="*/ 0 h 12"/>
              <a:gd name="T14" fmla="*/ 0 w 56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" h="12">
                <a:moveTo>
                  <a:pt x="1" y="0"/>
                </a:moveTo>
                <a:lnTo>
                  <a:pt x="0" y="12"/>
                </a:lnTo>
                <a:lnTo>
                  <a:pt x="56" y="12"/>
                </a:lnTo>
                <a:lnTo>
                  <a:pt x="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401" name="Freeform 10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7"/>
              <a:gd name="T1" fmla="*/ 0 h 13"/>
              <a:gd name="T2" fmla="*/ 0 w 57"/>
              <a:gd name="T3" fmla="*/ 0 h 13"/>
              <a:gd name="T4" fmla="*/ 0 w 57"/>
              <a:gd name="T5" fmla="*/ 0 h 13"/>
              <a:gd name="T6" fmla="*/ 0 w 57"/>
              <a:gd name="T7" fmla="*/ 0 h 13"/>
              <a:gd name="T8" fmla="*/ 0 60000 65536"/>
              <a:gd name="T9" fmla="*/ 0 60000 65536"/>
              <a:gd name="T10" fmla="*/ 0 60000 65536"/>
              <a:gd name="T11" fmla="*/ 0 60000 65536"/>
              <a:gd name="T12" fmla="*/ 0 w 57"/>
              <a:gd name="T13" fmla="*/ 0 h 13"/>
              <a:gd name="T14" fmla="*/ 0 w 57"/>
              <a:gd name="T15" fmla="*/ 13 h 13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7" h="13">
                <a:moveTo>
                  <a:pt x="55" y="13"/>
                </a:moveTo>
                <a:lnTo>
                  <a:pt x="57" y="0"/>
                </a:lnTo>
                <a:lnTo>
                  <a:pt x="0" y="0"/>
                </a:lnTo>
                <a:lnTo>
                  <a:pt x="55" y="1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402" name="Freeform 11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7"/>
              <a:gd name="T1" fmla="*/ 0 h 12"/>
              <a:gd name="T2" fmla="*/ 0 w 57"/>
              <a:gd name="T3" fmla="*/ 0 h 12"/>
              <a:gd name="T4" fmla="*/ 0 w 57"/>
              <a:gd name="T5" fmla="*/ 0 h 12"/>
              <a:gd name="T6" fmla="*/ 0 w 57"/>
              <a:gd name="T7" fmla="*/ 0 h 12"/>
              <a:gd name="T8" fmla="*/ 0 60000 65536"/>
              <a:gd name="T9" fmla="*/ 0 60000 65536"/>
              <a:gd name="T10" fmla="*/ 0 60000 65536"/>
              <a:gd name="T11" fmla="*/ 0 60000 65536"/>
              <a:gd name="T12" fmla="*/ 0 w 57"/>
              <a:gd name="T13" fmla="*/ 0 h 12"/>
              <a:gd name="T14" fmla="*/ 0 w 57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7" h="12">
                <a:moveTo>
                  <a:pt x="2" y="0"/>
                </a:moveTo>
                <a:lnTo>
                  <a:pt x="0" y="12"/>
                </a:lnTo>
                <a:lnTo>
                  <a:pt x="57" y="12"/>
                </a:lnTo>
                <a:lnTo>
                  <a:pt x="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898195" name="Freeform 12"/>
        <xdr:cNvSpPr>
          <a:spLocks/>
        </xdr:cNvSpPr>
      </xdr:nvSpPr>
      <xdr:spPr bwMode="auto">
        <a:xfrm>
          <a:off x="5981700" y="0"/>
          <a:ext cx="0" cy="0"/>
        </a:xfrm>
        <a:custGeom>
          <a:avLst/>
          <a:gdLst>
            <a:gd name="T0" fmla="*/ 0 w 37"/>
            <a:gd name="T1" fmla="*/ 0 h 44"/>
            <a:gd name="T2" fmla="*/ 0 w 37"/>
            <a:gd name="T3" fmla="*/ 0 h 44"/>
            <a:gd name="T4" fmla="*/ 0 w 37"/>
            <a:gd name="T5" fmla="*/ 0 h 44"/>
            <a:gd name="T6" fmla="*/ 0 w 37"/>
            <a:gd name="T7" fmla="*/ 0 h 44"/>
            <a:gd name="T8" fmla="*/ 0 60000 65536"/>
            <a:gd name="T9" fmla="*/ 0 60000 65536"/>
            <a:gd name="T10" fmla="*/ 0 60000 65536"/>
            <a:gd name="T11" fmla="*/ 0 60000 65536"/>
            <a:gd name="T12" fmla="*/ 0 w 37"/>
            <a:gd name="T13" fmla="*/ 0 h 44"/>
            <a:gd name="T14" fmla="*/ 37 w 37"/>
            <a:gd name="T15" fmla="*/ 44 h 4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7" h="44">
              <a:moveTo>
                <a:pt x="6" y="0"/>
              </a:moveTo>
              <a:lnTo>
                <a:pt x="0" y="6"/>
              </a:lnTo>
              <a:lnTo>
                <a:pt x="37" y="44"/>
              </a:lnTo>
              <a:lnTo>
                <a:pt x="6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22</xdr:row>
      <xdr:rowOff>0</xdr:rowOff>
    </xdr:from>
    <xdr:to>
      <xdr:col>8</xdr:col>
      <xdr:colOff>180975</xdr:colOff>
      <xdr:row>22</xdr:row>
      <xdr:rowOff>0</xdr:rowOff>
    </xdr:to>
    <xdr:sp macro="" textlink="">
      <xdr:nvSpPr>
        <xdr:cNvPr id="898196" name="Rectangle 13"/>
        <xdr:cNvSpPr>
          <a:spLocks noChangeArrowheads="1"/>
        </xdr:cNvSpPr>
      </xdr:nvSpPr>
      <xdr:spPr bwMode="auto">
        <a:xfrm>
          <a:off x="2924175" y="4924425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171450</xdr:colOff>
      <xdr:row>22</xdr:row>
      <xdr:rowOff>0</xdr:rowOff>
    </xdr:to>
    <xdr:sp macro="" textlink="">
      <xdr:nvSpPr>
        <xdr:cNvPr id="898197" name="Rectangle 14"/>
        <xdr:cNvSpPr>
          <a:spLocks noChangeArrowheads="1"/>
        </xdr:cNvSpPr>
      </xdr:nvSpPr>
      <xdr:spPr bwMode="auto">
        <a:xfrm>
          <a:off x="1971675" y="4924425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22</xdr:row>
      <xdr:rowOff>0</xdr:rowOff>
    </xdr:from>
    <xdr:to>
      <xdr:col>8</xdr:col>
      <xdr:colOff>180975</xdr:colOff>
      <xdr:row>22</xdr:row>
      <xdr:rowOff>0</xdr:rowOff>
    </xdr:to>
    <xdr:sp macro="" textlink="">
      <xdr:nvSpPr>
        <xdr:cNvPr id="898198" name="Rectangle 15"/>
        <xdr:cNvSpPr>
          <a:spLocks noChangeArrowheads="1"/>
        </xdr:cNvSpPr>
      </xdr:nvSpPr>
      <xdr:spPr bwMode="auto">
        <a:xfrm>
          <a:off x="2924175" y="4924425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171450</xdr:colOff>
      <xdr:row>22</xdr:row>
      <xdr:rowOff>0</xdr:rowOff>
    </xdr:to>
    <xdr:sp macro="" textlink="">
      <xdr:nvSpPr>
        <xdr:cNvPr id="898199" name="Rectangle 16"/>
        <xdr:cNvSpPr>
          <a:spLocks noChangeArrowheads="1"/>
        </xdr:cNvSpPr>
      </xdr:nvSpPr>
      <xdr:spPr bwMode="auto">
        <a:xfrm>
          <a:off x="1971675" y="4924425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95250</xdr:colOff>
      <xdr:row>11</xdr:row>
      <xdr:rowOff>76200</xdr:rowOff>
    </xdr:from>
    <xdr:to>
      <xdr:col>20</xdr:col>
      <xdr:colOff>114300</xdr:colOff>
      <xdr:row>17</xdr:row>
      <xdr:rowOff>57150</xdr:rowOff>
    </xdr:to>
    <xdr:grpSp>
      <xdr:nvGrpSpPr>
        <xdr:cNvPr id="898200" name="Group 17"/>
        <xdr:cNvGrpSpPr>
          <a:grpSpLocks/>
        </xdr:cNvGrpSpPr>
      </xdr:nvGrpSpPr>
      <xdr:grpSpPr bwMode="auto">
        <a:xfrm>
          <a:off x="1552575" y="2590800"/>
          <a:ext cx="4305300" cy="1352550"/>
          <a:chOff x="187" y="318"/>
          <a:chExt cx="452" cy="96"/>
        </a:xfrm>
      </xdr:grpSpPr>
      <xdr:sp macro="" textlink="">
        <xdr:nvSpPr>
          <xdr:cNvPr id="898393" name="Line 18"/>
          <xdr:cNvSpPr>
            <a:spLocks noChangeShapeType="1"/>
          </xdr:cNvSpPr>
        </xdr:nvSpPr>
        <xdr:spPr bwMode="auto">
          <a:xfrm flipV="1">
            <a:off x="274" y="318"/>
            <a:ext cx="0" cy="9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8394" name="Freeform 19"/>
          <xdr:cNvSpPr>
            <a:spLocks/>
          </xdr:cNvSpPr>
        </xdr:nvSpPr>
        <xdr:spPr bwMode="auto">
          <a:xfrm>
            <a:off x="206" y="318"/>
            <a:ext cx="81" cy="96"/>
          </a:xfrm>
          <a:custGeom>
            <a:avLst/>
            <a:gdLst>
              <a:gd name="T0" fmla="*/ 81 w 81"/>
              <a:gd name="T1" fmla="*/ 2147483646 h 67"/>
              <a:gd name="T2" fmla="*/ 46 w 81"/>
              <a:gd name="T3" fmla="*/ 2147483646 h 67"/>
              <a:gd name="T4" fmla="*/ 0 w 81"/>
              <a:gd name="T5" fmla="*/ 0 h 67"/>
              <a:gd name="T6" fmla="*/ 0 60000 65536"/>
              <a:gd name="T7" fmla="*/ 0 60000 65536"/>
              <a:gd name="T8" fmla="*/ 0 60000 65536"/>
              <a:gd name="T9" fmla="*/ 0 w 81"/>
              <a:gd name="T10" fmla="*/ 0 h 67"/>
              <a:gd name="T11" fmla="*/ 81 w 81"/>
              <a:gd name="T12" fmla="*/ 67 h 6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1" h="67">
                <a:moveTo>
                  <a:pt x="81" y="67"/>
                </a:moveTo>
                <a:lnTo>
                  <a:pt x="46" y="67"/>
                </a:lnTo>
                <a:lnTo>
                  <a:pt x="0" y="0"/>
                </a:lnTo>
              </a:path>
            </a:pathLst>
          </a:custGeom>
          <a:noFill/>
          <a:ln w="6350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8395" name="Freeform 20"/>
          <xdr:cNvSpPr>
            <a:spLocks/>
          </xdr:cNvSpPr>
        </xdr:nvSpPr>
        <xdr:spPr bwMode="auto">
          <a:xfrm>
            <a:off x="535" y="318"/>
            <a:ext cx="87" cy="96"/>
          </a:xfrm>
          <a:custGeom>
            <a:avLst/>
            <a:gdLst>
              <a:gd name="T0" fmla="*/ 87 w 87"/>
              <a:gd name="T1" fmla="*/ 0 h 67"/>
              <a:gd name="T2" fmla="*/ 43 w 87"/>
              <a:gd name="T3" fmla="*/ 2147483646 h 67"/>
              <a:gd name="T4" fmla="*/ 0 w 87"/>
              <a:gd name="T5" fmla="*/ 2147483646 h 67"/>
              <a:gd name="T6" fmla="*/ 0 60000 65536"/>
              <a:gd name="T7" fmla="*/ 0 60000 65536"/>
              <a:gd name="T8" fmla="*/ 0 60000 65536"/>
              <a:gd name="T9" fmla="*/ 0 w 87"/>
              <a:gd name="T10" fmla="*/ 0 h 67"/>
              <a:gd name="T11" fmla="*/ 87 w 87"/>
              <a:gd name="T12" fmla="*/ 67 h 6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7" h="67">
                <a:moveTo>
                  <a:pt x="87" y="0"/>
                </a:moveTo>
                <a:lnTo>
                  <a:pt x="43" y="67"/>
                </a:lnTo>
                <a:lnTo>
                  <a:pt x="0" y="67"/>
                </a:lnTo>
              </a:path>
            </a:pathLst>
          </a:custGeom>
          <a:noFill/>
          <a:ln w="6350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8396" name="Line 21"/>
          <xdr:cNvSpPr>
            <a:spLocks noChangeShapeType="1"/>
          </xdr:cNvSpPr>
        </xdr:nvSpPr>
        <xdr:spPr bwMode="auto">
          <a:xfrm>
            <a:off x="187" y="318"/>
            <a:ext cx="452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200025</xdr:colOff>
      <xdr:row>8</xdr:row>
      <xdr:rowOff>85725</xdr:rowOff>
    </xdr:from>
    <xdr:to>
      <xdr:col>22</xdr:col>
      <xdr:colOff>47625</xdr:colOff>
      <xdr:row>21</xdr:row>
      <xdr:rowOff>57150</xdr:rowOff>
    </xdr:to>
    <xdr:grpSp>
      <xdr:nvGrpSpPr>
        <xdr:cNvPr id="898201" name="Group 22"/>
        <xdr:cNvGrpSpPr>
          <a:grpSpLocks/>
        </xdr:cNvGrpSpPr>
      </xdr:nvGrpSpPr>
      <xdr:grpSpPr bwMode="auto">
        <a:xfrm>
          <a:off x="2133600" y="1914525"/>
          <a:ext cx="4133850" cy="2943225"/>
          <a:chOff x="248" y="201"/>
          <a:chExt cx="434" cy="309"/>
        </a:xfrm>
      </xdr:grpSpPr>
      <xdr:grpSp>
        <xdr:nvGrpSpPr>
          <xdr:cNvPr id="898344" name="Group 23"/>
          <xdr:cNvGrpSpPr>
            <a:grpSpLocks/>
          </xdr:cNvGrpSpPr>
        </xdr:nvGrpSpPr>
        <xdr:grpSpPr bwMode="auto">
          <a:xfrm>
            <a:off x="286" y="201"/>
            <a:ext cx="249" cy="213"/>
            <a:chOff x="286" y="201"/>
            <a:chExt cx="249" cy="213"/>
          </a:xfrm>
        </xdr:grpSpPr>
        <xdr:sp macro="" textlink="">
          <xdr:nvSpPr>
            <xdr:cNvPr id="898375" name="Line 24"/>
            <xdr:cNvSpPr>
              <a:spLocks noChangeShapeType="1"/>
            </xdr:cNvSpPr>
          </xdr:nvSpPr>
          <xdr:spPr bwMode="auto">
            <a:xfrm flipV="1">
              <a:off x="475" y="354"/>
              <a:ext cx="11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6" name="Freeform 25"/>
            <xdr:cNvSpPr>
              <a:spLocks/>
            </xdr:cNvSpPr>
          </xdr:nvSpPr>
          <xdr:spPr bwMode="auto">
            <a:xfrm>
              <a:off x="340" y="244"/>
              <a:ext cx="132" cy="25"/>
            </a:xfrm>
            <a:custGeom>
              <a:avLst/>
              <a:gdLst>
                <a:gd name="T0" fmla="*/ 132 w 132"/>
                <a:gd name="T1" fmla="*/ 25 h 25"/>
                <a:gd name="T2" fmla="*/ 29 w 132"/>
                <a:gd name="T3" fmla="*/ 25 h 25"/>
                <a:gd name="T4" fmla="*/ 0 w 132"/>
                <a:gd name="T5" fmla="*/ 0 h 25"/>
                <a:gd name="T6" fmla="*/ 0 60000 65536"/>
                <a:gd name="T7" fmla="*/ 0 60000 65536"/>
                <a:gd name="T8" fmla="*/ 0 60000 65536"/>
                <a:gd name="T9" fmla="*/ 0 w 132"/>
                <a:gd name="T10" fmla="*/ 0 h 25"/>
                <a:gd name="T11" fmla="*/ 132 w 132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32" h="25">
                  <a:moveTo>
                    <a:pt x="132" y="25"/>
                  </a:moveTo>
                  <a:lnTo>
                    <a:pt x="29" y="25"/>
                  </a:lnTo>
                  <a:lnTo>
                    <a:pt x="0" y="0"/>
                  </a:ln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 type="non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8377" name="Line 26"/>
            <xdr:cNvSpPr>
              <a:spLocks noChangeShapeType="1"/>
            </xdr:cNvSpPr>
          </xdr:nvSpPr>
          <xdr:spPr bwMode="auto">
            <a:xfrm>
              <a:off x="335" y="249"/>
              <a:ext cx="0" cy="105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8" name="Line 27"/>
            <xdr:cNvSpPr>
              <a:spLocks noChangeShapeType="1"/>
            </xdr:cNvSpPr>
          </xdr:nvSpPr>
          <xdr:spPr bwMode="auto">
            <a:xfrm>
              <a:off x="486" y="250"/>
              <a:ext cx="0" cy="10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9" name="Line 28"/>
            <xdr:cNvSpPr>
              <a:spLocks noChangeShapeType="1"/>
            </xdr:cNvSpPr>
          </xdr:nvSpPr>
          <xdr:spPr bwMode="auto">
            <a:xfrm>
              <a:off x="347" y="237"/>
              <a:ext cx="127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80" name="Line 29"/>
            <xdr:cNvSpPr>
              <a:spLocks noChangeShapeType="1"/>
            </xdr:cNvSpPr>
          </xdr:nvSpPr>
          <xdr:spPr bwMode="auto">
            <a:xfrm>
              <a:off x="347" y="367"/>
              <a:ext cx="127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81" name="Line 30"/>
            <xdr:cNvSpPr>
              <a:spLocks noChangeShapeType="1"/>
            </xdr:cNvSpPr>
          </xdr:nvSpPr>
          <xdr:spPr bwMode="auto">
            <a:xfrm>
              <a:off x="335" y="354"/>
              <a:ext cx="12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82" name="Line 31"/>
            <xdr:cNvSpPr>
              <a:spLocks noChangeShapeType="1"/>
            </xdr:cNvSpPr>
          </xdr:nvSpPr>
          <xdr:spPr bwMode="auto">
            <a:xfrm flipH="1">
              <a:off x="335" y="237"/>
              <a:ext cx="12" cy="1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83" name="Line 32"/>
            <xdr:cNvSpPr>
              <a:spLocks noChangeShapeType="1"/>
            </xdr:cNvSpPr>
          </xdr:nvSpPr>
          <xdr:spPr bwMode="auto">
            <a:xfrm>
              <a:off x="474" y="237"/>
              <a:ext cx="12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84" name="Line 33"/>
            <xdr:cNvSpPr>
              <a:spLocks noChangeShapeType="1"/>
            </xdr:cNvSpPr>
          </xdr:nvSpPr>
          <xdr:spPr bwMode="auto">
            <a:xfrm>
              <a:off x="286" y="401"/>
              <a:ext cx="0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898385" name="Group 34"/>
            <xdr:cNvGrpSpPr>
              <a:grpSpLocks/>
            </xdr:cNvGrpSpPr>
          </xdr:nvGrpSpPr>
          <xdr:grpSpPr bwMode="auto">
            <a:xfrm>
              <a:off x="286" y="201"/>
              <a:ext cx="249" cy="213"/>
              <a:chOff x="210" y="257"/>
              <a:chExt cx="207" cy="180"/>
            </a:xfrm>
          </xdr:grpSpPr>
          <xdr:sp macro="" textlink="">
            <xdr:nvSpPr>
              <xdr:cNvPr id="898386" name="Line 35"/>
              <xdr:cNvSpPr>
                <a:spLocks noChangeShapeType="1"/>
              </xdr:cNvSpPr>
            </xdr:nvSpPr>
            <xdr:spPr bwMode="auto">
              <a:xfrm flipH="1">
                <a:off x="221" y="257"/>
                <a:ext cx="0" cy="169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87" name="Line 36"/>
              <xdr:cNvSpPr>
                <a:spLocks noChangeShapeType="1"/>
              </xdr:cNvSpPr>
            </xdr:nvSpPr>
            <xdr:spPr bwMode="auto">
              <a:xfrm>
                <a:off x="221" y="426"/>
                <a:ext cx="196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88" name="Line 37"/>
              <xdr:cNvSpPr>
                <a:spLocks noChangeShapeType="1"/>
              </xdr:cNvSpPr>
            </xdr:nvSpPr>
            <xdr:spPr bwMode="auto">
              <a:xfrm flipV="1">
                <a:off x="406" y="257"/>
                <a:ext cx="0" cy="169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89" name="Line 38"/>
              <xdr:cNvSpPr>
                <a:spLocks noChangeShapeType="1"/>
              </xdr:cNvSpPr>
            </xdr:nvSpPr>
            <xdr:spPr bwMode="auto">
              <a:xfrm flipH="1">
                <a:off x="221" y="257"/>
                <a:ext cx="185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90" name="Line 39"/>
              <xdr:cNvSpPr>
                <a:spLocks noChangeShapeType="1"/>
              </xdr:cNvSpPr>
            </xdr:nvSpPr>
            <xdr:spPr bwMode="auto">
              <a:xfrm flipH="1">
                <a:off x="210" y="426"/>
                <a:ext cx="11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91" name="Line 40"/>
              <xdr:cNvSpPr>
                <a:spLocks noChangeShapeType="1"/>
              </xdr:cNvSpPr>
            </xdr:nvSpPr>
            <xdr:spPr bwMode="auto">
              <a:xfrm>
                <a:off x="417" y="426"/>
                <a:ext cx="0" cy="11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92" name="Line 41"/>
              <xdr:cNvSpPr>
                <a:spLocks noChangeShapeType="1"/>
              </xdr:cNvSpPr>
            </xdr:nvSpPr>
            <xdr:spPr bwMode="auto">
              <a:xfrm>
                <a:off x="210" y="437"/>
                <a:ext cx="207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898345" name="Group 42"/>
          <xdr:cNvGrpSpPr>
            <a:grpSpLocks/>
          </xdr:cNvGrpSpPr>
        </xdr:nvGrpSpPr>
        <xdr:grpSpPr bwMode="auto">
          <a:xfrm>
            <a:off x="625" y="201"/>
            <a:ext cx="57" cy="236"/>
            <a:chOff x="656" y="149"/>
            <a:chExt cx="57" cy="236"/>
          </a:xfrm>
        </xdr:grpSpPr>
        <xdr:sp macro="" textlink="">
          <xdr:nvSpPr>
            <xdr:cNvPr id="898364" name="Line 43"/>
            <xdr:cNvSpPr>
              <a:spLocks noChangeShapeType="1"/>
            </xdr:cNvSpPr>
          </xdr:nvSpPr>
          <xdr:spPr bwMode="auto">
            <a:xfrm>
              <a:off x="660" y="348"/>
              <a:ext cx="5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5" name="Line 44"/>
            <xdr:cNvSpPr>
              <a:spLocks noChangeShapeType="1"/>
            </xdr:cNvSpPr>
          </xdr:nvSpPr>
          <xdr:spPr bwMode="auto">
            <a:xfrm flipV="1">
              <a:off x="708" y="149"/>
              <a:ext cx="0" cy="19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6" name="Line 45"/>
            <xdr:cNvSpPr>
              <a:spLocks noChangeShapeType="1"/>
            </xdr:cNvSpPr>
          </xdr:nvSpPr>
          <xdr:spPr bwMode="auto">
            <a:xfrm>
              <a:off x="656" y="149"/>
              <a:ext cx="5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7" name="Line 46"/>
            <xdr:cNvSpPr>
              <a:spLocks noChangeShapeType="1"/>
            </xdr:cNvSpPr>
          </xdr:nvSpPr>
          <xdr:spPr bwMode="auto">
            <a:xfrm>
              <a:off x="658" y="184"/>
              <a:ext cx="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8" name="Line 47"/>
            <xdr:cNvSpPr>
              <a:spLocks noChangeShapeType="1"/>
            </xdr:cNvSpPr>
          </xdr:nvSpPr>
          <xdr:spPr bwMode="auto">
            <a:xfrm>
              <a:off x="682" y="149"/>
              <a:ext cx="0" cy="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9" name="Line 48"/>
            <xdr:cNvSpPr>
              <a:spLocks noChangeShapeType="1"/>
            </xdr:cNvSpPr>
          </xdr:nvSpPr>
          <xdr:spPr bwMode="auto">
            <a:xfrm>
              <a:off x="682" y="314"/>
              <a:ext cx="0" cy="3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0" name="Line 49"/>
            <xdr:cNvSpPr>
              <a:spLocks noChangeShapeType="1"/>
            </xdr:cNvSpPr>
          </xdr:nvSpPr>
          <xdr:spPr bwMode="auto">
            <a:xfrm>
              <a:off x="661" y="361"/>
              <a:ext cx="2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1" name="Line 50"/>
            <xdr:cNvSpPr>
              <a:spLocks noChangeShapeType="1"/>
            </xdr:cNvSpPr>
          </xdr:nvSpPr>
          <xdr:spPr bwMode="auto">
            <a:xfrm flipV="1">
              <a:off x="682" y="348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2" name="Line 51"/>
            <xdr:cNvSpPr>
              <a:spLocks noChangeShapeType="1"/>
            </xdr:cNvSpPr>
          </xdr:nvSpPr>
          <xdr:spPr bwMode="auto">
            <a:xfrm>
              <a:off x="682" y="36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3" name="Line 52"/>
            <xdr:cNvSpPr>
              <a:spLocks noChangeShapeType="1"/>
            </xdr:cNvSpPr>
          </xdr:nvSpPr>
          <xdr:spPr bwMode="auto">
            <a:xfrm>
              <a:off x="659" y="314"/>
              <a:ext cx="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74" name="Line 53"/>
            <xdr:cNvSpPr>
              <a:spLocks noChangeShapeType="1"/>
            </xdr:cNvSpPr>
          </xdr:nvSpPr>
          <xdr:spPr bwMode="auto">
            <a:xfrm>
              <a:off x="682" y="184"/>
              <a:ext cx="0" cy="13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898346" name="Group 54"/>
          <xdr:cNvGrpSpPr>
            <a:grpSpLocks/>
          </xdr:cNvGrpSpPr>
        </xdr:nvGrpSpPr>
        <xdr:grpSpPr bwMode="auto">
          <a:xfrm>
            <a:off x="248" y="431"/>
            <a:ext cx="330" cy="79"/>
            <a:chOff x="248" y="431"/>
            <a:chExt cx="330" cy="79"/>
          </a:xfrm>
        </xdr:grpSpPr>
        <xdr:sp macro="" textlink="">
          <xdr:nvSpPr>
            <xdr:cNvPr id="898347" name="Line 55"/>
            <xdr:cNvSpPr>
              <a:spLocks noChangeShapeType="1"/>
            </xdr:cNvSpPr>
          </xdr:nvSpPr>
          <xdr:spPr bwMode="auto">
            <a:xfrm>
              <a:off x="524" y="431"/>
              <a:ext cx="0" cy="5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48" name="Line 56"/>
            <xdr:cNvSpPr>
              <a:spLocks noChangeShapeType="1"/>
            </xdr:cNvSpPr>
          </xdr:nvSpPr>
          <xdr:spPr bwMode="auto">
            <a:xfrm>
              <a:off x="297" y="431"/>
              <a:ext cx="0" cy="5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49" name="Line 57"/>
            <xdr:cNvSpPr>
              <a:spLocks noChangeShapeType="1"/>
            </xdr:cNvSpPr>
          </xdr:nvSpPr>
          <xdr:spPr bwMode="auto">
            <a:xfrm>
              <a:off x="297" y="478"/>
              <a:ext cx="22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0" name="Line 58"/>
            <xdr:cNvSpPr>
              <a:spLocks noChangeShapeType="1"/>
            </xdr:cNvSpPr>
          </xdr:nvSpPr>
          <xdr:spPr bwMode="auto">
            <a:xfrm>
              <a:off x="334" y="449"/>
              <a:ext cx="15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1" name="Line 59"/>
            <xdr:cNvSpPr>
              <a:spLocks noChangeShapeType="1"/>
            </xdr:cNvSpPr>
          </xdr:nvSpPr>
          <xdr:spPr bwMode="auto">
            <a:xfrm>
              <a:off x="248" y="431"/>
              <a:ext cx="0" cy="7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2" name="Line 60"/>
            <xdr:cNvSpPr>
              <a:spLocks noChangeShapeType="1"/>
            </xdr:cNvSpPr>
          </xdr:nvSpPr>
          <xdr:spPr bwMode="auto">
            <a:xfrm>
              <a:off x="334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3" name="Line 61"/>
            <xdr:cNvSpPr>
              <a:spLocks noChangeShapeType="1"/>
            </xdr:cNvSpPr>
          </xdr:nvSpPr>
          <xdr:spPr bwMode="auto">
            <a:xfrm>
              <a:off x="248" y="449"/>
              <a:ext cx="3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4" name="Line 62"/>
            <xdr:cNvSpPr>
              <a:spLocks noChangeShapeType="1"/>
            </xdr:cNvSpPr>
          </xdr:nvSpPr>
          <xdr:spPr bwMode="auto">
            <a:xfrm>
              <a:off x="298" y="449"/>
              <a:ext cx="3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5" name="Line 63"/>
            <xdr:cNvSpPr>
              <a:spLocks noChangeShapeType="1"/>
            </xdr:cNvSpPr>
          </xdr:nvSpPr>
          <xdr:spPr bwMode="auto">
            <a:xfrm>
              <a:off x="284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6" name="Line 64"/>
            <xdr:cNvSpPr>
              <a:spLocks noChangeShapeType="1"/>
            </xdr:cNvSpPr>
          </xdr:nvSpPr>
          <xdr:spPr bwMode="auto">
            <a:xfrm>
              <a:off x="284" y="449"/>
              <a:ext cx="1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7" name="Line 65"/>
            <xdr:cNvSpPr>
              <a:spLocks noChangeShapeType="1"/>
            </xdr:cNvSpPr>
          </xdr:nvSpPr>
          <xdr:spPr bwMode="auto">
            <a:xfrm>
              <a:off x="578" y="431"/>
              <a:ext cx="0" cy="7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8" name="Line 66"/>
            <xdr:cNvSpPr>
              <a:spLocks noChangeShapeType="1"/>
            </xdr:cNvSpPr>
          </xdr:nvSpPr>
          <xdr:spPr bwMode="auto">
            <a:xfrm>
              <a:off x="487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59" name="Line 67"/>
            <xdr:cNvSpPr>
              <a:spLocks noChangeShapeType="1"/>
            </xdr:cNvSpPr>
          </xdr:nvSpPr>
          <xdr:spPr bwMode="auto">
            <a:xfrm>
              <a:off x="487" y="449"/>
              <a:ext cx="3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0" name="Line 68"/>
            <xdr:cNvSpPr>
              <a:spLocks noChangeShapeType="1"/>
            </xdr:cNvSpPr>
          </xdr:nvSpPr>
          <xdr:spPr bwMode="auto">
            <a:xfrm>
              <a:off x="537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1" name="Line 69"/>
            <xdr:cNvSpPr>
              <a:spLocks noChangeShapeType="1"/>
            </xdr:cNvSpPr>
          </xdr:nvSpPr>
          <xdr:spPr bwMode="auto">
            <a:xfrm>
              <a:off x="524" y="449"/>
              <a:ext cx="1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2" name="Line 70"/>
            <xdr:cNvSpPr>
              <a:spLocks noChangeShapeType="1"/>
            </xdr:cNvSpPr>
          </xdr:nvSpPr>
          <xdr:spPr bwMode="auto">
            <a:xfrm>
              <a:off x="537" y="449"/>
              <a:ext cx="41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63" name="Line 71"/>
            <xdr:cNvSpPr>
              <a:spLocks noChangeShapeType="1"/>
            </xdr:cNvSpPr>
          </xdr:nvSpPr>
          <xdr:spPr bwMode="auto">
            <a:xfrm>
              <a:off x="248" y="505"/>
              <a:ext cx="3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8</xdr:col>
      <xdr:colOff>38100</xdr:colOff>
      <xdr:row>0</xdr:row>
      <xdr:rowOff>0</xdr:rowOff>
    </xdr:from>
    <xdr:to>
      <xdr:col>8</xdr:col>
      <xdr:colOff>180975</xdr:colOff>
      <xdr:row>0</xdr:row>
      <xdr:rowOff>0</xdr:rowOff>
    </xdr:to>
    <xdr:sp macro="" textlink="">
      <xdr:nvSpPr>
        <xdr:cNvPr id="898202" name="Rectangle 72"/>
        <xdr:cNvSpPr>
          <a:spLocks noChangeArrowheads="1"/>
        </xdr:cNvSpPr>
      </xdr:nvSpPr>
      <xdr:spPr bwMode="auto">
        <a:xfrm>
          <a:off x="2924175" y="0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898203" name="Rectangle 73"/>
        <xdr:cNvSpPr>
          <a:spLocks noChangeArrowheads="1"/>
        </xdr:cNvSpPr>
      </xdr:nvSpPr>
      <xdr:spPr bwMode="auto">
        <a:xfrm>
          <a:off x="1971675" y="0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0</xdr:row>
      <xdr:rowOff>0</xdr:rowOff>
    </xdr:from>
    <xdr:to>
      <xdr:col>8</xdr:col>
      <xdr:colOff>180975</xdr:colOff>
      <xdr:row>0</xdr:row>
      <xdr:rowOff>0</xdr:rowOff>
    </xdr:to>
    <xdr:sp macro="" textlink="">
      <xdr:nvSpPr>
        <xdr:cNvPr id="898204" name="Rectangle 74"/>
        <xdr:cNvSpPr>
          <a:spLocks noChangeArrowheads="1"/>
        </xdr:cNvSpPr>
      </xdr:nvSpPr>
      <xdr:spPr bwMode="auto">
        <a:xfrm>
          <a:off x="2924175" y="0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898205" name="Rectangle 75"/>
        <xdr:cNvSpPr>
          <a:spLocks noChangeArrowheads="1"/>
        </xdr:cNvSpPr>
      </xdr:nvSpPr>
      <xdr:spPr bwMode="auto">
        <a:xfrm>
          <a:off x="1971675" y="0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grpSp>
      <xdr:nvGrpSpPr>
        <xdr:cNvPr id="898206" name="Group 76"/>
        <xdr:cNvGrpSpPr>
          <a:grpSpLocks/>
        </xdr:cNvGrpSpPr>
      </xdr:nvGrpSpPr>
      <xdr:grpSpPr bwMode="auto">
        <a:xfrm>
          <a:off x="5981700" y="0"/>
          <a:ext cx="0" cy="0"/>
          <a:chOff x="5981700" y="0"/>
          <a:chExt cx="0" cy="0"/>
        </a:xfrm>
      </xdr:grpSpPr>
      <xdr:sp macro="" textlink="">
        <xdr:nvSpPr>
          <xdr:cNvPr id="898338" name="Freeform 77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35"/>
              <a:gd name="T1" fmla="*/ 0 h 50"/>
              <a:gd name="T2" fmla="*/ 0 w 35"/>
              <a:gd name="T3" fmla="*/ 0 h 50"/>
              <a:gd name="T4" fmla="*/ 0 w 35"/>
              <a:gd name="T5" fmla="*/ 0 h 50"/>
              <a:gd name="T6" fmla="*/ 0 w 35"/>
              <a:gd name="T7" fmla="*/ 0 h 50"/>
              <a:gd name="T8" fmla="*/ 0 60000 65536"/>
              <a:gd name="T9" fmla="*/ 0 60000 65536"/>
              <a:gd name="T10" fmla="*/ 0 60000 65536"/>
              <a:gd name="T11" fmla="*/ 0 60000 65536"/>
              <a:gd name="T12" fmla="*/ 0 w 35"/>
              <a:gd name="T13" fmla="*/ 0 h 50"/>
              <a:gd name="T14" fmla="*/ 0 w 35"/>
              <a:gd name="T15" fmla="*/ 50 h 5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" h="50">
                <a:moveTo>
                  <a:pt x="35" y="7"/>
                </a:moveTo>
                <a:lnTo>
                  <a:pt x="25" y="0"/>
                </a:lnTo>
                <a:lnTo>
                  <a:pt x="0" y="50"/>
                </a:lnTo>
                <a:lnTo>
                  <a:pt x="35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339" name="Freeform 78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25"/>
              <a:gd name="T1" fmla="*/ 0 h 54"/>
              <a:gd name="T2" fmla="*/ 0 w 25"/>
              <a:gd name="T3" fmla="*/ 0 h 54"/>
              <a:gd name="T4" fmla="*/ 0 w 25"/>
              <a:gd name="T5" fmla="*/ 0 h 54"/>
              <a:gd name="T6" fmla="*/ 0 w 25"/>
              <a:gd name="T7" fmla="*/ 0 h 54"/>
              <a:gd name="T8" fmla="*/ 0 60000 65536"/>
              <a:gd name="T9" fmla="*/ 0 60000 65536"/>
              <a:gd name="T10" fmla="*/ 0 60000 65536"/>
              <a:gd name="T11" fmla="*/ 0 60000 65536"/>
              <a:gd name="T12" fmla="*/ 0 w 25"/>
              <a:gd name="T13" fmla="*/ 0 h 54"/>
              <a:gd name="T14" fmla="*/ 0 w 25"/>
              <a:gd name="T15" fmla="*/ 54 h 5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5" h="54">
                <a:moveTo>
                  <a:pt x="25" y="4"/>
                </a:moveTo>
                <a:lnTo>
                  <a:pt x="13" y="0"/>
                </a:lnTo>
                <a:lnTo>
                  <a:pt x="0" y="54"/>
                </a:lnTo>
                <a:lnTo>
                  <a:pt x="25" y="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340" name="Freeform 79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13"/>
              <a:gd name="T1" fmla="*/ 0 h 56"/>
              <a:gd name="T2" fmla="*/ 0 w 13"/>
              <a:gd name="T3" fmla="*/ 0 h 56"/>
              <a:gd name="T4" fmla="*/ 0 w 13"/>
              <a:gd name="T5" fmla="*/ 0 h 56"/>
              <a:gd name="T6" fmla="*/ 0 w 13"/>
              <a:gd name="T7" fmla="*/ 0 h 56"/>
              <a:gd name="T8" fmla="*/ 0 60000 65536"/>
              <a:gd name="T9" fmla="*/ 0 60000 65536"/>
              <a:gd name="T10" fmla="*/ 0 60000 65536"/>
              <a:gd name="T11" fmla="*/ 0 60000 65536"/>
              <a:gd name="T12" fmla="*/ 0 w 13"/>
              <a:gd name="T13" fmla="*/ 0 h 56"/>
              <a:gd name="T14" fmla="*/ 0 w 13"/>
              <a:gd name="T15" fmla="*/ 56 h 5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3" h="56">
                <a:moveTo>
                  <a:pt x="13" y="2"/>
                </a:moveTo>
                <a:lnTo>
                  <a:pt x="0" y="0"/>
                </a:lnTo>
                <a:lnTo>
                  <a:pt x="0" y="56"/>
                </a:lnTo>
                <a:lnTo>
                  <a:pt x="13" y="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341" name="Freeform 80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6"/>
              <a:gd name="T1" fmla="*/ 0 h 12"/>
              <a:gd name="T2" fmla="*/ 0 w 56"/>
              <a:gd name="T3" fmla="*/ 0 h 12"/>
              <a:gd name="T4" fmla="*/ 0 w 56"/>
              <a:gd name="T5" fmla="*/ 0 h 12"/>
              <a:gd name="T6" fmla="*/ 0 w 56"/>
              <a:gd name="T7" fmla="*/ 0 h 12"/>
              <a:gd name="T8" fmla="*/ 0 60000 65536"/>
              <a:gd name="T9" fmla="*/ 0 60000 65536"/>
              <a:gd name="T10" fmla="*/ 0 60000 65536"/>
              <a:gd name="T11" fmla="*/ 0 60000 65536"/>
              <a:gd name="T12" fmla="*/ 0 w 56"/>
              <a:gd name="T13" fmla="*/ 0 h 12"/>
              <a:gd name="T14" fmla="*/ 0 w 56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" h="12">
                <a:moveTo>
                  <a:pt x="1" y="0"/>
                </a:moveTo>
                <a:lnTo>
                  <a:pt x="0" y="12"/>
                </a:lnTo>
                <a:lnTo>
                  <a:pt x="56" y="12"/>
                </a:lnTo>
                <a:lnTo>
                  <a:pt x="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342" name="Freeform 81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7"/>
              <a:gd name="T1" fmla="*/ 0 h 13"/>
              <a:gd name="T2" fmla="*/ 0 w 57"/>
              <a:gd name="T3" fmla="*/ 0 h 13"/>
              <a:gd name="T4" fmla="*/ 0 w 57"/>
              <a:gd name="T5" fmla="*/ 0 h 13"/>
              <a:gd name="T6" fmla="*/ 0 w 57"/>
              <a:gd name="T7" fmla="*/ 0 h 13"/>
              <a:gd name="T8" fmla="*/ 0 60000 65536"/>
              <a:gd name="T9" fmla="*/ 0 60000 65536"/>
              <a:gd name="T10" fmla="*/ 0 60000 65536"/>
              <a:gd name="T11" fmla="*/ 0 60000 65536"/>
              <a:gd name="T12" fmla="*/ 0 w 57"/>
              <a:gd name="T13" fmla="*/ 0 h 13"/>
              <a:gd name="T14" fmla="*/ 0 w 57"/>
              <a:gd name="T15" fmla="*/ 13 h 13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7" h="13">
                <a:moveTo>
                  <a:pt x="55" y="13"/>
                </a:moveTo>
                <a:lnTo>
                  <a:pt x="57" y="0"/>
                </a:lnTo>
                <a:lnTo>
                  <a:pt x="0" y="0"/>
                </a:lnTo>
                <a:lnTo>
                  <a:pt x="55" y="1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343" name="Freeform 82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7"/>
              <a:gd name="T1" fmla="*/ 0 h 12"/>
              <a:gd name="T2" fmla="*/ 0 w 57"/>
              <a:gd name="T3" fmla="*/ 0 h 12"/>
              <a:gd name="T4" fmla="*/ 0 w 57"/>
              <a:gd name="T5" fmla="*/ 0 h 12"/>
              <a:gd name="T6" fmla="*/ 0 w 57"/>
              <a:gd name="T7" fmla="*/ 0 h 12"/>
              <a:gd name="T8" fmla="*/ 0 60000 65536"/>
              <a:gd name="T9" fmla="*/ 0 60000 65536"/>
              <a:gd name="T10" fmla="*/ 0 60000 65536"/>
              <a:gd name="T11" fmla="*/ 0 60000 65536"/>
              <a:gd name="T12" fmla="*/ 0 w 57"/>
              <a:gd name="T13" fmla="*/ 0 h 12"/>
              <a:gd name="T14" fmla="*/ 0 w 57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7" h="12">
                <a:moveTo>
                  <a:pt x="2" y="0"/>
                </a:moveTo>
                <a:lnTo>
                  <a:pt x="0" y="12"/>
                </a:lnTo>
                <a:lnTo>
                  <a:pt x="57" y="12"/>
                </a:lnTo>
                <a:lnTo>
                  <a:pt x="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898207" name="Freeform 83"/>
        <xdr:cNvSpPr>
          <a:spLocks/>
        </xdr:cNvSpPr>
      </xdr:nvSpPr>
      <xdr:spPr bwMode="auto">
        <a:xfrm>
          <a:off x="5981700" y="0"/>
          <a:ext cx="0" cy="0"/>
        </a:xfrm>
        <a:custGeom>
          <a:avLst/>
          <a:gdLst>
            <a:gd name="T0" fmla="*/ 0 w 37"/>
            <a:gd name="T1" fmla="*/ 0 h 44"/>
            <a:gd name="T2" fmla="*/ 0 w 37"/>
            <a:gd name="T3" fmla="*/ 0 h 44"/>
            <a:gd name="T4" fmla="*/ 0 w 37"/>
            <a:gd name="T5" fmla="*/ 0 h 44"/>
            <a:gd name="T6" fmla="*/ 0 w 37"/>
            <a:gd name="T7" fmla="*/ 0 h 44"/>
            <a:gd name="T8" fmla="*/ 0 60000 65536"/>
            <a:gd name="T9" fmla="*/ 0 60000 65536"/>
            <a:gd name="T10" fmla="*/ 0 60000 65536"/>
            <a:gd name="T11" fmla="*/ 0 60000 65536"/>
            <a:gd name="T12" fmla="*/ 0 w 37"/>
            <a:gd name="T13" fmla="*/ 0 h 44"/>
            <a:gd name="T14" fmla="*/ 37 w 37"/>
            <a:gd name="T15" fmla="*/ 44 h 4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7" h="44">
              <a:moveTo>
                <a:pt x="6" y="0"/>
              </a:moveTo>
              <a:lnTo>
                <a:pt x="0" y="6"/>
              </a:lnTo>
              <a:lnTo>
                <a:pt x="37" y="44"/>
              </a:lnTo>
              <a:lnTo>
                <a:pt x="6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22</xdr:row>
      <xdr:rowOff>0</xdr:rowOff>
    </xdr:from>
    <xdr:to>
      <xdr:col>8</xdr:col>
      <xdr:colOff>180975</xdr:colOff>
      <xdr:row>22</xdr:row>
      <xdr:rowOff>0</xdr:rowOff>
    </xdr:to>
    <xdr:sp macro="" textlink="">
      <xdr:nvSpPr>
        <xdr:cNvPr id="898208" name="Rectangle 84"/>
        <xdr:cNvSpPr>
          <a:spLocks noChangeArrowheads="1"/>
        </xdr:cNvSpPr>
      </xdr:nvSpPr>
      <xdr:spPr bwMode="auto">
        <a:xfrm>
          <a:off x="2924175" y="4924425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171450</xdr:colOff>
      <xdr:row>22</xdr:row>
      <xdr:rowOff>0</xdr:rowOff>
    </xdr:to>
    <xdr:sp macro="" textlink="">
      <xdr:nvSpPr>
        <xdr:cNvPr id="898209" name="Rectangle 85"/>
        <xdr:cNvSpPr>
          <a:spLocks noChangeArrowheads="1"/>
        </xdr:cNvSpPr>
      </xdr:nvSpPr>
      <xdr:spPr bwMode="auto">
        <a:xfrm>
          <a:off x="1971675" y="4924425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22</xdr:row>
      <xdr:rowOff>0</xdr:rowOff>
    </xdr:from>
    <xdr:to>
      <xdr:col>8</xdr:col>
      <xdr:colOff>180975</xdr:colOff>
      <xdr:row>22</xdr:row>
      <xdr:rowOff>0</xdr:rowOff>
    </xdr:to>
    <xdr:sp macro="" textlink="">
      <xdr:nvSpPr>
        <xdr:cNvPr id="898210" name="Rectangle 86"/>
        <xdr:cNvSpPr>
          <a:spLocks noChangeArrowheads="1"/>
        </xdr:cNvSpPr>
      </xdr:nvSpPr>
      <xdr:spPr bwMode="auto">
        <a:xfrm>
          <a:off x="2924175" y="4924425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171450</xdr:colOff>
      <xdr:row>22</xdr:row>
      <xdr:rowOff>0</xdr:rowOff>
    </xdr:to>
    <xdr:sp macro="" textlink="">
      <xdr:nvSpPr>
        <xdr:cNvPr id="898211" name="Rectangle 87"/>
        <xdr:cNvSpPr>
          <a:spLocks noChangeArrowheads="1"/>
        </xdr:cNvSpPr>
      </xdr:nvSpPr>
      <xdr:spPr bwMode="auto">
        <a:xfrm>
          <a:off x="1971675" y="4924425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95250</xdr:colOff>
      <xdr:row>11</xdr:row>
      <xdr:rowOff>76200</xdr:rowOff>
    </xdr:from>
    <xdr:to>
      <xdr:col>20</xdr:col>
      <xdr:colOff>114300</xdr:colOff>
      <xdr:row>17</xdr:row>
      <xdr:rowOff>57150</xdr:rowOff>
    </xdr:to>
    <xdr:grpSp>
      <xdr:nvGrpSpPr>
        <xdr:cNvPr id="898212" name="Group 88"/>
        <xdr:cNvGrpSpPr>
          <a:grpSpLocks/>
        </xdr:cNvGrpSpPr>
      </xdr:nvGrpSpPr>
      <xdr:grpSpPr bwMode="auto">
        <a:xfrm>
          <a:off x="1552575" y="2590800"/>
          <a:ext cx="4305300" cy="1352550"/>
          <a:chOff x="187" y="318"/>
          <a:chExt cx="452" cy="96"/>
        </a:xfrm>
      </xdr:grpSpPr>
      <xdr:sp macro="" textlink="">
        <xdr:nvSpPr>
          <xdr:cNvPr id="898334" name="Line 89"/>
          <xdr:cNvSpPr>
            <a:spLocks noChangeShapeType="1"/>
          </xdr:cNvSpPr>
        </xdr:nvSpPr>
        <xdr:spPr bwMode="auto">
          <a:xfrm flipV="1">
            <a:off x="274" y="318"/>
            <a:ext cx="0" cy="9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8335" name="Freeform 90"/>
          <xdr:cNvSpPr>
            <a:spLocks/>
          </xdr:cNvSpPr>
        </xdr:nvSpPr>
        <xdr:spPr bwMode="auto">
          <a:xfrm>
            <a:off x="206" y="318"/>
            <a:ext cx="81" cy="96"/>
          </a:xfrm>
          <a:custGeom>
            <a:avLst/>
            <a:gdLst>
              <a:gd name="T0" fmla="*/ 81 w 81"/>
              <a:gd name="T1" fmla="*/ 2147483646 h 67"/>
              <a:gd name="T2" fmla="*/ 46 w 81"/>
              <a:gd name="T3" fmla="*/ 2147483646 h 67"/>
              <a:gd name="T4" fmla="*/ 0 w 81"/>
              <a:gd name="T5" fmla="*/ 0 h 67"/>
              <a:gd name="T6" fmla="*/ 0 60000 65536"/>
              <a:gd name="T7" fmla="*/ 0 60000 65536"/>
              <a:gd name="T8" fmla="*/ 0 60000 65536"/>
              <a:gd name="T9" fmla="*/ 0 w 81"/>
              <a:gd name="T10" fmla="*/ 0 h 67"/>
              <a:gd name="T11" fmla="*/ 81 w 81"/>
              <a:gd name="T12" fmla="*/ 67 h 6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1" h="67">
                <a:moveTo>
                  <a:pt x="81" y="67"/>
                </a:moveTo>
                <a:lnTo>
                  <a:pt x="46" y="67"/>
                </a:lnTo>
                <a:lnTo>
                  <a:pt x="0" y="0"/>
                </a:lnTo>
              </a:path>
            </a:pathLst>
          </a:custGeom>
          <a:noFill/>
          <a:ln w="6350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8336" name="Freeform 91"/>
          <xdr:cNvSpPr>
            <a:spLocks/>
          </xdr:cNvSpPr>
        </xdr:nvSpPr>
        <xdr:spPr bwMode="auto">
          <a:xfrm>
            <a:off x="535" y="318"/>
            <a:ext cx="87" cy="96"/>
          </a:xfrm>
          <a:custGeom>
            <a:avLst/>
            <a:gdLst>
              <a:gd name="T0" fmla="*/ 87 w 87"/>
              <a:gd name="T1" fmla="*/ 0 h 67"/>
              <a:gd name="T2" fmla="*/ 43 w 87"/>
              <a:gd name="T3" fmla="*/ 2147483646 h 67"/>
              <a:gd name="T4" fmla="*/ 0 w 87"/>
              <a:gd name="T5" fmla="*/ 2147483646 h 67"/>
              <a:gd name="T6" fmla="*/ 0 60000 65536"/>
              <a:gd name="T7" fmla="*/ 0 60000 65536"/>
              <a:gd name="T8" fmla="*/ 0 60000 65536"/>
              <a:gd name="T9" fmla="*/ 0 w 87"/>
              <a:gd name="T10" fmla="*/ 0 h 67"/>
              <a:gd name="T11" fmla="*/ 87 w 87"/>
              <a:gd name="T12" fmla="*/ 67 h 6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7" h="67">
                <a:moveTo>
                  <a:pt x="87" y="0"/>
                </a:moveTo>
                <a:lnTo>
                  <a:pt x="43" y="67"/>
                </a:lnTo>
                <a:lnTo>
                  <a:pt x="0" y="67"/>
                </a:lnTo>
              </a:path>
            </a:pathLst>
          </a:custGeom>
          <a:noFill/>
          <a:ln w="6350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8337" name="Line 92"/>
          <xdr:cNvSpPr>
            <a:spLocks noChangeShapeType="1"/>
          </xdr:cNvSpPr>
        </xdr:nvSpPr>
        <xdr:spPr bwMode="auto">
          <a:xfrm>
            <a:off x="187" y="318"/>
            <a:ext cx="452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200025</xdr:colOff>
      <xdr:row>8</xdr:row>
      <xdr:rowOff>85725</xdr:rowOff>
    </xdr:from>
    <xdr:to>
      <xdr:col>22</xdr:col>
      <xdr:colOff>47625</xdr:colOff>
      <xdr:row>21</xdr:row>
      <xdr:rowOff>57150</xdr:rowOff>
    </xdr:to>
    <xdr:grpSp>
      <xdr:nvGrpSpPr>
        <xdr:cNvPr id="898213" name="Group 93"/>
        <xdr:cNvGrpSpPr>
          <a:grpSpLocks/>
        </xdr:cNvGrpSpPr>
      </xdr:nvGrpSpPr>
      <xdr:grpSpPr bwMode="auto">
        <a:xfrm>
          <a:off x="2133600" y="1914525"/>
          <a:ext cx="4133850" cy="2943225"/>
          <a:chOff x="248" y="201"/>
          <a:chExt cx="434" cy="309"/>
        </a:xfrm>
      </xdr:grpSpPr>
      <xdr:grpSp>
        <xdr:nvGrpSpPr>
          <xdr:cNvPr id="898285" name="Group 94"/>
          <xdr:cNvGrpSpPr>
            <a:grpSpLocks/>
          </xdr:cNvGrpSpPr>
        </xdr:nvGrpSpPr>
        <xdr:grpSpPr bwMode="auto">
          <a:xfrm>
            <a:off x="286" y="201"/>
            <a:ext cx="249" cy="213"/>
            <a:chOff x="286" y="201"/>
            <a:chExt cx="249" cy="213"/>
          </a:xfrm>
        </xdr:grpSpPr>
        <xdr:sp macro="" textlink="">
          <xdr:nvSpPr>
            <xdr:cNvPr id="898316" name="Line 95"/>
            <xdr:cNvSpPr>
              <a:spLocks noChangeShapeType="1"/>
            </xdr:cNvSpPr>
          </xdr:nvSpPr>
          <xdr:spPr bwMode="auto">
            <a:xfrm flipV="1">
              <a:off x="475" y="354"/>
              <a:ext cx="11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7" name="Freeform 96"/>
            <xdr:cNvSpPr>
              <a:spLocks/>
            </xdr:cNvSpPr>
          </xdr:nvSpPr>
          <xdr:spPr bwMode="auto">
            <a:xfrm>
              <a:off x="340" y="244"/>
              <a:ext cx="132" cy="25"/>
            </a:xfrm>
            <a:custGeom>
              <a:avLst/>
              <a:gdLst>
                <a:gd name="T0" fmla="*/ 132 w 132"/>
                <a:gd name="T1" fmla="*/ 25 h 25"/>
                <a:gd name="T2" fmla="*/ 29 w 132"/>
                <a:gd name="T3" fmla="*/ 25 h 25"/>
                <a:gd name="T4" fmla="*/ 0 w 132"/>
                <a:gd name="T5" fmla="*/ 0 h 25"/>
                <a:gd name="T6" fmla="*/ 0 60000 65536"/>
                <a:gd name="T7" fmla="*/ 0 60000 65536"/>
                <a:gd name="T8" fmla="*/ 0 60000 65536"/>
                <a:gd name="T9" fmla="*/ 0 w 132"/>
                <a:gd name="T10" fmla="*/ 0 h 25"/>
                <a:gd name="T11" fmla="*/ 132 w 132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32" h="25">
                  <a:moveTo>
                    <a:pt x="132" y="25"/>
                  </a:moveTo>
                  <a:lnTo>
                    <a:pt x="29" y="25"/>
                  </a:lnTo>
                  <a:lnTo>
                    <a:pt x="0" y="0"/>
                  </a:ln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 type="non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8318" name="Line 97"/>
            <xdr:cNvSpPr>
              <a:spLocks noChangeShapeType="1"/>
            </xdr:cNvSpPr>
          </xdr:nvSpPr>
          <xdr:spPr bwMode="auto">
            <a:xfrm>
              <a:off x="335" y="249"/>
              <a:ext cx="0" cy="105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9" name="Line 98"/>
            <xdr:cNvSpPr>
              <a:spLocks noChangeShapeType="1"/>
            </xdr:cNvSpPr>
          </xdr:nvSpPr>
          <xdr:spPr bwMode="auto">
            <a:xfrm>
              <a:off x="486" y="250"/>
              <a:ext cx="0" cy="10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20" name="Line 99"/>
            <xdr:cNvSpPr>
              <a:spLocks noChangeShapeType="1"/>
            </xdr:cNvSpPr>
          </xdr:nvSpPr>
          <xdr:spPr bwMode="auto">
            <a:xfrm>
              <a:off x="347" y="237"/>
              <a:ext cx="127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21" name="Line 100"/>
            <xdr:cNvSpPr>
              <a:spLocks noChangeShapeType="1"/>
            </xdr:cNvSpPr>
          </xdr:nvSpPr>
          <xdr:spPr bwMode="auto">
            <a:xfrm>
              <a:off x="347" y="367"/>
              <a:ext cx="127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22" name="Line 101"/>
            <xdr:cNvSpPr>
              <a:spLocks noChangeShapeType="1"/>
            </xdr:cNvSpPr>
          </xdr:nvSpPr>
          <xdr:spPr bwMode="auto">
            <a:xfrm>
              <a:off x="335" y="354"/>
              <a:ext cx="12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23" name="Line 102"/>
            <xdr:cNvSpPr>
              <a:spLocks noChangeShapeType="1"/>
            </xdr:cNvSpPr>
          </xdr:nvSpPr>
          <xdr:spPr bwMode="auto">
            <a:xfrm flipH="1">
              <a:off x="335" y="237"/>
              <a:ext cx="12" cy="1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24" name="Line 103"/>
            <xdr:cNvSpPr>
              <a:spLocks noChangeShapeType="1"/>
            </xdr:cNvSpPr>
          </xdr:nvSpPr>
          <xdr:spPr bwMode="auto">
            <a:xfrm>
              <a:off x="474" y="237"/>
              <a:ext cx="12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25" name="Line 104"/>
            <xdr:cNvSpPr>
              <a:spLocks noChangeShapeType="1"/>
            </xdr:cNvSpPr>
          </xdr:nvSpPr>
          <xdr:spPr bwMode="auto">
            <a:xfrm>
              <a:off x="286" y="401"/>
              <a:ext cx="0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898326" name="Group 105"/>
            <xdr:cNvGrpSpPr>
              <a:grpSpLocks/>
            </xdr:cNvGrpSpPr>
          </xdr:nvGrpSpPr>
          <xdr:grpSpPr bwMode="auto">
            <a:xfrm>
              <a:off x="286" y="201"/>
              <a:ext cx="249" cy="213"/>
              <a:chOff x="210" y="257"/>
              <a:chExt cx="207" cy="180"/>
            </a:xfrm>
          </xdr:grpSpPr>
          <xdr:sp macro="" textlink="">
            <xdr:nvSpPr>
              <xdr:cNvPr id="898327" name="Line 106"/>
              <xdr:cNvSpPr>
                <a:spLocks noChangeShapeType="1"/>
              </xdr:cNvSpPr>
            </xdr:nvSpPr>
            <xdr:spPr bwMode="auto">
              <a:xfrm flipH="1">
                <a:off x="221" y="257"/>
                <a:ext cx="0" cy="169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28" name="Line 107"/>
              <xdr:cNvSpPr>
                <a:spLocks noChangeShapeType="1"/>
              </xdr:cNvSpPr>
            </xdr:nvSpPr>
            <xdr:spPr bwMode="auto">
              <a:xfrm>
                <a:off x="221" y="426"/>
                <a:ext cx="196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29" name="Line 108"/>
              <xdr:cNvSpPr>
                <a:spLocks noChangeShapeType="1"/>
              </xdr:cNvSpPr>
            </xdr:nvSpPr>
            <xdr:spPr bwMode="auto">
              <a:xfrm flipV="1">
                <a:off x="406" y="257"/>
                <a:ext cx="0" cy="169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30" name="Line 109"/>
              <xdr:cNvSpPr>
                <a:spLocks noChangeShapeType="1"/>
              </xdr:cNvSpPr>
            </xdr:nvSpPr>
            <xdr:spPr bwMode="auto">
              <a:xfrm flipH="1">
                <a:off x="221" y="257"/>
                <a:ext cx="185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31" name="Line 110"/>
              <xdr:cNvSpPr>
                <a:spLocks noChangeShapeType="1"/>
              </xdr:cNvSpPr>
            </xdr:nvSpPr>
            <xdr:spPr bwMode="auto">
              <a:xfrm flipH="1">
                <a:off x="210" y="426"/>
                <a:ext cx="11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32" name="Line 111"/>
              <xdr:cNvSpPr>
                <a:spLocks noChangeShapeType="1"/>
              </xdr:cNvSpPr>
            </xdr:nvSpPr>
            <xdr:spPr bwMode="auto">
              <a:xfrm>
                <a:off x="417" y="426"/>
                <a:ext cx="0" cy="11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333" name="Line 112"/>
              <xdr:cNvSpPr>
                <a:spLocks noChangeShapeType="1"/>
              </xdr:cNvSpPr>
            </xdr:nvSpPr>
            <xdr:spPr bwMode="auto">
              <a:xfrm>
                <a:off x="210" y="437"/>
                <a:ext cx="207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898286" name="Group 113"/>
          <xdr:cNvGrpSpPr>
            <a:grpSpLocks/>
          </xdr:cNvGrpSpPr>
        </xdr:nvGrpSpPr>
        <xdr:grpSpPr bwMode="auto">
          <a:xfrm>
            <a:off x="625" y="201"/>
            <a:ext cx="57" cy="236"/>
            <a:chOff x="656" y="149"/>
            <a:chExt cx="57" cy="236"/>
          </a:xfrm>
        </xdr:grpSpPr>
        <xdr:sp macro="" textlink="">
          <xdr:nvSpPr>
            <xdr:cNvPr id="898305" name="Line 114"/>
            <xdr:cNvSpPr>
              <a:spLocks noChangeShapeType="1"/>
            </xdr:cNvSpPr>
          </xdr:nvSpPr>
          <xdr:spPr bwMode="auto">
            <a:xfrm>
              <a:off x="660" y="348"/>
              <a:ext cx="5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6" name="Line 115"/>
            <xdr:cNvSpPr>
              <a:spLocks noChangeShapeType="1"/>
            </xdr:cNvSpPr>
          </xdr:nvSpPr>
          <xdr:spPr bwMode="auto">
            <a:xfrm flipV="1">
              <a:off x="708" y="149"/>
              <a:ext cx="0" cy="19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7" name="Line 116"/>
            <xdr:cNvSpPr>
              <a:spLocks noChangeShapeType="1"/>
            </xdr:cNvSpPr>
          </xdr:nvSpPr>
          <xdr:spPr bwMode="auto">
            <a:xfrm>
              <a:off x="656" y="149"/>
              <a:ext cx="5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8" name="Line 117"/>
            <xdr:cNvSpPr>
              <a:spLocks noChangeShapeType="1"/>
            </xdr:cNvSpPr>
          </xdr:nvSpPr>
          <xdr:spPr bwMode="auto">
            <a:xfrm>
              <a:off x="658" y="184"/>
              <a:ext cx="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9" name="Line 118"/>
            <xdr:cNvSpPr>
              <a:spLocks noChangeShapeType="1"/>
            </xdr:cNvSpPr>
          </xdr:nvSpPr>
          <xdr:spPr bwMode="auto">
            <a:xfrm>
              <a:off x="682" y="149"/>
              <a:ext cx="0" cy="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0" name="Line 119"/>
            <xdr:cNvSpPr>
              <a:spLocks noChangeShapeType="1"/>
            </xdr:cNvSpPr>
          </xdr:nvSpPr>
          <xdr:spPr bwMode="auto">
            <a:xfrm>
              <a:off x="682" y="314"/>
              <a:ext cx="0" cy="3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1" name="Line 120"/>
            <xdr:cNvSpPr>
              <a:spLocks noChangeShapeType="1"/>
            </xdr:cNvSpPr>
          </xdr:nvSpPr>
          <xdr:spPr bwMode="auto">
            <a:xfrm>
              <a:off x="661" y="361"/>
              <a:ext cx="2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2" name="Line 121"/>
            <xdr:cNvSpPr>
              <a:spLocks noChangeShapeType="1"/>
            </xdr:cNvSpPr>
          </xdr:nvSpPr>
          <xdr:spPr bwMode="auto">
            <a:xfrm flipV="1">
              <a:off x="682" y="348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3" name="Line 122"/>
            <xdr:cNvSpPr>
              <a:spLocks noChangeShapeType="1"/>
            </xdr:cNvSpPr>
          </xdr:nvSpPr>
          <xdr:spPr bwMode="auto">
            <a:xfrm>
              <a:off x="682" y="36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4" name="Line 123"/>
            <xdr:cNvSpPr>
              <a:spLocks noChangeShapeType="1"/>
            </xdr:cNvSpPr>
          </xdr:nvSpPr>
          <xdr:spPr bwMode="auto">
            <a:xfrm>
              <a:off x="659" y="314"/>
              <a:ext cx="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15" name="Line 124"/>
            <xdr:cNvSpPr>
              <a:spLocks noChangeShapeType="1"/>
            </xdr:cNvSpPr>
          </xdr:nvSpPr>
          <xdr:spPr bwMode="auto">
            <a:xfrm>
              <a:off x="682" y="184"/>
              <a:ext cx="0" cy="13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898287" name="Group 125"/>
          <xdr:cNvGrpSpPr>
            <a:grpSpLocks/>
          </xdr:cNvGrpSpPr>
        </xdr:nvGrpSpPr>
        <xdr:grpSpPr bwMode="auto">
          <a:xfrm>
            <a:off x="248" y="431"/>
            <a:ext cx="330" cy="79"/>
            <a:chOff x="248" y="431"/>
            <a:chExt cx="330" cy="79"/>
          </a:xfrm>
        </xdr:grpSpPr>
        <xdr:sp macro="" textlink="">
          <xdr:nvSpPr>
            <xdr:cNvPr id="898288" name="Line 126"/>
            <xdr:cNvSpPr>
              <a:spLocks noChangeShapeType="1"/>
            </xdr:cNvSpPr>
          </xdr:nvSpPr>
          <xdr:spPr bwMode="auto">
            <a:xfrm>
              <a:off x="524" y="431"/>
              <a:ext cx="0" cy="5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89" name="Line 127"/>
            <xdr:cNvSpPr>
              <a:spLocks noChangeShapeType="1"/>
            </xdr:cNvSpPr>
          </xdr:nvSpPr>
          <xdr:spPr bwMode="auto">
            <a:xfrm>
              <a:off x="297" y="431"/>
              <a:ext cx="0" cy="5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0" name="Line 128"/>
            <xdr:cNvSpPr>
              <a:spLocks noChangeShapeType="1"/>
            </xdr:cNvSpPr>
          </xdr:nvSpPr>
          <xdr:spPr bwMode="auto">
            <a:xfrm>
              <a:off x="297" y="478"/>
              <a:ext cx="22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1" name="Line 129"/>
            <xdr:cNvSpPr>
              <a:spLocks noChangeShapeType="1"/>
            </xdr:cNvSpPr>
          </xdr:nvSpPr>
          <xdr:spPr bwMode="auto">
            <a:xfrm>
              <a:off x="334" y="449"/>
              <a:ext cx="15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2" name="Line 130"/>
            <xdr:cNvSpPr>
              <a:spLocks noChangeShapeType="1"/>
            </xdr:cNvSpPr>
          </xdr:nvSpPr>
          <xdr:spPr bwMode="auto">
            <a:xfrm>
              <a:off x="248" y="431"/>
              <a:ext cx="0" cy="7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3" name="Line 131"/>
            <xdr:cNvSpPr>
              <a:spLocks noChangeShapeType="1"/>
            </xdr:cNvSpPr>
          </xdr:nvSpPr>
          <xdr:spPr bwMode="auto">
            <a:xfrm>
              <a:off x="334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4" name="Line 132"/>
            <xdr:cNvSpPr>
              <a:spLocks noChangeShapeType="1"/>
            </xdr:cNvSpPr>
          </xdr:nvSpPr>
          <xdr:spPr bwMode="auto">
            <a:xfrm>
              <a:off x="248" y="449"/>
              <a:ext cx="3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5" name="Line 133"/>
            <xdr:cNvSpPr>
              <a:spLocks noChangeShapeType="1"/>
            </xdr:cNvSpPr>
          </xdr:nvSpPr>
          <xdr:spPr bwMode="auto">
            <a:xfrm>
              <a:off x="298" y="449"/>
              <a:ext cx="3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6" name="Line 134"/>
            <xdr:cNvSpPr>
              <a:spLocks noChangeShapeType="1"/>
            </xdr:cNvSpPr>
          </xdr:nvSpPr>
          <xdr:spPr bwMode="auto">
            <a:xfrm>
              <a:off x="284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7" name="Line 135"/>
            <xdr:cNvSpPr>
              <a:spLocks noChangeShapeType="1"/>
            </xdr:cNvSpPr>
          </xdr:nvSpPr>
          <xdr:spPr bwMode="auto">
            <a:xfrm>
              <a:off x="284" y="449"/>
              <a:ext cx="1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8" name="Line 136"/>
            <xdr:cNvSpPr>
              <a:spLocks noChangeShapeType="1"/>
            </xdr:cNvSpPr>
          </xdr:nvSpPr>
          <xdr:spPr bwMode="auto">
            <a:xfrm>
              <a:off x="578" y="431"/>
              <a:ext cx="0" cy="7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99" name="Line 137"/>
            <xdr:cNvSpPr>
              <a:spLocks noChangeShapeType="1"/>
            </xdr:cNvSpPr>
          </xdr:nvSpPr>
          <xdr:spPr bwMode="auto">
            <a:xfrm>
              <a:off x="487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0" name="Line 138"/>
            <xdr:cNvSpPr>
              <a:spLocks noChangeShapeType="1"/>
            </xdr:cNvSpPr>
          </xdr:nvSpPr>
          <xdr:spPr bwMode="auto">
            <a:xfrm>
              <a:off x="487" y="449"/>
              <a:ext cx="3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1" name="Line 139"/>
            <xdr:cNvSpPr>
              <a:spLocks noChangeShapeType="1"/>
            </xdr:cNvSpPr>
          </xdr:nvSpPr>
          <xdr:spPr bwMode="auto">
            <a:xfrm>
              <a:off x="537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2" name="Line 140"/>
            <xdr:cNvSpPr>
              <a:spLocks noChangeShapeType="1"/>
            </xdr:cNvSpPr>
          </xdr:nvSpPr>
          <xdr:spPr bwMode="auto">
            <a:xfrm>
              <a:off x="524" y="449"/>
              <a:ext cx="1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3" name="Line 141"/>
            <xdr:cNvSpPr>
              <a:spLocks noChangeShapeType="1"/>
            </xdr:cNvSpPr>
          </xdr:nvSpPr>
          <xdr:spPr bwMode="auto">
            <a:xfrm>
              <a:off x="537" y="449"/>
              <a:ext cx="41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304" name="Line 142"/>
            <xdr:cNvSpPr>
              <a:spLocks noChangeShapeType="1"/>
            </xdr:cNvSpPr>
          </xdr:nvSpPr>
          <xdr:spPr bwMode="auto">
            <a:xfrm>
              <a:off x="248" y="505"/>
              <a:ext cx="3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8</xdr:col>
      <xdr:colOff>38100</xdr:colOff>
      <xdr:row>0</xdr:row>
      <xdr:rowOff>0</xdr:rowOff>
    </xdr:from>
    <xdr:to>
      <xdr:col>8</xdr:col>
      <xdr:colOff>180975</xdr:colOff>
      <xdr:row>0</xdr:row>
      <xdr:rowOff>0</xdr:rowOff>
    </xdr:to>
    <xdr:sp macro="" textlink="">
      <xdr:nvSpPr>
        <xdr:cNvPr id="898214" name="Rectangle 143"/>
        <xdr:cNvSpPr>
          <a:spLocks noChangeArrowheads="1"/>
        </xdr:cNvSpPr>
      </xdr:nvSpPr>
      <xdr:spPr bwMode="auto">
        <a:xfrm>
          <a:off x="2924175" y="0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898215" name="Rectangle 144"/>
        <xdr:cNvSpPr>
          <a:spLocks noChangeArrowheads="1"/>
        </xdr:cNvSpPr>
      </xdr:nvSpPr>
      <xdr:spPr bwMode="auto">
        <a:xfrm>
          <a:off x="1971675" y="0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0</xdr:row>
      <xdr:rowOff>0</xdr:rowOff>
    </xdr:from>
    <xdr:to>
      <xdr:col>8</xdr:col>
      <xdr:colOff>180975</xdr:colOff>
      <xdr:row>0</xdr:row>
      <xdr:rowOff>0</xdr:rowOff>
    </xdr:to>
    <xdr:sp macro="" textlink="">
      <xdr:nvSpPr>
        <xdr:cNvPr id="898216" name="Rectangle 145"/>
        <xdr:cNvSpPr>
          <a:spLocks noChangeArrowheads="1"/>
        </xdr:cNvSpPr>
      </xdr:nvSpPr>
      <xdr:spPr bwMode="auto">
        <a:xfrm>
          <a:off x="2924175" y="0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898217" name="Rectangle 146"/>
        <xdr:cNvSpPr>
          <a:spLocks noChangeArrowheads="1"/>
        </xdr:cNvSpPr>
      </xdr:nvSpPr>
      <xdr:spPr bwMode="auto">
        <a:xfrm>
          <a:off x="1971675" y="0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grpSp>
      <xdr:nvGrpSpPr>
        <xdr:cNvPr id="898218" name="Group 147"/>
        <xdr:cNvGrpSpPr>
          <a:grpSpLocks/>
        </xdr:cNvGrpSpPr>
      </xdr:nvGrpSpPr>
      <xdr:grpSpPr bwMode="auto">
        <a:xfrm>
          <a:off x="5981700" y="0"/>
          <a:ext cx="0" cy="0"/>
          <a:chOff x="5981700" y="0"/>
          <a:chExt cx="0" cy="0"/>
        </a:xfrm>
      </xdr:grpSpPr>
      <xdr:sp macro="" textlink="">
        <xdr:nvSpPr>
          <xdr:cNvPr id="898279" name="Freeform 148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35"/>
              <a:gd name="T1" fmla="*/ 0 h 50"/>
              <a:gd name="T2" fmla="*/ 0 w 35"/>
              <a:gd name="T3" fmla="*/ 0 h 50"/>
              <a:gd name="T4" fmla="*/ 0 w 35"/>
              <a:gd name="T5" fmla="*/ 0 h 50"/>
              <a:gd name="T6" fmla="*/ 0 w 35"/>
              <a:gd name="T7" fmla="*/ 0 h 50"/>
              <a:gd name="T8" fmla="*/ 0 60000 65536"/>
              <a:gd name="T9" fmla="*/ 0 60000 65536"/>
              <a:gd name="T10" fmla="*/ 0 60000 65536"/>
              <a:gd name="T11" fmla="*/ 0 60000 65536"/>
              <a:gd name="T12" fmla="*/ 0 w 35"/>
              <a:gd name="T13" fmla="*/ 0 h 50"/>
              <a:gd name="T14" fmla="*/ 0 w 35"/>
              <a:gd name="T15" fmla="*/ 50 h 5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" h="50">
                <a:moveTo>
                  <a:pt x="35" y="7"/>
                </a:moveTo>
                <a:lnTo>
                  <a:pt x="25" y="0"/>
                </a:lnTo>
                <a:lnTo>
                  <a:pt x="0" y="50"/>
                </a:lnTo>
                <a:lnTo>
                  <a:pt x="35" y="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280" name="Freeform 149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25"/>
              <a:gd name="T1" fmla="*/ 0 h 54"/>
              <a:gd name="T2" fmla="*/ 0 w 25"/>
              <a:gd name="T3" fmla="*/ 0 h 54"/>
              <a:gd name="T4" fmla="*/ 0 w 25"/>
              <a:gd name="T5" fmla="*/ 0 h 54"/>
              <a:gd name="T6" fmla="*/ 0 w 25"/>
              <a:gd name="T7" fmla="*/ 0 h 54"/>
              <a:gd name="T8" fmla="*/ 0 60000 65536"/>
              <a:gd name="T9" fmla="*/ 0 60000 65536"/>
              <a:gd name="T10" fmla="*/ 0 60000 65536"/>
              <a:gd name="T11" fmla="*/ 0 60000 65536"/>
              <a:gd name="T12" fmla="*/ 0 w 25"/>
              <a:gd name="T13" fmla="*/ 0 h 54"/>
              <a:gd name="T14" fmla="*/ 0 w 25"/>
              <a:gd name="T15" fmla="*/ 54 h 5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5" h="54">
                <a:moveTo>
                  <a:pt x="25" y="4"/>
                </a:moveTo>
                <a:lnTo>
                  <a:pt x="13" y="0"/>
                </a:lnTo>
                <a:lnTo>
                  <a:pt x="0" y="54"/>
                </a:lnTo>
                <a:lnTo>
                  <a:pt x="25" y="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281" name="Freeform 150"/>
          <xdr:cNvSpPr>
            <a:spLocks/>
          </xdr:cNvSpPr>
        </xdr:nvSpPr>
        <xdr:spPr bwMode="auto">
          <a:xfrm>
            <a:off x="935" y="74"/>
            <a:ext cx="0" cy="1"/>
          </a:xfrm>
          <a:custGeom>
            <a:avLst/>
            <a:gdLst>
              <a:gd name="T0" fmla="*/ 0 w 13"/>
              <a:gd name="T1" fmla="*/ 0 h 56"/>
              <a:gd name="T2" fmla="*/ 0 w 13"/>
              <a:gd name="T3" fmla="*/ 0 h 56"/>
              <a:gd name="T4" fmla="*/ 0 w 13"/>
              <a:gd name="T5" fmla="*/ 0 h 56"/>
              <a:gd name="T6" fmla="*/ 0 w 13"/>
              <a:gd name="T7" fmla="*/ 0 h 56"/>
              <a:gd name="T8" fmla="*/ 0 60000 65536"/>
              <a:gd name="T9" fmla="*/ 0 60000 65536"/>
              <a:gd name="T10" fmla="*/ 0 60000 65536"/>
              <a:gd name="T11" fmla="*/ 0 60000 65536"/>
              <a:gd name="T12" fmla="*/ 0 w 13"/>
              <a:gd name="T13" fmla="*/ 0 h 56"/>
              <a:gd name="T14" fmla="*/ 0 w 13"/>
              <a:gd name="T15" fmla="*/ 56 h 5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3" h="56">
                <a:moveTo>
                  <a:pt x="13" y="2"/>
                </a:moveTo>
                <a:lnTo>
                  <a:pt x="0" y="0"/>
                </a:lnTo>
                <a:lnTo>
                  <a:pt x="0" y="56"/>
                </a:lnTo>
                <a:lnTo>
                  <a:pt x="13" y="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282" name="Freeform 151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6"/>
              <a:gd name="T1" fmla="*/ 0 h 12"/>
              <a:gd name="T2" fmla="*/ 0 w 56"/>
              <a:gd name="T3" fmla="*/ 0 h 12"/>
              <a:gd name="T4" fmla="*/ 0 w 56"/>
              <a:gd name="T5" fmla="*/ 0 h 12"/>
              <a:gd name="T6" fmla="*/ 0 w 56"/>
              <a:gd name="T7" fmla="*/ 0 h 12"/>
              <a:gd name="T8" fmla="*/ 0 60000 65536"/>
              <a:gd name="T9" fmla="*/ 0 60000 65536"/>
              <a:gd name="T10" fmla="*/ 0 60000 65536"/>
              <a:gd name="T11" fmla="*/ 0 60000 65536"/>
              <a:gd name="T12" fmla="*/ 0 w 56"/>
              <a:gd name="T13" fmla="*/ 0 h 12"/>
              <a:gd name="T14" fmla="*/ 0 w 56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" h="12">
                <a:moveTo>
                  <a:pt x="1" y="0"/>
                </a:moveTo>
                <a:lnTo>
                  <a:pt x="0" y="12"/>
                </a:lnTo>
                <a:lnTo>
                  <a:pt x="56" y="12"/>
                </a:lnTo>
                <a:lnTo>
                  <a:pt x="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283" name="Freeform 152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7"/>
              <a:gd name="T1" fmla="*/ 0 h 13"/>
              <a:gd name="T2" fmla="*/ 0 w 57"/>
              <a:gd name="T3" fmla="*/ 0 h 13"/>
              <a:gd name="T4" fmla="*/ 0 w 57"/>
              <a:gd name="T5" fmla="*/ 0 h 13"/>
              <a:gd name="T6" fmla="*/ 0 w 57"/>
              <a:gd name="T7" fmla="*/ 0 h 13"/>
              <a:gd name="T8" fmla="*/ 0 60000 65536"/>
              <a:gd name="T9" fmla="*/ 0 60000 65536"/>
              <a:gd name="T10" fmla="*/ 0 60000 65536"/>
              <a:gd name="T11" fmla="*/ 0 60000 65536"/>
              <a:gd name="T12" fmla="*/ 0 w 57"/>
              <a:gd name="T13" fmla="*/ 0 h 13"/>
              <a:gd name="T14" fmla="*/ 0 w 57"/>
              <a:gd name="T15" fmla="*/ 13 h 13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7" h="13">
                <a:moveTo>
                  <a:pt x="55" y="13"/>
                </a:moveTo>
                <a:lnTo>
                  <a:pt x="57" y="0"/>
                </a:lnTo>
                <a:lnTo>
                  <a:pt x="0" y="0"/>
                </a:lnTo>
                <a:lnTo>
                  <a:pt x="55" y="1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98284" name="Freeform 153"/>
          <xdr:cNvSpPr>
            <a:spLocks/>
          </xdr:cNvSpPr>
        </xdr:nvSpPr>
        <xdr:spPr bwMode="auto">
          <a:xfrm>
            <a:off x="935" y="75"/>
            <a:ext cx="0" cy="1"/>
          </a:xfrm>
          <a:custGeom>
            <a:avLst/>
            <a:gdLst>
              <a:gd name="T0" fmla="*/ 0 w 57"/>
              <a:gd name="T1" fmla="*/ 0 h 12"/>
              <a:gd name="T2" fmla="*/ 0 w 57"/>
              <a:gd name="T3" fmla="*/ 0 h 12"/>
              <a:gd name="T4" fmla="*/ 0 w 57"/>
              <a:gd name="T5" fmla="*/ 0 h 12"/>
              <a:gd name="T6" fmla="*/ 0 w 57"/>
              <a:gd name="T7" fmla="*/ 0 h 12"/>
              <a:gd name="T8" fmla="*/ 0 60000 65536"/>
              <a:gd name="T9" fmla="*/ 0 60000 65536"/>
              <a:gd name="T10" fmla="*/ 0 60000 65536"/>
              <a:gd name="T11" fmla="*/ 0 60000 65536"/>
              <a:gd name="T12" fmla="*/ 0 w 57"/>
              <a:gd name="T13" fmla="*/ 0 h 12"/>
              <a:gd name="T14" fmla="*/ 0 w 57"/>
              <a:gd name="T15" fmla="*/ 12 h 1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7" h="12">
                <a:moveTo>
                  <a:pt x="2" y="0"/>
                </a:moveTo>
                <a:lnTo>
                  <a:pt x="0" y="12"/>
                </a:lnTo>
                <a:lnTo>
                  <a:pt x="57" y="12"/>
                </a:lnTo>
                <a:lnTo>
                  <a:pt x="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898219" name="Freeform 154"/>
        <xdr:cNvSpPr>
          <a:spLocks/>
        </xdr:cNvSpPr>
      </xdr:nvSpPr>
      <xdr:spPr bwMode="auto">
        <a:xfrm>
          <a:off x="5981700" y="0"/>
          <a:ext cx="0" cy="0"/>
        </a:xfrm>
        <a:custGeom>
          <a:avLst/>
          <a:gdLst>
            <a:gd name="T0" fmla="*/ 0 w 37"/>
            <a:gd name="T1" fmla="*/ 0 h 44"/>
            <a:gd name="T2" fmla="*/ 0 w 37"/>
            <a:gd name="T3" fmla="*/ 0 h 44"/>
            <a:gd name="T4" fmla="*/ 0 w 37"/>
            <a:gd name="T5" fmla="*/ 0 h 44"/>
            <a:gd name="T6" fmla="*/ 0 w 37"/>
            <a:gd name="T7" fmla="*/ 0 h 44"/>
            <a:gd name="T8" fmla="*/ 0 60000 65536"/>
            <a:gd name="T9" fmla="*/ 0 60000 65536"/>
            <a:gd name="T10" fmla="*/ 0 60000 65536"/>
            <a:gd name="T11" fmla="*/ 0 60000 65536"/>
            <a:gd name="T12" fmla="*/ 0 w 37"/>
            <a:gd name="T13" fmla="*/ 0 h 44"/>
            <a:gd name="T14" fmla="*/ 37 w 37"/>
            <a:gd name="T15" fmla="*/ 44 h 4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7" h="44">
              <a:moveTo>
                <a:pt x="6" y="0"/>
              </a:moveTo>
              <a:lnTo>
                <a:pt x="0" y="6"/>
              </a:lnTo>
              <a:lnTo>
                <a:pt x="37" y="44"/>
              </a:lnTo>
              <a:lnTo>
                <a:pt x="6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22</xdr:row>
      <xdr:rowOff>0</xdr:rowOff>
    </xdr:from>
    <xdr:to>
      <xdr:col>8</xdr:col>
      <xdr:colOff>180975</xdr:colOff>
      <xdr:row>22</xdr:row>
      <xdr:rowOff>0</xdr:rowOff>
    </xdr:to>
    <xdr:sp macro="" textlink="">
      <xdr:nvSpPr>
        <xdr:cNvPr id="898220" name="Rectangle 155"/>
        <xdr:cNvSpPr>
          <a:spLocks noChangeArrowheads="1"/>
        </xdr:cNvSpPr>
      </xdr:nvSpPr>
      <xdr:spPr bwMode="auto">
        <a:xfrm>
          <a:off x="2924175" y="4924425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171450</xdr:colOff>
      <xdr:row>22</xdr:row>
      <xdr:rowOff>0</xdr:rowOff>
    </xdr:to>
    <xdr:sp macro="" textlink="">
      <xdr:nvSpPr>
        <xdr:cNvPr id="898221" name="Rectangle 156"/>
        <xdr:cNvSpPr>
          <a:spLocks noChangeArrowheads="1"/>
        </xdr:cNvSpPr>
      </xdr:nvSpPr>
      <xdr:spPr bwMode="auto">
        <a:xfrm>
          <a:off x="1971675" y="4924425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22</xdr:row>
      <xdr:rowOff>0</xdr:rowOff>
    </xdr:from>
    <xdr:to>
      <xdr:col>8</xdr:col>
      <xdr:colOff>180975</xdr:colOff>
      <xdr:row>22</xdr:row>
      <xdr:rowOff>0</xdr:rowOff>
    </xdr:to>
    <xdr:sp macro="" textlink="">
      <xdr:nvSpPr>
        <xdr:cNvPr id="898222" name="Rectangle 157"/>
        <xdr:cNvSpPr>
          <a:spLocks noChangeArrowheads="1"/>
        </xdr:cNvSpPr>
      </xdr:nvSpPr>
      <xdr:spPr bwMode="auto">
        <a:xfrm>
          <a:off x="2924175" y="4924425"/>
          <a:ext cx="142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171450</xdr:colOff>
      <xdr:row>22</xdr:row>
      <xdr:rowOff>0</xdr:rowOff>
    </xdr:to>
    <xdr:sp macro="" textlink="">
      <xdr:nvSpPr>
        <xdr:cNvPr id="898223" name="Rectangle 158"/>
        <xdr:cNvSpPr>
          <a:spLocks noChangeArrowheads="1"/>
        </xdr:cNvSpPr>
      </xdr:nvSpPr>
      <xdr:spPr bwMode="auto">
        <a:xfrm>
          <a:off x="1971675" y="4924425"/>
          <a:ext cx="133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95250</xdr:colOff>
      <xdr:row>11</xdr:row>
      <xdr:rowOff>76200</xdr:rowOff>
    </xdr:from>
    <xdr:to>
      <xdr:col>20</xdr:col>
      <xdr:colOff>114300</xdr:colOff>
      <xdr:row>17</xdr:row>
      <xdr:rowOff>57150</xdr:rowOff>
    </xdr:to>
    <xdr:grpSp>
      <xdr:nvGrpSpPr>
        <xdr:cNvPr id="898224" name="Group 159"/>
        <xdr:cNvGrpSpPr>
          <a:grpSpLocks/>
        </xdr:cNvGrpSpPr>
      </xdr:nvGrpSpPr>
      <xdr:grpSpPr bwMode="auto">
        <a:xfrm>
          <a:off x="1552575" y="2590800"/>
          <a:ext cx="4305300" cy="1352550"/>
          <a:chOff x="187" y="318"/>
          <a:chExt cx="452" cy="96"/>
        </a:xfrm>
      </xdr:grpSpPr>
      <xdr:sp macro="" textlink="">
        <xdr:nvSpPr>
          <xdr:cNvPr id="898275" name="Line 160"/>
          <xdr:cNvSpPr>
            <a:spLocks noChangeShapeType="1"/>
          </xdr:cNvSpPr>
        </xdr:nvSpPr>
        <xdr:spPr bwMode="auto">
          <a:xfrm flipV="1">
            <a:off x="274" y="318"/>
            <a:ext cx="0" cy="9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triangle" w="sm" len="sm"/>
            <a:tailEnd type="triangl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8276" name="Freeform 161"/>
          <xdr:cNvSpPr>
            <a:spLocks/>
          </xdr:cNvSpPr>
        </xdr:nvSpPr>
        <xdr:spPr bwMode="auto">
          <a:xfrm>
            <a:off x="206" y="318"/>
            <a:ext cx="81" cy="96"/>
          </a:xfrm>
          <a:custGeom>
            <a:avLst/>
            <a:gdLst>
              <a:gd name="T0" fmla="*/ 81 w 81"/>
              <a:gd name="T1" fmla="*/ 2147483646 h 67"/>
              <a:gd name="T2" fmla="*/ 46 w 81"/>
              <a:gd name="T3" fmla="*/ 2147483646 h 67"/>
              <a:gd name="T4" fmla="*/ 0 w 81"/>
              <a:gd name="T5" fmla="*/ 0 h 67"/>
              <a:gd name="T6" fmla="*/ 0 60000 65536"/>
              <a:gd name="T7" fmla="*/ 0 60000 65536"/>
              <a:gd name="T8" fmla="*/ 0 60000 65536"/>
              <a:gd name="T9" fmla="*/ 0 w 81"/>
              <a:gd name="T10" fmla="*/ 0 h 67"/>
              <a:gd name="T11" fmla="*/ 81 w 81"/>
              <a:gd name="T12" fmla="*/ 67 h 6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1" h="67">
                <a:moveTo>
                  <a:pt x="81" y="67"/>
                </a:moveTo>
                <a:lnTo>
                  <a:pt x="46" y="67"/>
                </a:lnTo>
                <a:lnTo>
                  <a:pt x="0" y="0"/>
                </a:lnTo>
              </a:path>
            </a:pathLst>
          </a:custGeom>
          <a:noFill/>
          <a:ln w="6350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8277" name="Freeform 162"/>
          <xdr:cNvSpPr>
            <a:spLocks/>
          </xdr:cNvSpPr>
        </xdr:nvSpPr>
        <xdr:spPr bwMode="auto">
          <a:xfrm>
            <a:off x="535" y="318"/>
            <a:ext cx="87" cy="96"/>
          </a:xfrm>
          <a:custGeom>
            <a:avLst/>
            <a:gdLst>
              <a:gd name="T0" fmla="*/ 87 w 87"/>
              <a:gd name="T1" fmla="*/ 0 h 67"/>
              <a:gd name="T2" fmla="*/ 43 w 87"/>
              <a:gd name="T3" fmla="*/ 2147483646 h 67"/>
              <a:gd name="T4" fmla="*/ 0 w 87"/>
              <a:gd name="T5" fmla="*/ 2147483646 h 67"/>
              <a:gd name="T6" fmla="*/ 0 60000 65536"/>
              <a:gd name="T7" fmla="*/ 0 60000 65536"/>
              <a:gd name="T8" fmla="*/ 0 60000 65536"/>
              <a:gd name="T9" fmla="*/ 0 w 87"/>
              <a:gd name="T10" fmla="*/ 0 h 67"/>
              <a:gd name="T11" fmla="*/ 87 w 87"/>
              <a:gd name="T12" fmla="*/ 67 h 67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7" h="67">
                <a:moveTo>
                  <a:pt x="87" y="0"/>
                </a:moveTo>
                <a:lnTo>
                  <a:pt x="43" y="67"/>
                </a:lnTo>
                <a:lnTo>
                  <a:pt x="0" y="67"/>
                </a:lnTo>
              </a:path>
            </a:pathLst>
          </a:custGeom>
          <a:noFill/>
          <a:ln w="6350">
            <a:solidFill>
              <a:srgbClr val="000000"/>
            </a:solidFill>
            <a:prstDash val="lg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8278" name="Line 163"/>
          <xdr:cNvSpPr>
            <a:spLocks noChangeShapeType="1"/>
          </xdr:cNvSpPr>
        </xdr:nvSpPr>
        <xdr:spPr bwMode="auto">
          <a:xfrm>
            <a:off x="187" y="318"/>
            <a:ext cx="452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200025</xdr:colOff>
      <xdr:row>8</xdr:row>
      <xdr:rowOff>85725</xdr:rowOff>
    </xdr:from>
    <xdr:to>
      <xdr:col>22</xdr:col>
      <xdr:colOff>47625</xdr:colOff>
      <xdr:row>21</xdr:row>
      <xdr:rowOff>57150</xdr:rowOff>
    </xdr:to>
    <xdr:grpSp>
      <xdr:nvGrpSpPr>
        <xdr:cNvPr id="898225" name="Group 164"/>
        <xdr:cNvGrpSpPr>
          <a:grpSpLocks/>
        </xdr:cNvGrpSpPr>
      </xdr:nvGrpSpPr>
      <xdr:grpSpPr bwMode="auto">
        <a:xfrm>
          <a:off x="2133600" y="1914525"/>
          <a:ext cx="4133850" cy="2943225"/>
          <a:chOff x="248" y="201"/>
          <a:chExt cx="434" cy="309"/>
        </a:xfrm>
      </xdr:grpSpPr>
      <xdr:grpSp>
        <xdr:nvGrpSpPr>
          <xdr:cNvPr id="898226" name="Group 165"/>
          <xdr:cNvGrpSpPr>
            <a:grpSpLocks/>
          </xdr:cNvGrpSpPr>
        </xdr:nvGrpSpPr>
        <xdr:grpSpPr bwMode="auto">
          <a:xfrm>
            <a:off x="286" y="201"/>
            <a:ext cx="249" cy="213"/>
            <a:chOff x="286" y="201"/>
            <a:chExt cx="249" cy="213"/>
          </a:xfrm>
        </xdr:grpSpPr>
        <xdr:sp macro="" textlink="">
          <xdr:nvSpPr>
            <xdr:cNvPr id="898257" name="Line 166"/>
            <xdr:cNvSpPr>
              <a:spLocks noChangeShapeType="1"/>
            </xdr:cNvSpPr>
          </xdr:nvSpPr>
          <xdr:spPr bwMode="auto">
            <a:xfrm flipV="1">
              <a:off x="475" y="354"/>
              <a:ext cx="11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8" name="Freeform 167"/>
            <xdr:cNvSpPr>
              <a:spLocks/>
            </xdr:cNvSpPr>
          </xdr:nvSpPr>
          <xdr:spPr bwMode="auto">
            <a:xfrm>
              <a:off x="340" y="244"/>
              <a:ext cx="132" cy="25"/>
            </a:xfrm>
            <a:custGeom>
              <a:avLst/>
              <a:gdLst>
                <a:gd name="T0" fmla="*/ 132 w 132"/>
                <a:gd name="T1" fmla="*/ 25 h 25"/>
                <a:gd name="T2" fmla="*/ 29 w 132"/>
                <a:gd name="T3" fmla="*/ 25 h 25"/>
                <a:gd name="T4" fmla="*/ 0 w 132"/>
                <a:gd name="T5" fmla="*/ 0 h 25"/>
                <a:gd name="T6" fmla="*/ 0 60000 65536"/>
                <a:gd name="T7" fmla="*/ 0 60000 65536"/>
                <a:gd name="T8" fmla="*/ 0 60000 65536"/>
                <a:gd name="T9" fmla="*/ 0 w 132"/>
                <a:gd name="T10" fmla="*/ 0 h 25"/>
                <a:gd name="T11" fmla="*/ 132 w 132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32" h="25">
                  <a:moveTo>
                    <a:pt x="132" y="25"/>
                  </a:moveTo>
                  <a:lnTo>
                    <a:pt x="29" y="25"/>
                  </a:lnTo>
                  <a:lnTo>
                    <a:pt x="0" y="0"/>
                  </a:ln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 type="non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98259" name="Line 168"/>
            <xdr:cNvSpPr>
              <a:spLocks noChangeShapeType="1"/>
            </xdr:cNvSpPr>
          </xdr:nvSpPr>
          <xdr:spPr bwMode="auto">
            <a:xfrm>
              <a:off x="335" y="249"/>
              <a:ext cx="0" cy="105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60" name="Line 169"/>
            <xdr:cNvSpPr>
              <a:spLocks noChangeShapeType="1"/>
            </xdr:cNvSpPr>
          </xdr:nvSpPr>
          <xdr:spPr bwMode="auto">
            <a:xfrm>
              <a:off x="486" y="250"/>
              <a:ext cx="0" cy="10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61" name="Line 170"/>
            <xdr:cNvSpPr>
              <a:spLocks noChangeShapeType="1"/>
            </xdr:cNvSpPr>
          </xdr:nvSpPr>
          <xdr:spPr bwMode="auto">
            <a:xfrm>
              <a:off x="347" y="237"/>
              <a:ext cx="127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62" name="Line 171"/>
            <xdr:cNvSpPr>
              <a:spLocks noChangeShapeType="1"/>
            </xdr:cNvSpPr>
          </xdr:nvSpPr>
          <xdr:spPr bwMode="auto">
            <a:xfrm>
              <a:off x="347" y="367"/>
              <a:ext cx="127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63" name="Line 172"/>
            <xdr:cNvSpPr>
              <a:spLocks noChangeShapeType="1"/>
            </xdr:cNvSpPr>
          </xdr:nvSpPr>
          <xdr:spPr bwMode="auto">
            <a:xfrm>
              <a:off x="335" y="354"/>
              <a:ext cx="12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64" name="Line 173"/>
            <xdr:cNvSpPr>
              <a:spLocks noChangeShapeType="1"/>
            </xdr:cNvSpPr>
          </xdr:nvSpPr>
          <xdr:spPr bwMode="auto">
            <a:xfrm flipH="1">
              <a:off x="335" y="237"/>
              <a:ext cx="12" cy="1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65" name="Line 174"/>
            <xdr:cNvSpPr>
              <a:spLocks noChangeShapeType="1"/>
            </xdr:cNvSpPr>
          </xdr:nvSpPr>
          <xdr:spPr bwMode="auto">
            <a:xfrm>
              <a:off x="474" y="237"/>
              <a:ext cx="12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66" name="Line 175"/>
            <xdr:cNvSpPr>
              <a:spLocks noChangeShapeType="1"/>
            </xdr:cNvSpPr>
          </xdr:nvSpPr>
          <xdr:spPr bwMode="auto">
            <a:xfrm>
              <a:off x="286" y="401"/>
              <a:ext cx="0" cy="13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898267" name="Group 176"/>
            <xdr:cNvGrpSpPr>
              <a:grpSpLocks/>
            </xdr:cNvGrpSpPr>
          </xdr:nvGrpSpPr>
          <xdr:grpSpPr bwMode="auto">
            <a:xfrm>
              <a:off x="286" y="201"/>
              <a:ext cx="249" cy="213"/>
              <a:chOff x="210" y="257"/>
              <a:chExt cx="207" cy="180"/>
            </a:xfrm>
          </xdr:grpSpPr>
          <xdr:sp macro="" textlink="">
            <xdr:nvSpPr>
              <xdr:cNvPr id="898268" name="Line 177"/>
              <xdr:cNvSpPr>
                <a:spLocks noChangeShapeType="1"/>
              </xdr:cNvSpPr>
            </xdr:nvSpPr>
            <xdr:spPr bwMode="auto">
              <a:xfrm flipH="1">
                <a:off x="221" y="257"/>
                <a:ext cx="0" cy="169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269" name="Line 178"/>
              <xdr:cNvSpPr>
                <a:spLocks noChangeShapeType="1"/>
              </xdr:cNvSpPr>
            </xdr:nvSpPr>
            <xdr:spPr bwMode="auto">
              <a:xfrm>
                <a:off x="221" y="426"/>
                <a:ext cx="196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270" name="Line 179"/>
              <xdr:cNvSpPr>
                <a:spLocks noChangeShapeType="1"/>
              </xdr:cNvSpPr>
            </xdr:nvSpPr>
            <xdr:spPr bwMode="auto">
              <a:xfrm flipV="1">
                <a:off x="406" y="257"/>
                <a:ext cx="0" cy="169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271" name="Line 180"/>
              <xdr:cNvSpPr>
                <a:spLocks noChangeShapeType="1"/>
              </xdr:cNvSpPr>
            </xdr:nvSpPr>
            <xdr:spPr bwMode="auto">
              <a:xfrm flipH="1">
                <a:off x="221" y="257"/>
                <a:ext cx="185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272" name="Line 181"/>
              <xdr:cNvSpPr>
                <a:spLocks noChangeShapeType="1"/>
              </xdr:cNvSpPr>
            </xdr:nvSpPr>
            <xdr:spPr bwMode="auto">
              <a:xfrm flipH="1">
                <a:off x="210" y="426"/>
                <a:ext cx="11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273" name="Line 182"/>
              <xdr:cNvSpPr>
                <a:spLocks noChangeShapeType="1"/>
              </xdr:cNvSpPr>
            </xdr:nvSpPr>
            <xdr:spPr bwMode="auto">
              <a:xfrm>
                <a:off x="417" y="426"/>
                <a:ext cx="0" cy="11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98274" name="Line 183"/>
              <xdr:cNvSpPr>
                <a:spLocks noChangeShapeType="1"/>
              </xdr:cNvSpPr>
            </xdr:nvSpPr>
            <xdr:spPr bwMode="auto">
              <a:xfrm>
                <a:off x="210" y="437"/>
                <a:ext cx="207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898227" name="Group 184"/>
          <xdr:cNvGrpSpPr>
            <a:grpSpLocks/>
          </xdr:cNvGrpSpPr>
        </xdr:nvGrpSpPr>
        <xdr:grpSpPr bwMode="auto">
          <a:xfrm>
            <a:off x="625" y="201"/>
            <a:ext cx="57" cy="236"/>
            <a:chOff x="656" y="149"/>
            <a:chExt cx="57" cy="236"/>
          </a:xfrm>
        </xdr:grpSpPr>
        <xdr:sp macro="" textlink="">
          <xdr:nvSpPr>
            <xdr:cNvPr id="898246" name="Line 185"/>
            <xdr:cNvSpPr>
              <a:spLocks noChangeShapeType="1"/>
            </xdr:cNvSpPr>
          </xdr:nvSpPr>
          <xdr:spPr bwMode="auto">
            <a:xfrm>
              <a:off x="660" y="348"/>
              <a:ext cx="5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7" name="Line 186"/>
            <xdr:cNvSpPr>
              <a:spLocks noChangeShapeType="1"/>
            </xdr:cNvSpPr>
          </xdr:nvSpPr>
          <xdr:spPr bwMode="auto">
            <a:xfrm flipV="1">
              <a:off x="708" y="149"/>
              <a:ext cx="0" cy="19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8" name="Line 187"/>
            <xdr:cNvSpPr>
              <a:spLocks noChangeShapeType="1"/>
            </xdr:cNvSpPr>
          </xdr:nvSpPr>
          <xdr:spPr bwMode="auto">
            <a:xfrm>
              <a:off x="656" y="149"/>
              <a:ext cx="5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9" name="Line 188"/>
            <xdr:cNvSpPr>
              <a:spLocks noChangeShapeType="1"/>
            </xdr:cNvSpPr>
          </xdr:nvSpPr>
          <xdr:spPr bwMode="auto">
            <a:xfrm>
              <a:off x="658" y="184"/>
              <a:ext cx="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0" name="Line 189"/>
            <xdr:cNvSpPr>
              <a:spLocks noChangeShapeType="1"/>
            </xdr:cNvSpPr>
          </xdr:nvSpPr>
          <xdr:spPr bwMode="auto">
            <a:xfrm>
              <a:off x="682" y="149"/>
              <a:ext cx="0" cy="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1" name="Line 190"/>
            <xdr:cNvSpPr>
              <a:spLocks noChangeShapeType="1"/>
            </xdr:cNvSpPr>
          </xdr:nvSpPr>
          <xdr:spPr bwMode="auto">
            <a:xfrm>
              <a:off x="682" y="314"/>
              <a:ext cx="0" cy="3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2" name="Line 191"/>
            <xdr:cNvSpPr>
              <a:spLocks noChangeShapeType="1"/>
            </xdr:cNvSpPr>
          </xdr:nvSpPr>
          <xdr:spPr bwMode="auto">
            <a:xfrm>
              <a:off x="661" y="361"/>
              <a:ext cx="2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3" name="Line 192"/>
            <xdr:cNvSpPr>
              <a:spLocks noChangeShapeType="1"/>
            </xdr:cNvSpPr>
          </xdr:nvSpPr>
          <xdr:spPr bwMode="auto">
            <a:xfrm flipV="1">
              <a:off x="682" y="348"/>
              <a:ext cx="0" cy="13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4" name="Line 193"/>
            <xdr:cNvSpPr>
              <a:spLocks noChangeShapeType="1"/>
            </xdr:cNvSpPr>
          </xdr:nvSpPr>
          <xdr:spPr bwMode="auto">
            <a:xfrm>
              <a:off x="682" y="36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5" name="Line 194"/>
            <xdr:cNvSpPr>
              <a:spLocks noChangeShapeType="1"/>
            </xdr:cNvSpPr>
          </xdr:nvSpPr>
          <xdr:spPr bwMode="auto">
            <a:xfrm>
              <a:off x="659" y="314"/>
              <a:ext cx="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56" name="Line 195"/>
            <xdr:cNvSpPr>
              <a:spLocks noChangeShapeType="1"/>
            </xdr:cNvSpPr>
          </xdr:nvSpPr>
          <xdr:spPr bwMode="auto">
            <a:xfrm>
              <a:off x="682" y="184"/>
              <a:ext cx="0" cy="13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898228" name="Group 196"/>
          <xdr:cNvGrpSpPr>
            <a:grpSpLocks/>
          </xdr:cNvGrpSpPr>
        </xdr:nvGrpSpPr>
        <xdr:grpSpPr bwMode="auto">
          <a:xfrm>
            <a:off x="248" y="431"/>
            <a:ext cx="330" cy="79"/>
            <a:chOff x="248" y="431"/>
            <a:chExt cx="330" cy="79"/>
          </a:xfrm>
        </xdr:grpSpPr>
        <xdr:sp macro="" textlink="">
          <xdr:nvSpPr>
            <xdr:cNvPr id="898229" name="Line 197"/>
            <xdr:cNvSpPr>
              <a:spLocks noChangeShapeType="1"/>
            </xdr:cNvSpPr>
          </xdr:nvSpPr>
          <xdr:spPr bwMode="auto">
            <a:xfrm>
              <a:off x="524" y="431"/>
              <a:ext cx="0" cy="5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0" name="Line 198"/>
            <xdr:cNvSpPr>
              <a:spLocks noChangeShapeType="1"/>
            </xdr:cNvSpPr>
          </xdr:nvSpPr>
          <xdr:spPr bwMode="auto">
            <a:xfrm>
              <a:off x="297" y="431"/>
              <a:ext cx="0" cy="52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1" name="Line 199"/>
            <xdr:cNvSpPr>
              <a:spLocks noChangeShapeType="1"/>
            </xdr:cNvSpPr>
          </xdr:nvSpPr>
          <xdr:spPr bwMode="auto">
            <a:xfrm>
              <a:off x="297" y="478"/>
              <a:ext cx="22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2" name="Line 200"/>
            <xdr:cNvSpPr>
              <a:spLocks noChangeShapeType="1"/>
            </xdr:cNvSpPr>
          </xdr:nvSpPr>
          <xdr:spPr bwMode="auto">
            <a:xfrm>
              <a:off x="334" y="449"/>
              <a:ext cx="15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3" name="Line 201"/>
            <xdr:cNvSpPr>
              <a:spLocks noChangeShapeType="1"/>
            </xdr:cNvSpPr>
          </xdr:nvSpPr>
          <xdr:spPr bwMode="auto">
            <a:xfrm>
              <a:off x="248" y="431"/>
              <a:ext cx="0" cy="7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4" name="Line 202"/>
            <xdr:cNvSpPr>
              <a:spLocks noChangeShapeType="1"/>
            </xdr:cNvSpPr>
          </xdr:nvSpPr>
          <xdr:spPr bwMode="auto">
            <a:xfrm>
              <a:off x="334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5" name="Line 203"/>
            <xdr:cNvSpPr>
              <a:spLocks noChangeShapeType="1"/>
            </xdr:cNvSpPr>
          </xdr:nvSpPr>
          <xdr:spPr bwMode="auto">
            <a:xfrm>
              <a:off x="248" y="449"/>
              <a:ext cx="3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6" name="Line 204"/>
            <xdr:cNvSpPr>
              <a:spLocks noChangeShapeType="1"/>
            </xdr:cNvSpPr>
          </xdr:nvSpPr>
          <xdr:spPr bwMode="auto">
            <a:xfrm>
              <a:off x="298" y="449"/>
              <a:ext cx="36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7" name="Line 205"/>
            <xdr:cNvSpPr>
              <a:spLocks noChangeShapeType="1"/>
            </xdr:cNvSpPr>
          </xdr:nvSpPr>
          <xdr:spPr bwMode="auto">
            <a:xfrm>
              <a:off x="284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8" name="Line 206"/>
            <xdr:cNvSpPr>
              <a:spLocks noChangeShapeType="1"/>
            </xdr:cNvSpPr>
          </xdr:nvSpPr>
          <xdr:spPr bwMode="auto">
            <a:xfrm>
              <a:off x="284" y="449"/>
              <a:ext cx="1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39" name="Line 207"/>
            <xdr:cNvSpPr>
              <a:spLocks noChangeShapeType="1"/>
            </xdr:cNvSpPr>
          </xdr:nvSpPr>
          <xdr:spPr bwMode="auto">
            <a:xfrm>
              <a:off x="578" y="431"/>
              <a:ext cx="0" cy="79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0" name="Line 208"/>
            <xdr:cNvSpPr>
              <a:spLocks noChangeShapeType="1"/>
            </xdr:cNvSpPr>
          </xdr:nvSpPr>
          <xdr:spPr bwMode="auto">
            <a:xfrm>
              <a:off x="487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 type="none" w="sm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1" name="Line 209"/>
            <xdr:cNvSpPr>
              <a:spLocks noChangeShapeType="1"/>
            </xdr:cNvSpPr>
          </xdr:nvSpPr>
          <xdr:spPr bwMode="auto">
            <a:xfrm>
              <a:off x="487" y="449"/>
              <a:ext cx="37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2" name="Line 210"/>
            <xdr:cNvSpPr>
              <a:spLocks noChangeShapeType="1"/>
            </xdr:cNvSpPr>
          </xdr:nvSpPr>
          <xdr:spPr bwMode="auto">
            <a:xfrm>
              <a:off x="537" y="431"/>
              <a:ext cx="0" cy="24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3" name="Line 211"/>
            <xdr:cNvSpPr>
              <a:spLocks noChangeShapeType="1"/>
            </xdr:cNvSpPr>
          </xdr:nvSpPr>
          <xdr:spPr bwMode="auto">
            <a:xfrm>
              <a:off x="524" y="449"/>
              <a:ext cx="13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4" name="Line 212"/>
            <xdr:cNvSpPr>
              <a:spLocks noChangeShapeType="1"/>
            </xdr:cNvSpPr>
          </xdr:nvSpPr>
          <xdr:spPr bwMode="auto">
            <a:xfrm>
              <a:off x="537" y="449"/>
              <a:ext cx="41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8245" name="Line 213"/>
            <xdr:cNvSpPr>
              <a:spLocks noChangeShapeType="1"/>
            </xdr:cNvSpPr>
          </xdr:nvSpPr>
          <xdr:spPr bwMode="auto">
            <a:xfrm>
              <a:off x="248" y="505"/>
              <a:ext cx="330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95250</xdr:rowOff>
        </xdr:from>
        <xdr:to>
          <xdr:col>8</xdr:col>
          <xdr:colOff>219075</xdr:colOff>
          <xdr:row>11</xdr:row>
          <xdr:rowOff>381000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28575</xdr:rowOff>
    </xdr:from>
    <xdr:to>
      <xdr:col>14</xdr:col>
      <xdr:colOff>190500</xdr:colOff>
      <xdr:row>16</xdr:row>
      <xdr:rowOff>152400</xdr:rowOff>
    </xdr:to>
    <xdr:sp macro="" textlink="">
      <xdr:nvSpPr>
        <xdr:cNvPr id="774045" name="AutoShape 1"/>
        <xdr:cNvSpPr>
          <a:spLocks noChangeArrowheads="1"/>
        </xdr:cNvSpPr>
      </xdr:nvSpPr>
      <xdr:spPr bwMode="auto">
        <a:xfrm flipV="1">
          <a:off x="4524375" y="28575"/>
          <a:ext cx="2867025" cy="31432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0 60000 65536"/>
            <a:gd name="T9" fmla="*/ 0 60000 65536"/>
            <a:gd name="T10" fmla="*/ 0 60000 65536"/>
            <a:gd name="T11" fmla="*/ 0 60000 65536"/>
            <a:gd name="T12" fmla="*/ 149 w 21600"/>
            <a:gd name="T13" fmla="*/ 0 h 21600"/>
            <a:gd name="T14" fmla="*/ 21451 w 21600"/>
            <a:gd name="T15" fmla="*/ 12275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957" y="9797"/>
              </a:moveTo>
              <a:cubicBezTo>
                <a:pt x="2467" y="5299"/>
                <a:pt x="6273" y="1900"/>
                <a:pt x="10800" y="1901"/>
              </a:cubicBezTo>
              <a:cubicBezTo>
                <a:pt x="15326" y="1901"/>
                <a:pt x="19132" y="5299"/>
                <a:pt x="19642" y="9797"/>
              </a:cubicBezTo>
              <a:lnTo>
                <a:pt x="21531" y="9582"/>
              </a:lnTo>
              <a:cubicBezTo>
                <a:pt x="20912" y="4124"/>
                <a:pt x="16293" y="-1"/>
                <a:pt x="10799" y="0"/>
              </a:cubicBezTo>
              <a:cubicBezTo>
                <a:pt x="5306" y="0"/>
                <a:pt x="687" y="4124"/>
                <a:pt x="68" y="9582"/>
              </a:cubicBezTo>
              <a:lnTo>
                <a:pt x="1957" y="9797"/>
              </a:lnTo>
              <a:close/>
            </a:path>
          </a:pathLst>
        </a:custGeom>
        <a:noFill/>
        <a:ln w="9525">
          <a:solidFill>
            <a:srgbClr val="000000"/>
          </a:solidFill>
          <a:miter lim="800000"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695325</xdr:colOff>
      <xdr:row>5</xdr:row>
      <xdr:rowOff>66675</xdr:rowOff>
    </xdr:from>
    <xdr:to>
      <xdr:col>14</xdr:col>
      <xdr:colOff>361950</xdr:colOff>
      <xdr:row>8</xdr:row>
      <xdr:rowOff>142875</xdr:rowOff>
    </xdr:to>
    <xdr:sp macro="" textlink="">
      <xdr:nvSpPr>
        <xdr:cNvPr id="774046" name="Line 2"/>
        <xdr:cNvSpPr>
          <a:spLocks noChangeShapeType="1"/>
        </xdr:cNvSpPr>
      </xdr:nvSpPr>
      <xdr:spPr bwMode="auto">
        <a:xfrm flipV="1">
          <a:off x="7134225" y="1323975"/>
          <a:ext cx="428625" cy="6191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276225</xdr:colOff>
      <xdr:row>6</xdr:row>
      <xdr:rowOff>142875</xdr:rowOff>
    </xdr:from>
    <xdr:to>
      <xdr:col>9</xdr:col>
      <xdr:colOff>57150</xdr:colOff>
      <xdr:row>8</xdr:row>
      <xdr:rowOff>142875</xdr:rowOff>
    </xdr:to>
    <xdr:sp macro="" textlink="">
      <xdr:nvSpPr>
        <xdr:cNvPr id="774047" name="Line 3"/>
        <xdr:cNvSpPr>
          <a:spLocks noChangeShapeType="1"/>
        </xdr:cNvSpPr>
      </xdr:nvSpPr>
      <xdr:spPr bwMode="auto">
        <a:xfrm>
          <a:off x="4238625" y="1638300"/>
          <a:ext cx="600075" cy="3048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190500</xdr:colOff>
      <xdr:row>7</xdr:row>
      <xdr:rowOff>142875</xdr:rowOff>
    </xdr:from>
    <xdr:to>
      <xdr:col>13</xdr:col>
      <xdr:colOff>571500</xdr:colOff>
      <xdr:row>8</xdr:row>
      <xdr:rowOff>104775</xdr:rowOff>
    </xdr:to>
    <xdr:grpSp>
      <xdr:nvGrpSpPr>
        <xdr:cNvPr id="774048" name="Group 4"/>
        <xdr:cNvGrpSpPr>
          <a:grpSpLocks/>
        </xdr:cNvGrpSpPr>
      </xdr:nvGrpSpPr>
      <xdr:grpSpPr bwMode="auto">
        <a:xfrm>
          <a:off x="4972050" y="1790700"/>
          <a:ext cx="2038350" cy="114300"/>
          <a:chOff x="605" y="140"/>
          <a:chExt cx="214" cy="20"/>
        </a:xfrm>
      </xdr:grpSpPr>
      <xdr:sp macro="" textlink="">
        <xdr:nvSpPr>
          <xdr:cNvPr id="774084" name="Line 5"/>
          <xdr:cNvSpPr>
            <a:spLocks noChangeShapeType="1"/>
          </xdr:cNvSpPr>
        </xdr:nvSpPr>
        <xdr:spPr bwMode="auto">
          <a:xfrm flipV="1">
            <a:off x="606" y="151"/>
            <a:ext cx="213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85" name="Line 6"/>
          <xdr:cNvSpPr>
            <a:spLocks noChangeShapeType="1"/>
          </xdr:cNvSpPr>
        </xdr:nvSpPr>
        <xdr:spPr bwMode="auto">
          <a:xfrm flipH="1">
            <a:off x="605" y="140"/>
            <a:ext cx="0" cy="1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86" name="Line 7"/>
          <xdr:cNvSpPr>
            <a:spLocks noChangeShapeType="1"/>
          </xdr:cNvSpPr>
        </xdr:nvSpPr>
        <xdr:spPr bwMode="auto">
          <a:xfrm flipH="1">
            <a:off x="816" y="142"/>
            <a:ext cx="0" cy="18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714375</xdr:colOff>
      <xdr:row>8</xdr:row>
      <xdr:rowOff>133350</xdr:rowOff>
    </xdr:from>
    <xdr:to>
      <xdr:col>15</xdr:col>
      <xdr:colOff>28575</xdr:colOff>
      <xdr:row>9</xdr:row>
      <xdr:rowOff>0</xdr:rowOff>
    </xdr:to>
    <xdr:sp macro="" textlink="">
      <xdr:nvSpPr>
        <xdr:cNvPr id="774049" name="Line 8"/>
        <xdr:cNvSpPr>
          <a:spLocks noChangeShapeType="1"/>
        </xdr:cNvSpPr>
      </xdr:nvSpPr>
      <xdr:spPr bwMode="auto">
        <a:xfrm>
          <a:off x="7153275" y="1933575"/>
          <a:ext cx="619125" cy="19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95250</xdr:colOff>
      <xdr:row>15</xdr:row>
      <xdr:rowOff>47625</xdr:rowOff>
    </xdr:from>
    <xdr:to>
      <xdr:col>15</xdr:col>
      <xdr:colOff>0</xdr:colOff>
      <xdr:row>15</xdr:row>
      <xdr:rowOff>47625</xdr:rowOff>
    </xdr:to>
    <xdr:sp macro="" textlink="">
      <xdr:nvSpPr>
        <xdr:cNvPr id="774050" name="Line 9"/>
        <xdr:cNvSpPr>
          <a:spLocks noChangeShapeType="1"/>
        </xdr:cNvSpPr>
      </xdr:nvSpPr>
      <xdr:spPr bwMode="auto">
        <a:xfrm flipV="1">
          <a:off x="6124575" y="2914650"/>
          <a:ext cx="16192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476250</xdr:colOff>
      <xdr:row>9</xdr:row>
      <xdr:rowOff>19050</xdr:rowOff>
    </xdr:from>
    <xdr:to>
      <xdr:col>14</xdr:col>
      <xdr:colOff>485775</xdr:colOff>
      <xdr:row>15</xdr:row>
      <xdr:rowOff>57150</xdr:rowOff>
    </xdr:to>
    <xdr:sp macro="" textlink="">
      <xdr:nvSpPr>
        <xdr:cNvPr id="774051" name="Line 10"/>
        <xdr:cNvSpPr>
          <a:spLocks noChangeShapeType="1"/>
        </xdr:cNvSpPr>
      </xdr:nvSpPr>
      <xdr:spPr bwMode="auto">
        <a:xfrm>
          <a:off x="7677150" y="1971675"/>
          <a:ext cx="9525" cy="9525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371475</xdr:colOff>
      <xdr:row>8</xdr:row>
      <xdr:rowOff>85725</xdr:rowOff>
    </xdr:from>
    <xdr:to>
      <xdr:col>11</xdr:col>
      <xdr:colOff>381000</xdr:colOff>
      <xdr:row>16</xdr:row>
      <xdr:rowOff>114300</xdr:rowOff>
    </xdr:to>
    <xdr:sp macro="" textlink="">
      <xdr:nvSpPr>
        <xdr:cNvPr id="774052" name="Line 11"/>
        <xdr:cNvSpPr>
          <a:spLocks noChangeShapeType="1"/>
        </xdr:cNvSpPr>
      </xdr:nvSpPr>
      <xdr:spPr bwMode="auto">
        <a:xfrm flipH="1">
          <a:off x="5991225" y="1885950"/>
          <a:ext cx="9525" cy="1247775"/>
        </a:xfrm>
        <a:prstGeom prst="line">
          <a:avLst/>
        </a:prstGeom>
        <a:noFill/>
        <a:ln w="3175">
          <a:solidFill>
            <a:srgbClr val="000000"/>
          </a:solidFill>
          <a:prstDash val="lgDashDotDot"/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76200</xdr:colOff>
      <xdr:row>9</xdr:row>
      <xdr:rowOff>0</xdr:rowOff>
    </xdr:from>
    <xdr:to>
      <xdr:col>13</xdr:col>
      <xdr:colOff>609600</xdr:colOff>
      <xdr:row>14</xdr:row>
      <xdr:rowOff>95250</xdr:rowOff>
    </xdr:to>
    <xdr:sp macro="" textlink="">
      <xdr:nvSpPr>
        <xdr:cNvPr id="774053" name="Freeform 12"/>
        <xdr:cNvSpPr>
          <a:spLocks/>
        </xdr:cNvSpPr>
      </xdr:nvSpPr>
      <xdr:spPr bwMode="auto">
        <a:xfrm>
          <a:off x="4857750" y="1952625"/>
          <a:ext cx="2190750" cy="857250"/>
        </a:xfrm>
        <a:custGeom>
          <a:avLst/>
          <a:gdLst>
            <a:gd name="T0" fmla="*/ 0 w 257"/>
            <a:gd name="T1" fmla="*/ 0 h 105"/>
            <a:gd name="T2" fmla="*/ 2147483646 w 257"/>
            <a:gd name="T3" fmla="*/ 2147483646 h 105"/>
            <a:gd name="T4" fmla="*/ 2147483646 w 257"/>
            <a:gd name="T5" fmla="*/ 2147483646 h 105"/>
            <a:gd name="T6" fmla="*/ 2147483646 w 257"/>
            <a:gd name="T7" fmla="*/ 2147483646 h 105"/>
            <a:gd name="T8" fmla="*/ 2147483646 w 257"/>
            <a:gd name="T9" fmla="*/ 2147483646 h 105"/>
            <a:gd name="T10" fmla="*/ 2147483646 w 257"/>
            <a:gd name="T11" fmla="*/ 2147483646 h 105"/>
            <a:gd name="T12" fmla="*/ 2147483646 w 257"/>
            <a:gd name="T13" fmla="*/ 2147483646 h 105"/>
            <a:gd name="T14" fmla="*/ 2147483646 w 257"/>
            <a:gd name="T15" fmla="*/ 2147483646 h 105"/>
            <a:gd name="T16" fmla="*/ 2147483646 w 257"/>
            <a:gd name="T17" fmla="*/ 2147483646 h 105"/>
            <a:gd name="T18" fmla="*/ 2147483646 w 257"/>
            <a:gd name="T19" fmla="*/ 2147483646 h 105"/>
            <a:gd name="T20" fmla="*/ 2147483646 w 257"/>
            <a:gd name="T21" fmla="*/ 2147483646 h 105"/>
            <a:gd name="T22" fmla="*/ 2147483646 w 257"/>
            <a:gd name="T23" fmla="*/ 2147483646 h 105"/>
            <a:gd name="T24" fmla="*/ 2147483646 w 257"/>
            <a:gd name="T25" fmla="*/ 2147483646 h 105"/>
            <a:gd name="T26" fmla="*/ 2147483646 w 257"/>
            <a:gd name="T27" fmla="*/ 2147483646 h 105"/>
            <a:gd name="T28" fmla="*/ 2147483646 w 257"/>
            <a:gd name="T29" fmla="*/ 2147483646 h 105"/>
            <a:gd name="T30" fmla="*/ 2147483646 w 257"/>
            <a:gd name="T31" fmla="*/ 2147483646 h 105"/>
            <a:gd name="T32" fmla="*/ 2147483646 w 257"/>
            <a:gd name="T33" fmla="*/ 2147483646 h 105"/>
            <a:gd name="T34" fmla="*/ 2147483646 w 257"/>
            <a:gd name="T35" fmla="*/ 2147483646 h 105"/>
            <a:gd name="T36" fmla="*/ 2147483646 w 257"/>
            <a:gd name="T37" fmla="*/ 2147483646 h 105"/>
            <a:gd name="T38" fmla="*/ 2147483646 w 257"/>
            <a:gd name="T39" fmla="*/ 2147483646 h 105"/>
            <a:gd name="T40" fmla="*/ 2147483646 w 257"/>
            <a:gd name="T41" fmla="*/ 2147483646 h 105"/>
            <a:gd name="T42" fmla="*/ 2147483646 w 257"/>
            <a:gd name="T43" fmla="*/ 0 h 105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w 257"/>
            <a:gd name="T67" fmla="*/ 0 h 105"/>
            <a:gd name="T68" fmla="*/ 257 w 257"/>
            <a:gd name="T69" fmla="*/ 105 h 105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T66" t="T67" r="T68" b="T69"/>
          <a:pathLst>
            <a:path w="257" h="105">
              <a:moveTo>
                <a:pt x="0" y="0"/>
              </a:moveTo>
              <a:cubicBezTo>
                <a:pt x="1" y="3"/>
                <a:pt x="2" y="6"/>
                <a:pt x="3" y="10"/>
              </a:cubicBezTo>
              <a:cubicBezTo>
                <a:pt x="4" y="14"/>
                <a:pt x="5" y="18"/>
                <a:pt x="7" y="22"/>
              </a:cubicBezTo>
              <a:cubicBezTo>
                <a:pt x="9" y="26"/>
                <a:pt x="10" y="30"/>
                <a:pt x="12" y="33"/>
              </a:cubicBezTo>
              <a:cubicBezTo>
                <a:pt x="14" y="36"/>
                <a:pt x="14" y="39"/>
                <a:pt x="16" y="42"/>
              </a:cubicBezTo>
              <a:cubicBezTo>
                <a:pt x="18" y="45"/>
                <a:pt x="21" y="50"/>
                <a:pt x="23" y="53"/>
              </a:cubicBezTo>
              <a:cubicBezTo>
                <a:pt x="25" y="56"/>
                <a:pt x="27" y="58"/>
                <a:pt x="30" y="61"/>
              </a:cubicBezTo>
              <a:cubicBezTo>
                <a:pt x="33" y="64"/>
                <a:pt x="37" y="69"/>
                <a:pt x="42" y="73"/>
              </a:cubicBezTo>
              <a:cubicBezTo>
                <a:pt x="47" y="77"/>
                <a:pt x="53" y="81"/>
                <a:pt x="59" y="85"/>
              </a:cubicBezTo>
              <a:cubicBezTo>
                <a:pt x="65" y="89"/>
                <a:pt x="71" y="92"/>
                <a:pt x="77" y="95"/>
              </a:cubicBezTo>
              <a:cubicBezTo>
                <a:pt x="83" y="98"/>
                <a:pt x="89" y="101"/>
                <a:pt x="95" y="102"/>
              </a:cubicBezTo>
              <a:cubicBezTo>
                <a:pt x="101" y="103"/>
                <a:pt x="108" y="104"/>
                <a:pt x="114" y="104"/>
              </a:cubicBezTo>
              <a:cubicBezTo>
                <a:pt x="120" y="104"/>
                <a:pt x="123" y="105"/>
                <a:pt x="130" y="105"/>
              </a:cubicBezTo>
              <a:cubicBezTo>
                <a:pt x="137" y="105"/>
                <a:pt x="148" y="102"/>
                <a:pt x="155" y="101"/>
              </a:cubicBezTo>
              <a:cubicBezTo>
                <a:pt x="162" y="100"/>
                <a:pt x="165" y="99"/>
                <a:pt x="171" y="97"/>
              </a:cubicBezTo>
              <a:cubicBezTo>
                <a:pt x="177" y="95"/>
                <a:pt x="186" y="92"/>
                <a:pt x="192" y="89"/>
              </a:cubicBezTo>
              <a:cubicBezTo>
                <a:pt x="198" y="86"/>
                <a:pt x="202" y="84"/>
                <a:pt x="207" y="80"/>
              </a:cubicBezTo>
              <a:cubicBezTo>
                <a:pt x="212" y="76"/>
                <a:pt x="217" y="72"/>
                <a:pt x="222" y="67"/>
              </a:cubicBezTo>
              <a:cubicBezTo>
                <a:pt x="227" y="62"/>
                <a:pt x="232" y="56"/>
                <a:pt x="236" y="50"/>
              </a:cubicBezTo>
              <a:cubicBezTo>
                <a:pt x="240" y="44"/>
                <a:pt x="242" y="38"/>
                <a:pt x="245" y="33"/>
              </a:cubicBezTo>
              <a:cubicBezTo>
                <a:pt x="248" y="28"/>
                <a:pt x="252" y="22"/>
                <a:pt x="254" y="17"/>
              </a:cubicBezTo>
              <a:cubicBezTo>
                <a:pt x="256" y="12"/>
                <a:pt x="256" y="6"/>
                <a:pt x="257" y="0"/>
              </a:cubicBezTo>
            </a:path>
          </a:pathLst>
        </a:custGeom>
        <a:noFill/>
        <a:ln w="6350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7</xdr:row>
      <xdr:rowOff>133350</xdr:rowOff>
    </xdr:from>
    <xdr:to>
      <xdr:col>4</xdr:col>
      <xdr:colOff>28575</xdr:colOff>
      <xdr:row>17</xdr:row>
      <xdr:rowOff>57150</xdr:rowOff>
    </xdr:to>
    <xdr:grpSp>
      <xdr:nvGrpSpPr>
        <xdr:cNvPr id="774054" name="Group 13"/>
        <xdr:cNvGrpSpPr>
          <a:grpSpLocks/>
        </xdr:cNvGrpSpPr>
      </xdr:nvGrpSpPr>
      <xdr:grpSpPr bwMode="auto">
        <a:xfrm>
          <a:off x="1200150" y="1781175"/>
          <a:ext cx="1562100" cy="1447800"/>
          <a:chOff x="152" y="140"/>
          <a:chExt cx="178" cy="152"/>
        </a:xfrm>
      </xdr:grpSpPr>
      <xdr:sp macro="" textlink="">
        <xdr:nvSpPr>
          <xdr:cNvPr id="774062" name="Line 14"/>
          <xdr:cNvSpPr>
            <a:spLocks noChangeShapeType="1"/>
          </xdr:cNvSpPr>
        </xdr:nvSpPr>
        <xdr:spPr bwMode="auto">
          <a:xfrm>
            <a:off x="153" y="159"/>
            <a:ext cx="0" cy="12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63" name="Line 15"/>
          <xdr:cNvSpPr>
            <a:spLocks noChangeShapeType="1"/>
          </xdr:cNvSpPr>
        </xdr:nvSpPr>
        <xdr:spPr bwMode="auto">
          <a:xfrm>
            <a:off x="328" y="162"/>
            <a:ext cx="0" cy="1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64" name="Line 16"/>
          <xdr:cNvSpPr>
            <a:spLocks noChangeShapeType="1"/>
          </xdr:cNvSpPr>
        </xdr:nvSpPr>
        <xdr:spPr bwMode="auto">
          <a:xfrm>
            <a:off x="153" y="174"/>
            <a:ext cx="1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65" name="Line 17"/>
          <xdr:cNvSpPr>
            <a:spLocks noChangeShapeType="1"/>
          </xdr:cNvSpPr>
        </xdr:nvSpPr>
        <xdr:spPr bwMode="auto">
          <a:xfrm>
            <a:off x="155" y="269"/>
            <a:ext cx="1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66" name="Line 18"/>
          <xdr:cNvSpPr>
            <a:spLocks noChangeShapeType="1"/>
          </xdr:cNvSpPr>
        </xdr:nvSpPr>
        <xdr:spPr bwMode="auto">
          <a:xfrm>
            <a:off x="155" y="223"/>
            <a:ext cx="1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67" name="Line 19"/>
          <xdr:cNvSpPr>
            <a:spLocks noChangeShapeType="1"/>
          </xdr:cNvSpPr>
        </xdr:nvSpPr>
        <xdr:spPr bwMode="auto">
          <a:xfrm flipH="1">
            <a:off x="184" y="174"/>
            <a:ext cx="0" cy="4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68" name="Line 20"/>
          <xdr:cNvSpPr>
            <a:spLocks noChangeShapeType="1"/>
          </xdr:cNvSpPr>
        </xdr:nvSpPr>
        <xdr:spPr bwMode="auto">
          <a:xfrm flipH="1">
            <a:off x="226" y="174"/>
            <a:ext cx="0" cy="4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69" name="Line 21"/>
          <xdr:cNvSpPr>
            <a:spLocks noChangeShapeType="1"/>
          </xdr:cNvSpPr>
        </xdr:nvSpPr>
        <xdr:spPr bwMode="auto">
          <a:xfrm>
            <a:off x="288" y="174"/>
            <a:ext cx="0" cy="4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0" name="Line 22"/>
          <xdr:cNvSpPr>
            <a:spLocks noChangeShapeType="1"/>
          </xdr:cNvSpPr>
        </xdr:nvSpPr>
        <xdr:spPr bwMode="auto">
          <a:xfrm flipV="1">
            <a:off x="227" y="198"/>
            <a:ext cx="6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1" name="Line 23"/>
          <xdr:cNvSpPr>
            <a:spLocks noChangeShapeType="1"/>
          </xdr:cNvSpPr>
        </xdr:nvSpPr>
        <xdr:spPr bwMode="auto">
          <a:xfrm flipV="1">
            <a:off x="154" y="249"/>
            <a:ext cx="6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2" name="Line 24"/>
          <xdr:cNvSpPr>
            <a:spLocks noChangeShapeType="1"/>
          </xdr:cNvSpPr>
        </xdr:nvSpPr>
        <xdr:spPr bwMode="auto">
          <a:xfrm flipH="1">
            <a:off x="217" y="223"/>
            <a:ext cx="0" cy="4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3" name="Line 25"/>
          <xdr:cNvSpPr>
            <a:spLocks noChangeShapeType="1"/>
          </xdr:cNvSpPr>
        </xdr:nvSpPr>
        <xdr:spPr bwMode="auto">
          <a:xfrm flipH="1">
            <a:off x="244" y="225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4" name="Line 26"/>
          <xdr:cNvSpPr>
            <a:spLocks noChangeShapeType="1"/>
          </xdr:cNvSpPr>
        </xdr:nvSpPr>
        <xdr:spPr bwMode="auto">
          <a:xfrm flipH="1">
            <a:off x="271" y="224"/>
            <a:ext cx="0" cy="4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5" name="Line 27"/>
          <xdr:cNvSpPr>
            <a:spLocks noChangeShapeType="1"/>
          </xdr:cNvSpPr>
        </xdr:nvSpPr>
        <xdr:spPr bwMode="auto">
          <a:xfrm flipV="1">
            <a:off x="272" y="247"/>
            <a:ext cx="5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6" name="Freeform 28"/>
          <xdr:cNvSpPr>
            <a:spLocks/>
          </xdr:cNvSpPr>
        </xdr:nvSpPr>
        <xdr:spPr bwMode="auto">
          <a:xfrm>
            <a:off x="152" y="140"/>
            <a:ext cx="176" cy="21"/>
          </a:xfrm>
          <a:custGeom>
            <a:avLst/>
            <a:gdLst>
              <a:gd name="T0" fmla="*/ 0 w 176"/>
              <a:gd name="T1" fmla="*/ 19 h 21"/>
              <a:gd name="T2" fmla="*/ 34 w 176"/>
              <a:gd name="T3" fmla="*/ 7 h 21"/>
              <a:gd name="T4" fmla="*/ 68 w 176"/>
              <a:gd name="T5" fmla="*/ 15 h 21"/>
              <a:gd name="T6" fmla="*/ 126 w 176"/>
              <a:gd name="T7" fmla="*/ 1 h 21"/>
              <a:gd name="T8" fmla="*/ 157 w 176"/>
              <a:gd name="T9" fmla="*/ 8 h 21"/>
              <a:gd name="T10" fmla="*/ 176 w 176"/>
              <a:gd name="T11" fmla="*/ 21 h 2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76"/>
              <a:gd name="T19" fmla="*/ 0 h 21"/>
              <a:gd name="T20" fmla="*/ 176 w 176"/>
              <a:gd name="T21" fmla="*/ 21 h 2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76" h="21">
                <a:moveTo>
                  <a:pt x="0" y="19"/>
                </a:moveTo>
                <a:cubicBezTo>
                  <a:pt x="11" y="13"/>
                  <a:pt x="23" y="8"/>
                  <a:pt x="34" y="7"/>
                </a:cubicBezTo>
                <a:cubicBezTo>
                  <a:pt x="45" y="6"/>
                  <a:pt x="53" y="16"/>
                  <a:pt x="68" y="15"/>
                </a:cubicBezTo>
                <a:cubicBezTo>
                  <a:pt x="83" y="14"/>
                  <a:pt x="111" y="2"/>
                  <a:pt x="126" y="1"/>
                </a:cubicBezTo>
                <a:cubicBezTo>
                  <a:pt x="141" y="0"/>
                  <a:pt x="149" y="5"/>
                  <a:pt x="157" y="8"/>
                </a:cubicBezTo>
                <a:cubicBezTo>
                  <a:pt x="165" y="11"/>
                  <a:pt x="170" y="16"/>
                  <a:pt x="176" y="21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74077" name="Line 29"/>
          <xdr:cNvSpPr>
            <a:spLocks noChangeShapeType="1"/>
          </xdr:cNvSpPr>
        </xdr:nvSpPr>
        <xdr:spPr bwMode="auto">
          <a:xfrm>
            <a:off x="209" y="154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8" name="Line 30"/>
          <xdr:cNvSpPr>
            <a:spLocks noChangeShapeType="1"/>
          </xdr:cNvSpPr>
        </xdr:nvSpPr>
        <xdr:spPr bwMode="auto">
          <a:xfrm>
            <a:off x="274" y="142"/>
            <a:ext cx="0" cy="3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79" name="Line 31"/>
          <xdr:cNvSpPr>
            <a:spLocks noChangeShapeType="1"/>
          </xdr:cNvSpPr>
        </xdr:nvSpPr>
        <xdr:spPr bwMode="auto">
          <a:xfrm>
            <a:off x="302" y="269"/>
            <a:ext cx="0" cy="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80" name="Line 32"/>
          <xdr:cNvSpPr>
            <a:spLocks noChangeShapeType="1"/>
          </xdr:cNvSpPr>
        </xdr:nvSpPr>
        <xdr:spPr bwMode="auto">
          <a:xfrm>
            <a:off x="203" y="268"/>
            <a:ext cx="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81" name="Line 33"/>
          <xdr:cNvSpPr>
            <a:spLocks noChangeShapeType="1"/>
          </xdr:cNvSpPr>
        </xdr:nvSpPr>
        <xdr:spPr bwMode="auto">
          <a:xfrm>
            <a:off x="171" y="270"/>
            <a:ext cx="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4082" name="Freeform 34"/>
          <xdr:cNvSpPr>
            <a:spLocks/>
          </xdr:cNvSpPr>
        </xdr:nvSpPr>
        <xdr:spPr bwMode="auto">
          <a:xfrm>
            <a:off x="154" y="279"/>
            <a:ext cx="174" cy="12"/>
          </a:xfrm>
          <a:custGeom>
            <a:avLst/>
            <a:gdLst>
              <a:gd name="T0" fmla="*/ 0 w 174"/>
              <a:gd name="T1" fmla="*/ 3 h 12"/>
              <a:gd name="T2" fmla="*/ 11 w 174"/>
              <a:gd name="T3" fmla="*/ 6 h 12"/>
              <a:gd name="T4" fmla="*/ 31 w 174"/>
              <a:gd name="T5" fmla="*/ 1 h 12"/>
              <a:gd name="T6" fmla="*/ 58 w 174"/>
              <a:gd name="T7" fmla="*/ 2 h 12"/>
              <a:gd name="T8" fmla="*/ 117 w 174"/>
              <a:gd name="T9" fmla="*/ 7 h 12"/>
              <a:gd name="T10" fmla="*/ 149 w 174"/>
              <a:gd name="T11" fmla="*/ 12 h 12"/>
              <a:gd name="T12" fmla="*/ 174 w 174"/>
              <a:gd name="T13" fmla="*/ 5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74"/>
              <a:gd name="T22" fmla="*/ 0 h 12"/>
              <a:gd name="T23" fmla="*/ 174 w 174"/>
              <a:gd name="T24" fmla="*/ 12 h 12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74" h="12">
                <a:moveTo>
                  <a:pt x="0" y="3"/>
                </a:moveTo>
                <a:cubicBezTo>
                  <a:pt x="3" y="4"/>
                  <a:pt x="6" y="6"/>
                  <a:pt x="11" y="6"/>
                </a:cubicBezTo>
                <a:cubicBezTo>
                  <a:pt x="16" y="6"/>
                  <a:pt x="23" y="2"/>
                  <a:pt x="31" y="1"/>
                </a:cubicBezTo>
                <a:cubicBezTo>
                  <a:pt x="39" y="0"/>
                  <a:pt x="44" y="1"/>
                  <a:pt x="58" y="2"/>
                </a:cubicBezTo>
                <a:cubicBezTo>
                  <a:pt x="72" y="3"/>
                  <a:pt x="102" y="5"/>
                  <a:pt x="117" y="7"/>
                </a:cubicBezTo>
                <a:cubicBezTo>
                  <a:pt x="132" y="9"/>
                  <a:pt x="140" y="12"/>
                  <a:pt x="149" y="12"/>
                </a:cubicBezTo>
                <a:cubicBezTo>
                  <a:pt x="158" y="12"/>
                  <a:pt x="166" y="8"/>
                  <a:pt x="174" y="5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74083" name="Line 35"/>
          <xdr:cNvSpPr>
            <a:spLocks noChangeShapeType="1"/>
          </xdr:cNvSpPr>
        </xdr:nvSpPr>
        <xdr:spPr bwMode="auto">
          <a:xfrm>
            <a:off x="258" y="271"/>
            <a:ext cx="0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123825</xdr:colOff>
      <xdr:row>11</xdr:row>
      <xdr:rowOff>0</xdr:rowOff>
    </xdr:from>
    <xdr:to>
      <xdr:col>9</xdr:col>
      <xdr:colOff>200025</xdr:colOff>
      <xdr:row>11</xdr:row>
      <xdr:rowOff>0</xdr:rowOff>
    </xdr:to>
    <xdr:sp macro="" textlink="">
      <xdr:nvSpPr>
        <xdr:cNvPr id="774055" name="Line 36"/>
        <xdr:cNvSpPr>
          <a:spLocks noChangeShapeType="1"/>
        </xdr:cNvSpPr>
      </xdr:nvSpPr>
      <xdr:spPr bwMode="auto">
        <a:xfrm>
          <a:off x="4905375" y="2257425"/>
          <a:ext cx="7620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352425</xdr:colOff>
      <xdr:row>12</xdr:row>
      <xdr:rowOff>104775</xdr:rowOff>
    </xdr:from>
    <xdr:to>
      <xdr:col>9</xdr:col>
      <xdr:colOff>400050</xdr:colOff>
      <xdr:row>13</xdr:row>
      <xdr:rowOff>0</xdr:rowOff>
    </xdr:to>
    <xdr:sp macro="" textlink="">
      <xdr:nvSpPr>
        <xdr:cNvPr id="774056" name="Line 37"/>
        <xdr:cNvSpPr>
          <a:spLocks noChangeShapeType="1"/>
        </xdr:cNvSpPr>
      </xdr:nvSpPr>
      <xdr:spPr bwMode="auto">
        <a:xfrm flipV="1">
          <a:off x="5133975" y="2514600"/>
          <a:ext cx="47625" cy="476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333375</xdr:colOff>
      <xdr:row>14</xdr:row>
      <xdr:rowOff>28575</xdr:rowOff>
    </xdr:from>
    <xdr:to>
      <xdr:col>10</xdr:col>
      <xdr:colOff>361950</xdr:colOff>
      <xdr:row>14</xdr:row>
      <xdr:rowOff>95250</xdr:rowOff>
    </xdr:to>
    <xdr:sp macro="" textlink="">
      <xdr:nvSpPr>
        <xdr:cNvPr id="774057" name="Line 38"/>
        <xdr:cNvSpPr>
          <a:spLocks noChangeShapeType="1"/>
        </xdr:cNvSpPr>
      </xdr:nvSpPr>
      <xdr:spPr bwMode="auto">
        <a:xfrm flipH="1">
          <a:off x="5534025" y="2743200"/>
          <a:ext cx="28575" cy="6667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323850</xdr:colOff>
      <xdr:row>14</xdr:row>
      <xdr:rowOff>104775</xdr:rowOff>
    </xdr:from>
    <xdr:to>
      <xdr:col>11</xdr:col>
      <xdr:colOff>323850</xdr:colOff>
      <xdr:row>15</xdr:row>
      <xdr:rowOff>28575</xdr:rowOff>
    </xdr:to>
    <xdr:sp macro="" textlink="">
      <xdr:nvSpPr>
        <xdr:cNvPr id="774058" name="Line 39"/>
        <xdr:cNvSpPr>
          <a:spLocks noChangeShapeType="1"/>
        </xdr:cNvSpPr>
      </xdr:nvSpPr>
      <xdr:spPr bwMode="auto">
        <a:xfrm>
          <a:off x="5943600" y="2819400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257175</xdr:colOff>
      <xdr:row>14</xdr:row>
      <xdr:rowOff>38100</xdr:rowOff>
    </xdr:from>
    <xdr:to>
      <xdr:col>12</xdr:col>
      <xdr:colOff>276225</xdr:colOff>
      <xdr:row>14</xdr:row>
      <xdr:rowOff>123825</xdr:rowOff>
    </xdr:to>
    <xdr:sp macro="" textlink="">
      <xdr:nvSpPr>
        <xdr:cNvPr id="774059" name="Line 40"/>
        <xdr:cNvSpPr>
          <a:spLocks noChangeShapeType="1"/>
        </xdr:cNvSpPr>
      </xdr:nvSpPr>
      <xdr:spPr bwMode="auto">
        <a:xfrm>
          <a:off x="6286500" y="2752725"/>
          <a:ext cx="19050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200025</xdr:colOff>
      <xdr:row>13</xdr:row>
      <xdr:rowOff>19050</xdr:rowOff>
    </xdr:from>
    <xdr:to>
      <xdr:col>13</xdr:col>
      <xdr:colOff>247650</xdr:colOff>
      <xdr:row>13</xdr:row>
      <xdr:rowOff>85725</xdr:rowOff>
    </xdr:to>
    <xdr:sp macro="" textlink="">
      <xdr:nvSpPr>
        <xdr:cNvPr id="774060" name="Line 41"/>
        <xdr:cNvSpPr>
          <a:spLocks noChangeShapeType="1"/>
        </xdr:cNvSpPr>
      </xdr:nvSpPr>
      <xdr:spPr bwMode="auto">
        <a:xfrm>
          <a:off x="6638925" y="2581275"/>
          <a:ext cx="47625" cy="6667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457200</xdr:colOff>
      <xdr:row>11</xdr:row>
      <xdr:rowOff>66675</xdr:rowOff>
    </xdr:from>
    <xdr:to>
      <xdr:col>13</xdr:col>
      <xdr:colOff>514350</xdr:colOff>
      <xdr:row>11</xdr:row>
      <xdr:rowOff>104775</xdr:rowOff>
    </xdr:to>
    <xdr:sp macro="" textlink="">
      <xdr:nvSpPr>
        <xdr:cNvPr id="774061" name="Line 42"/>
        <xdr:cNvSpPr>
          <a:spLocks noChangeShapeType="1"/>
        </xdr:cNvSpPr>
      </xdr:nvSpPr>
      <xdr:spPr bwMode="auto">
        <a:xfrm>
          <a:off x="6896100" y="2324100"/>
          <a:ext cx="57150" cy="3810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6</xdr:row>
      <xdr:rowOff>9525</xdr:rowOff>
    </xdr:from>
    <xdr:to>
      <xdr:col>8</xdr:col>
      <xdr:colOff>257175</xdr:colOff>
      <xdr:row>17</xdr:row>
      <xdr:rowOff>0</xdr:rowOff>
    </xdr:to>
    <xdr:grpSp>
      <xdr:nvGrpSpPr>
        <xdr:cNvPr id="887981" name="Group 1"/>
        <xdr:cNvGrpSpPr>
          <a:grpSpLocks/>
        </xdr:cNvGrpSpPr>
      </xdr:nvGrpSpPr>
      <xdr:grpSpPr bwMode="auto">
        <a:xfrm>
          <a:off x="904875" y="1247775"/>
          <a:ext cx="3000375" cy="1543050"/>
          <a:chOff x="119" y="110"/>
          <a:chExt cx="315" cy="162"/>
        </a:xfrm>
      </xdr:grpSpPr>
      <xdr:sp macro="" textlink="">
        <xdr:nvSpPr>
          <xdr:cNvPr id="888041" name="Line 2"/>
          <xdr:cNvSpPr>
            <a:spLocks noChangeShapeType="1"/>
          </xdr:cNvSpPr>
        </xdr:nvSpPr>
        <xdr:spPr bwMode="auto">
          <a:xfrm>
            <a:off x="158" y="215"/>
            <a:ext cx="23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42" name="Line 3"/>
          <xdr:cNvSpPr>
            <a:spLocks noChangeShapeType="1"/>
          </xdr:cNvSpPr>
        </xdr:nvSpPr>
        <xdr:spPr bwMode="auto">
          <a:xfrm>
            <a:off x="144" y="167"/>
            <a:ext cx="26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88043" name="Group 4"/>
          <xdr:cNvGrpSpPr>
            <a:grpSpLocks/>
          </xdr:cNvGrpSpPr>
        </xdr:nvGrpSpPr>
        <xdr:grpSpPr bwMode="auto">
          <a:xfrm>
            <a:off x="119" y="110"/>
            <a:ext cx="315" cy="162"/>
            <a:chOff x="119" y="110"/>
            <a:chExt cx="315" cy="162"/>
          </a:xfrm>
        </xdr:grpSpPr>
        <xdr:sp macro="" textlink="">
          <xdr:nvSpPr>
            <xdr:cNvPr id="888044" name="Freeform 5"/>
            <xdr:cNvSpPr>
              <a:spLocks/>
            </xdr:cNvSpPr>
          </xdr:nvSpPr>
          <xdr:spPr bwMode="auto">
            <a:xfrm>
              <a:off x="128" y="119"/>
              <a:ext cx="296" cy="144"/>
            </a:xfrm>
            <a:custGeom>
              <a:avLst/>
              <a:gdLst>
                <a:gd name="T0" fmla="*/ 0 w 248"/>
                <a:gd name="T1" fmla="*/ 0 h 144"/>
                <a:gd name="T2" fmla="*/ 2147483646 w 248"/>
                <a:gd name="T3" fmla="*/ 0 h 144"/>
                <a:gd name="T4" fmla="*/ 2147483646 w 248"/>
                <a:gd name="T5" fmla="*/ 144 h 144"/>
                <a:gd name="T6" fmla="*/ 2147483646 w 248"/>
                <a:gd name="T7" fmla="*/ 144 h 144"/>
                <a:gd name="T8" fmla="*/ 0 w 248"/>
                <a:gd name="T9" fmla="*/ 0 h 14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48"/>
                <a:gd name="T16" fmla="*/ 0 h 144"/>
                <a:gd name="T17" fmla="*/ 248 w 248"/>
                <a:gd name="T18" fmla="*/ 144 h 144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48" h="144">
                  <a:moveTo>
                    <a:pt x="0" y="0"/>
                  </a:moveTo>
                  <a:lnTo>
                    <a:pt x="248" y="0"/>
                  </a:lnTo>
                  <a:lnTo>
                    <a:pt x="207" y="144"/>
                  </a:lnTo>
                  <a:lnTo>
                    <a:pt x="37" y="144"/>
                  </a:lnTo>
                  <a:lnTo>
                    <a:pt x="0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88045" name="Freeform 6"/>
            <xdr:cNvSpPr>
              <a:spLocks/>
            </xdr:cNvSpPr>
          </xdr:nvSpPr>
          <xdr:spPr bwMode="auto">
            <a:xfrm>
              <a:off x="119" y="110"/>
              <a:ext cx="315" cy="162"/>
            </a:xfrm>
            <a:custGeom>
              <a:avLst/>
              <a:gdLst>
                <a:gd name="T0" fmla="*/ 0 w 248"/>
                <a:gd name="T1" fmla="*/ 0 h 144"/>
                <a:gd name="T2" fmla="*/ 2147483646 w 248"/>
                <a:gd name="T3" fmla="*/ 0 h 144"/>
                <a:gd name="T4" fmla="*/ 2147483646 w 248"/>
                <a:gd name="T5" fmla="*/ 48303843 h 144"/>
                <a:gd name="T6" fmla="*/ 2147483646 w 248"/>
                <a:gd name="T7" fmla="*/ 48303843 h 144"/>
                <a:gd name="T8" fmla="*/ 0 w 248"/>
                <a:gd name="T9" fmla="*/ 0 h 14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248"/>
                <a:gd name="T16" fmla="*/ 0 h 144"/>
                <a:gd name="T17" fmla="*/ 248 w 248"/>
                <a:gd name="T18" fmla="*/ 144 h 144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248" h="144">
                  <a:moveTo>
                    <a:pt x="0" y="0"/>
                  </a:moveTo>
                  <a:lnTo>
                    <a:pt x="248" y="0"/>
                  </a:lnTo>
                  <a:lnTo>
                    <a:pt x="207" y="144"/>
                  </a:lnTo>
                  <a:lnTo>
                    <a:pt x="37" y="144"/>
                  </a:lnTo>
                  <a:lnTo>
                    <a:pt x="0" y="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88046" name="Line 7"/>
            <xdr:cNvSpPr>
              <a:spLocks noChangeShapeType="1"/>
            </xdr:cNvSpPr>
          </xdr:nvSpPr>
          <xdr:spPr bwMode="auto">
            <a:xfrm>
              <a:off x="181" y="119"/>
              <a:ext cx="0" cy="4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47" name="Line 8"/>
            <xdr:cNvSpPr>
              <a:spLocks noChangeShapeType="1"/>
            </xdr:cNvSpPr>
          </xdr:nvSpPr>
          <xdr:spPr bwMode="auto">
            <a:xfrm>
              <a:off x="230" y="119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48" name="Line 9"/>
            <xdr:cNvSpPr>
              <a:spLocks noChangeShapeType="1"/>
            </xdr:cNvSpPr>
          </xdr:nvSpPr>
          <xdr:spPr bwMode="auto">
            <a:xfrm>
              <a:off x="280" y="120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49" name="Line 10"/>
            <xdr:cNvSpPr>
              <a:spLocks noChangeShapeType="1"/>
            </xdr:cNvSpPr>
          </xdr:nvSpPr>
          <xdr:spPr bwMode="auto">
            <a:xfrm>
              <a:off x="328" y="119"/>
              <a:ext cx="0" cy="5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0" name="Line 11"/>
            <xdr:cNvSpPr>
              <a:spLocks noChangeShapeType="1"/>
            </xdr:cNvSpPr>
          </xdr:nvSpPr>
          <xdr:spPr bwMode="auto">
            <a:xfrm>
              <a:off x="373" y="119"/>
              <a:ext cx="0" cy="5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1" name="Line 12"/>
            <xdr:cNvSpPr>
              <a:spLocks noChangeShapeType="1"/>
            </xdr:cNvSpPr>
          </xdr:nvSpPr>
          <xdr:spPr bwMode="auto">
            <a:xfrm>
              <a:off x="165" y="168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2" name="Line 13"/>
            <xdr:cNvSpPr>
              <a:spLocks noChangeShapeType="1"/>
            </xdr:cNvSpPr>
          </xdr:nvSpPr>
          <xdr:spPr bwMode="auto">
            <a:xfrm>
              <a:off x="209" y="167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3" name="Line 14"/>
            <xdr:cNvSpPr>
              <a:spLocks noChangeShapeType="1"/>
            </xdr:cNvSpPr>
          </xdr:nvSpPr>
          <xdr:spPr bwMode="auto">
            <a:xfrm>
              <a:off x="258" y="168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4" name="Line 15"/>
            <xdr:cNvSpPr>
              <a:spLocks noChangeShapeType="1"/>
            </xdr:cNvSpPr>
          </xdr:nvSpPr>
          <xdr:spPr bwMode="auto">
            <a:xfrm>
              <a:off x="302" y="167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5" name="Line 16"/>
            <xdr:cNvSpPr>
              <a:spLocks noChangeShapeType="1"/>
            </xdr:cNvSpPr>
          </xdr:nvSpPr>
          <xdr:spPr bwMode="auto">
            <a:xfrm>
              <a:off x="342" y="167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6" name="Line 17"/>
            <xdr:cNvSpPr>
              <a:spLocks noChangeShapeType="1"/>
            </xdr:cNvSpPr>
          </xdr:nvSpPr>
          <xdr:spPr bwMode="auto">
            <a:xfrm>
              <a:off x="385" y="168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7" name="Line 18"/>
            <xdr:cNvSpPr>
              <a:spLocks noChangeShapeType="1"/>
            </xdr:cNvSpPr>
          </xdr:nvSpPr>
          <xdr:spPr bwMode="auto">
            <a:xfrm>
              <a:off x="185" y="217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8" name="Line 19"/>
            <xdr:cNvSpPr>
              <a:spLocks noChangeShapeType="1"/>
            </xdr:cNvSpPr>
          </xdr:nvSpPr>
          <xdr:spPr bwMode="auto">
            <a:xfrm>
              <a:off x="234" y="216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59" name="Line 20"/>
            <xdr:cNvSpPr>
              <a:spLocks noChangeShapeType="1"/>
            </xdr:cNvSpPr>
          </xdr:nvSpPr>
          <xdr:spPr bwMode="auto">
            <a:xfrm>
              <a:off x="278" y="217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60" name="Line 21"/>
            <xdr:cNvSpPr>
              <a:spLocks noChangeShapeType="1"/>
            </xdr:cNvSpPr>
          </xdr:nvSpPr>
          <xdr:spPr bwMode="auto">
            <a:xfrm>
              <a:off x="322" y="216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8061" name="Line 22"/>
            <xdr:cNvSpPr>
              <a:spLocks noChangeShapeType="1"/>
            </xdr:cNvSpPr>
          </xdr:nvSpPr>
          <xdr:spPr bwMode="auto">
            <a:xfrm>
              <a:off x="363" y="215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 type="none" w="sm" len="sm"/>
              <a:tailEnd type="non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257175</xdr:colOff>
      <xdr:row>5</xdr:row>
      <xdr:rowOff>28575</xdr:rowOff>
    </xdr:from>
    <xdr:to>
      <xdr:col>8</xdr:col>
      <xdr:colOff>304800</xdr:colOff>
      <xdr:row>5</xdr:row>
      <xdr:rowOff>28575</xdr:rowOff>
    </xdr:to>
    <xdr:sp macro="" textlink="">
      <xdr:nvSpPr>
        <xdr:cNvPr id="887982" name="Line 23"/>
        <xdr:cNvSpPr>
          <a:spLocks noChangeShapeType="1"/>
        </xdr:cNvSpPr>
      </xdr:nvSpPr>
      <xdr:spPr bwMode="auto">
        <a:xfrm>
          <a:off x="838200" y="1114425"/>
          <a:ext cx="3114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104775</xdr:colOff>
      <xdr:row>5</xdr:row>
      <xdr:rowOff>133350</xdr:rowOff>
    </xdr:from>
    <xdr:to>
      <xdr:col>1</xdr:col>
      <xdr:colOff>561975</xdr:colOff>
      <xdr:row>16</xdr:row>
      <xdr:rowOff>85725</xdr:rowOff>
    </xdr:to>
    <xdr:sp macro="" textlink="">
      <xdr:nvSpPr>
        <xdr:cNvPr id="887983" name="Line 24"/>
        <xdr:cNvSpPr>
          <a:spLocks noChangeShapeType="1"/>
        </xdr:cNvSpPr>
      </xdr:nvSpPr>
      <xdr:spPr bwMode="auto">
        <a:xfrm>
          <a:off x="685800" y="1219200"/>
          <a:ext cx="457200" cy="15716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6</xdr:row>
      <xdr:rowOff>0</xdr:rowOff>
    </xdr:from>
    <xdr:to>
      <xdr:col>8</xdr:col>
      <xdr:colOff>295275</xdr:colOff>
      <xdr:row>6</xdr:row>
      <xdr:rowOff>0</xdr:rowOff>
    </xdr:to>
    <xdr:sp macro="" textlink="">
      <xdr:nvSpPr>
        <xdr:cNvPr id="887984" name="Line 25"/>
        <xdr:cNvSpPr>
          <a:spLocks noChangeShapeType="1"/>
        </xdr:cNvSpPr>
      </xdr:nvSpPr>
      <xdr:spPr bwMode="auto">
        <a:xfrm>
          <a:off x="3943350" y="123825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6</xdr:row>
      <xdr:rowOff>9525</xdr:rowOff>
    </xdr:from>
    <xdr:to>
      <xdr:col>15</xdr:col>
      <xdr:colOff>304800</xdr:colOff>
      <xdr:row>6</xdr:row>
      <xdr:rowOff>9525</xdr:rowOff>
    </xdr:to>
    <xdr:sp macro="" textlink="">
      <xdr:nvSpPr>
        <xdr:cNvPr id="887985" name="Line 26"/>
        <xdr:cNvSpPr>
          <a:spLocks noChangeShapeType="1"/>
        </xdr:cNvSpPr>
      </xdr:nvSpPr>
      <xdr:spPr bwMode="auto">
        <a:xfrm flipV="1">
          <a:off x="3914775" y="1247775"/>
          <a:ext cx="260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352425</xdr:colOff>
      <xdr:row>15</xdr:row>
      <xdr:rowOff>0</xdr:rowOff>
    </xdr:from>
    <xdr:to>
      <xdr:col>16</xdr:col>
      <xdr:colOff>209550</xdr:colOff>
      <xdr:row>15</xdr:row>
      <xdr:rowOff>0</xdr:rowOff>
    </xdr:to>
    <xdr:sp macro="" textlink="">
      <xdr:nvSpPr>
        <xdr:cNvPr id="887986" name="Line 27"/>
        <xdr:cNvSpPr>
          <a:spLocks noChangeShapeType="1"/>
        </xdr:cNvSpPr>
      </xdr:nvSpPr>
      <xdr:spPr bwMode="auto">
        <a:xfrm>
          <a:off x="6153150" y="2552700"/>
          <a:ext cx="6762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228600</xdr:colOff>
      <xdr:row>16</xdr:row>
      <xdr:rowOff>0</xdr:rowOff>
    </xdr:from>
    <xdr:to>
      <xdr:col>14</xdr:col>
      <xdr:colOff>95250</xdr:colOff>
      <xdr:row>16</xdr:row>
      <xdr:rowOff>0</xdr:rowOff>
    </xdr:to>
    <xdr:sp macro="" textlink="">
      <xdr:nvSpPr>
        <xdr:cNvPr id="887987" name="Line 28"/>
        <xdr:cNvSpPr>
          <a:spLocks noChangeShapeType="1"/>
        </xdr:cNvSpPr>
      </xdr:nvSpPr>
      <xdr:spPr bwMode="auto">
        <a:xfrm flipV="1">
          <a:off x="3467100" y="2705100"/>
          <a:ext cx="24288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17</xdr:row>
      <xdr:rowOff>0</xdr:rowOff>
    </xdr:from>
    <xdr:to>
      <xdr:col>18</xdr:col>
      <xdr:colOff>142875</xdr:colOff>
      <xdr:row>17</xdr:row>
      <xdr:rowOff>0</xdr:rowOff>
    </xdr:to>
    <xdr:sp macro="" textlink="">
      <xdr:nvSpPr>
        <xdr:cNvPr id="887988" name="Line 29"/>
        <xdr:cNvSpPr>
          <a:spLocks noChangeShapeType="1"/>
        </xdr:cNvSpPr>
      </xdr:nvSpPr>
      <xdr:spPr bwMode="auto">
        <a:xfrm flipV="1">
          <a:off x="3457575" y="2790825"/>
          <a:ext cx="4295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295275</xdr:colOff>
      <xdr:row>3</xdr:row>
      <xdr:rowOff>142875</xdr:rowOff>
    </xdr:from>
    <xdr:to>
      <xdr:col>19</xdr:col>
      <xdr:colOff>0</xdr:colOff>
      <xdr:row>6</xdr:row>
      <xdr:rowOff>0</xdr:rowOff>
    </xdr:to>
    <xdr:sp macro="" textlink="">
      <xdr:nvSpPr>
        <xdr:cNvPr id="887989" name="Freeform 30"/>
        <xdr:cNvSpPr>
          <a:spLocks/>
        </xdr:cNvSpPr>
      </xdr:nvSpPr>
      <xdr:spPr bwMode="auto">
        <a:xfrm>
          <a:off x="6505575" y="828675"/>
          <a:ext cx="1571625" cy="409575"/>
        </a:xfrm>
        <a:custGeom>
          <a:avLst/>
          <a:gdLst>
            <a:gd name="T0" fmla="*/ 0 w 133"/>
            <a:gd name="T1" fmla="*/ 2147483646 h 48"/>
            <a:gd name="T2" fmla="*/ 2147483646 w 133"/>
            <a:gd name="T3" fmla="*/ 2147483646 h 48"/>
            <a:gd name="T4" fmla="*/ 2147483646 w 133"/>
            <a:gd name="T5" fmla="*/ 0 h 48"/>
            <a:gd name="T6" fmla="*/ 0 60000 65536"/>
            <a:gd name="T7" fmla="*/ 0 60000 65536"/>
            <a:gd name="T8" fmla="*/ 0 60000 65536"/>
            <a:gd name="T9" fmla="*/ 0 w 133"/>
            <a:gd name="T10" fmla="*/ 0 h 48"/>
            <a:gd name="T11" fmla="*/ 133 w 133"/>
            <a:gd name="T12" fmla="*/ 48 h 4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3" h="48">
              <a:moveTo>
                <a:pt x="0" y="48"/>
              </a:moveTo>
              <a:lnTo>
                <a:pt x="69" y="48"/>
              </a:lnTo>
              <a:lnTo>
                <a:pt x="133" y="0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447675</xdr:colOff>
      <xdr:row>6</xdr:row>
      <xdr:rowOff>9525</xdr:rowOff>
    </xdr:from>
    <xdr:to>
      <xdr:col>18</xdr:col>
      <xdr:colOff>200025</xdr:colOff>
      <xdr:row>6</xdr:row>
      <xdr:rowOff>9525</xdr:rowOff>
    </xdr:to>
    <xdr:sp macro="" textlink="">
      <xdr:nvSpPr>
        <xdr:cNvPr id="887990" name="Line 31"/>
        <xdr:cNvSpPr>
          <a:spLocks noChangeShapeType="1"/>
        </xdr:cNvSpPr>
      </xdr:nvSpPr>
      <xdr:spPr bwMode="auto">
        <a:xfrm>
          <a:off x="7477125" y="1247775"/>
          <a:ext cx="333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381000</xdr:colOff>
      <xdr:row>17</xdr:row>
      <xdr:rowOff>0</xdr:rowOff>
    </xdr:from>
    <xdr:to>
      <xdr:col>18</xdr:col>
      <xdr:colOff>133350</xdr:colOff>
      <xdr:row>17</xdr:row>
      <xdr:rowOff>0</xdr:rowOff>
    </xdr:to>
    <xdr:sp macro="" textlink="">
      <xdr:nvSpPr>
        <xdr:cNvPr id="887991" name="Line 32"/>
        <xdr:cNvSpPr>
          <a:spLocks noChangeShapeType="1"/>
        </xdr:cNvSpPr>
      </xdr:nvSpPr>
      <xdr:spPr bwMode="auto">
        <a:xfrm>
          <a:off x="7410450" y="2790825"/>
          <a:ext cx="333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342900</xdr:colOff>
      <xdr:row>6</xdr:row>
      <xdr:rowOff>9525</xdr:rowOff>
    </xdr:from>
    <xdr:to>
      <xdr:col>18</xdr:col>
      <xdr:colOff>9525</xdr:colOff>
      <xdr:row>16</xdr:row>
      <xdr:rowOff>66675</xdr:rowOff>
    </xdr:to>
    <xdr:sp macro="" textlink="">
      <xdr:nvSpPr>
        <xdr:cNvPr id="887992" name="Line 33"/>
        <xdr:cNvSpPr>
          <a:spLocks noChangeShapeType="1"/>
        </xdr:cNvSpPr>
      </xdr:nvSpPr>
      <xdr:spPr bwMode="auto">
        <a:xfrm flipH="1">
          <a:off x="7372350" y="1247775"/>
          <a:ext cx="247650" cy="152400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15</xdr:row>
      <xdr:rowOff>0</xdr:rowOff>
    </xdr:from>
    <xdr:to>
      <xdr:col>16</xdr:col>
      <xdr:colOff>0</xdr:colOff>
      <xdr:row>17</xdr:row>
      <xdr:rowOff>0</xdr:rowOff>
    </xdr:to>
    <xdr:sp macro="" textlink="">
      <xdr:nvSpPr>
        <xdr:cNvPr id="887993" name="Line 34"/>
        <xdr:cNvSpPr>
          <a:spLocks noChangeShapeType="1"/>
        </xdr:cNvSpPr>
      </xdr:nvSpPr>
      <xdr:spPr bwMode="auto">
        <a:xfrm>
          <a:off x="6619875" y="2552700"/>
          <a:ext cx="0" cy="238125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180975</xdr:colOff>
      <xdr:row>10</xdr:row>
      <xdr:rowOff>9525</xdr:rowOff>
    </xdr:from>
    <xdr:to>
      <xdr:col>14</xdr:col>
      <xdr:colOff>400050</xdr:colOff>
      <xdr:row>11</xdr:row>
      <xdr:rowOff>66675</xdr:rowOff>
    </xdr:to>
    <xdr:sp macro="" textlink="">
      <xdr:nvSpPr>
        <xdr:cNvPr id="887994" name="Freeform 35"/>
        <xdr:cNvSpPr>
          <a:spLocks/>
        </xdr:cNvSpPr>
      </xdr:nvSpPr>
      <xdr:spPr bwMode="auto">
        <a:xfrm>
          <a:off x="5572125" y="1800225"/>
          <a:ext cx="628650" cy="209550"/>
        </a:xfrm>
        <a:custGeom>
          <a:avLst/>
          <a:gdLst>
            <a:gd name="T0" fmla="*/ 0 w 66"/>
            <a:gd name="T1" fmla="*/ 0 h 22"/>
            <a:gd name="T2" fmla="*/ 2147483646 w 66"/>
            <a:gd name="T3" fmla="*/ 0 h 22"/>
            <a:gd name="T4" fmla="*/ 2147483646 w 66"/>
            <a:gd name="T5" fmla="*/ 2147483646 h 22"/>
            <a:gd name="T6" fmla="*/ 0 60000 65536"/>
            <a:gd name="T7" fmla="*/ 0 60000 65536"/>
            <a:gd name="T8" fmla="*/ 0 60000 65536"/>
            <a:gd name="T9" fmla="*/ 0 w 66"/>
            <a:gd name="T10" fmla="*/ 0 h 22"/>
            <a:gd name="T11" fmla="*/ 66 w 66"/>
            <a:gd name="T12" fmla="*/ 22 h 2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6" h="22">
              <a:moveTo>
                <a:pt x="0" y="0"/>
              </a:moveTo>
              <a:lnTo>
                <a:pt x="46" y="0"/>
              </a:lnTo>
              <a:lnTo>
                <a:pt x="66" y="22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381000</xdr:colOff>
      <xdr:row>15</xdr:row>
      <xdr:rowOff>0</xdr:rowOff>
    </xdr:from>
    <xdr:to>
      <xdr:col>14</xdr:col>
      <xdr:colOff>190500</xdr:colOff>
      <xdr:row>16</xdr:row>
      <xdr:rowOff>57150</xdr:rowOff>
    </xdr:to>
    <xdr:sp macro="" textlink="">
      <xdr:nvSpPr>
        <xdr:cNvPr id="887995" name="Freeform 36"/>
        <xdr:cNvSpPr>
          <a:spLocks/>
        </xdr:cNvSpPr>
      </xdr:nvSpPr>
      <xdr:spPr bwMode="auto">
        <a:xfrm>
          <a:off x="5391150" y="2552700"/>
          <a:ext cx="600075" cy="209550"/>
        </a:xfrm>
        <a:custGeom>
          <a:avLst/>
          <a:gdLst>
            <a:gd name="T0" fmla="*/ 0 w 66"/>
            <a:gd name="T1" fmla="*/ 0 h 22"/>
            <a:gd name="T2" fmla="*/ 2147483646 w 66"/>
            <a:gd name="T3" fmla="*/ 0 h 22"/>
            <a:gd name="T4" fmla="*/ 2147483646 w 66"/>
            <a:gd name="T5" fmla="*/ 2147483646 h 22"/>
            <a:gd name="T6" fmla="*/ 0 60000 65536"/>
            <a:gd name="T7" fmla="*/ 0 60000 65536"/>
            <a:gd name="T8" fmla="*/ 0 60000 65536"/>
            <a:gd name="T9" fmla="*/ 0 w 66"/>
            <a:gd name="T10" fmla="*/ 0 h 22"/>
            <a:gd name="T11" fmla="*/ 66 w 66"/>
            <a:gd name="T12" fmla="*/ 22 h 2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66" h="22">
              <a:moveTo>
                <a:pt x="0" y="0"/>
              </a:moveTo>
              <a:lnTo>
                <a:pt x="46" y="0"/>
              </a:lnTo>
              <a:lnTo>
                <a:pt x="66" y="22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333375</xdr:colOff>
      <xdr:row>11</xdr:row>
      <xdr:rowOff>0</xdr:rowOff>
    </xdr:from>
    <xdr:to>
      <xdr:col>11</xdr:col>
      <xdr:colOff>9525</xdr:colOff>
      <xdr:row>12</xdr:row>
      <xdr:rowOff>104775</xdr:rowOff>
    </xdr:to>
    <xdr:sp macro="" textlink="">
      <xdr:nvSpPr>
        <xdr:cNvPr id="887996" name="Freeform 37"/>
        <xdr:cNvSpPr>
          <a:spLocks/>
        </xdr:cNvSpPr>
      </xdr:nvSpPr>
      <xdr:spPr bwMode="auto">
        <a:xfrm>
          <a:off x="3571875" y="1943100"/>
          <a:ext cx="1162050" cy="257175"/>
        </a:xfrm>
        <a:custGeom>
          <a:avLst/>
          <a:gdLst>
            <a:gd name="T0" fmla="*/ 0 w 138"/>
            <a:gd name="T1" fmla="*/ 2147483646 h 27"/>
            <a:gd name="T2" fmla="*/ 2147483646 w 138"/>
            <a:gd name="T3" fmla="*/ 0 h 27"/>
            <a:gd name="T4" fmla="*/ 2147483646 w 138"/>
            <a:gd name="T5" fmla="*/ 0 h 27"/>
            <a:gd name="T6" fmla="*/ 0 60000 65536"/>
            <a:gd name="T7" fmla="*/ 0 60000 65536"/>
            <a:gd name="T8" fmla="*/ 0 60000 65536"/>
            <a:gd name="T9" fmla="*/ 0 w 138"/>
            <a:gd name="T10" fmla="*/ 0 h 27"/>
            <a:gd name="T11" fmla="*/ 138 w 138"/>
            <a:gd name="T12" fmla="*/ 27 h 2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38" h="27">
              <a:moveTo>
                <a:pt x="0" y="27"/>
              </a:moveTo>
              <a:lnTo>
                <a:pt x="50" y="0"/>
              </a:lnTo>
              <a:lnTo>
                <a:pt x="138" y="0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295275</xdr:colOff>
      <xdr:row>5</xdr:row>
      <xdr:rowOff>38100</xdr:rowOff>
    </xdr:from>
    <xdr:to>
      <xdr:col>16</xdr:col>
      <xdr:colOff>285750</xdr:colOff>
      <xdr:row>5</xdr:row>
      <xdr:rowOff>38100</xdr:rowOff>
    </xdr:to>
    <xdr:sp macro="" textlink="">
      <xdr:nvSpPr>
        <xdr:cNvPr id="887997" name="Line 38"/>
        <xdr:cNvSpPr>
          <a:spLocks noChangeShapeType="1"/>
        </xdr:cNvSpPr>
      </xdr:nvSpPr>
      <xdr:spPr bwMode="auto">
        <a:xfrm flipV="1">
          <a:off x="6505575" y="1123950"/>
          <a:ext cx="400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333375</xdr:colOff>
      <xdr:row>5</xdr:row>
      <xdr:rowOff>19050</xdr:rowOff>
    </xdr:from>
    <xdr:to>
      <xdr:col>16</xdr:col>
      <xdr:colOff>123825</xdr:colOff>
      <xdr:row>6</xdr:row>
      <xdr:rowOff>57150</xdr:rowOff>
    </xdr:to>
    <xdr:sp macro="" textlink="">
      <xdr:nvSpPr>
        <xdr:cNvPr id="887998" name="Freeform 39"/>
        <xdr:cNvSpPr>
          <a:spLocks/>
        </xdr:cNvSpPr>
      </xdr:nvSpPr>
      <xdr:spPr bwMode="auto">
        <a:xfrm>
          <a:off x="5724525" y="1104900"/>
          <a:ext cx="1019175" cy="190500"/>
        </a:xfrm>
        <a:custGeom>
          <a:avLst/>
          <a:gdLst>
            <a:gd name="T0" fmla="*/ 0 w 70"/>
            <a:gd name="T1" fmla="*/ 0 h 17"/>
            <a:gd name="T2" fmla="*/ 2147483646 w 70"/>
            <a:gd name="T3" fmla="*/ 0 h 17"/>
            <a:gd name="T4" fmla="*/ 2147483646 w 70"/>
            <a:gd name="T5" fmla="*/ 2147483646 h 17"/>
            <a:gd name="T6" fmla="*/ 0 60000 65536"/>
            <a:gd name="T7" fmla="*/ 0 60000 65536"/>
            <a:gd name="T8" fmla="*/ 0 60000 65536"/>
            <a:gd name="T9" fmla="*/ 0 w 70"/>
            <a:gd name="T10" fmla="*/ 0 h 17"/>
            <a:gd name="T11" fmla="*/ 70 w 70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0" h="17">
              <a:moveTo>
                <a:pt x="0" y="0"/>
              </a:moveTo>
              <a:lnTo>
                <a:pt x="42" y="0"/>
              </a:lnTo>
              <a:lnTo>
                <a:pt x="70" y="17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133350</xdr:colOff>
      <xdr:row>6</xdr:row>
      <xdr:rowOff>9525</xdr:rowOff>
    </xdr:from>
    <xdr:to>
      <xdr:col>2</xdr:col>
      <xdr:colOff>142875</xdr:colOff>
      <xdr:row>7</xdr:row>
      <xdr:rowOff>0</xdr:rowOff>
    </xdr:to>
    <xdr:sp macro="" textlink="">
      <xdr:nvSpPr>
        <xdr:cNvPr id="887999" name="Line 43"/>
        <xdr:cNvSpPr>
          <a:spLocks noChangeShapeType="1"/>
        </xdr:cNvSpPr>
      </xdr:nvSpPr>
      <xdr:spPr bwMode="auto">
        <a:xfrm flipH="1">
          <a:off x="1409700" y="1247775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6</xdr:row>
      <xdr:rowOff>9525</xdr:rowOff>
    </xdr:from>
    <xdr:to>
      <xdr:col>3</xdr:col>
      <xdr:colOff>361950</xdr:colOff>
      <xdr:row>7</xdr:row>
      <xdr:rowOff>0</xdr:rowOff>
    </xdr:to>
    <xdr:sp macro="" textlink="">
      <xdr:nvSpPr>
        <xdr:cNvPr id="888000" name="Line 44"/>
        <xdr:cNvSpPr>
          <a:spLocks noChangeShapeType="1"/>
        </xdr:cNvSpPr>
      </xdr:nvSpPr>
      <xdr:spPr bwMode="auto">
        <a:xfrm flipH="1">
          <a:off x="1895475" y="1247775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400050</xdr:colOff>
      <xdr:row>6</xdr:row>
      <xdr:rowOff>9525</xdr:rowOff>
    </xdr:from>
    <xdr:to>
      <xdr:col>5</xdr:col>
      <xdr:colOff>0</xdr:colOff>
      <xdr:row>7</xdr:row>
      <xdr:rowOff>0</xdr:rowOff>
    </xdr:to>
    <xdr:sp macro="" textlink="">
      <xdr:nvSpPr>
        <xdr:cNvPr id="888001" name="Line 45"/>
        <xdr:cNvSpPr>
          <a:spLocks noChangeShapeType="1"/>
        </xdr:cNvSpPr>
      </xdr:nvSpPr>
      <xdr:spPr bwMode="auto">
        <a:xfrm flipH="1">
          <a:off x="2409825" y="1247775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6</xdr:row>
      <xdr:rowOff>9525</xdr:rowOff>
    </xdr:from>
    <xdr:to>
      <xdr:col>6</xdr:col>
      <xdr:colOff>123825</xdr:colOff>
      <xdr:row>7</xdr:row>
      <xdr:rowOff>0</xdr:rowOff>
    </xdr:to>
    <xdr:sp macro="" textlink="">
      <xdr:nvSpPr>
        <xdr:cNvPr id="888002" name="Line 46"/>
        <xdr:cNvSpPr>
          <a:spLocks noChangeShapeType="1"/>
        </xdr:cNvSpPr>
      </xdr:nvSpPr>
      <xdr:spPr bwMode="auto">
        <a:xfrm flipH="1">
          <a:off x="2943225" y="1247775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</xdr:row>
      <xdr:rowOff>0</xdr:rowOff>
    </xdr:from>
    <xdr:to>
      <xdr:col>7</xdr:col>
      <xdr:colOff>152400</xdr:colOff>
      <xdr:row>6</xdr:row>
      <xdr:rowOff>85725</xdr:rowOff>
    </xdr:to>
    <xdr:sp macro="" textlink="">
      <xdr:nvSpPr>
        <xdr:cNvPr id="888003" name="Line 47"/>
        <xdr:cNvSpPr>
          <a:spLocks noChangeShapeType="1"/>
        </xdr:cNvSpPr>
      </xdr:nvSpPr>
      <xdr:spPr bwMode="auto">
        <a:xfrm flipH="1">
          <a:off x="3381375" y="1238250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16</xdr:row>
      <xdr:rowOff>9525</xdr:rowOff>
    </xdr:from>
    <xdr:to>
      <xdr:col>6</xdr:col>
      <xdr:colOff>323850</xdr:colOff>
      <xdr:row>17</xdr:row>
      <xdr:rowOff>9525</xdr:rowOff>
    </xdr:to>
    <xdr:sp macro="" textlink="">
      <xdr:nvSpPr>
        <xdr:cNvPr id="888004" name="Line 48"/>
        <xdr:cNvSpPr>
          <a:spLocks noChangeShapeType="1"/>
        </xdr:cNvSpPr>
      </xdr:nvSpPr>
      <xdr:spPr bwMode="auto">
        <a:xfrm flipH="1">
          <a:off x="3143250" y="2714625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16</xdr:row>
      <xdr:rowOff>9525</xdr:rowOff>
    </xdr:from>
    <xdr:to>
      <xdr:col>5</xdr:col>
      <xdr:colOff>314325</xdr:colOff>
      <xdr:row>17</xdr:row>
      <xdr:rowOff>9525</xdr:rowOff>
    </xdr:to>
    <xdr:sp macro="" textlink="">
      <xdr:nvSpPr>
        <xdr:cNvPr id="888005" name="Line 49"/>
        <xdr:cNvSpPr>
          <a:spLocks noChangeShapeType="1"/>
        </xdr:cNvSpPr>
      </xdr:nvSpPr>
      <xdr:spPr bwMode="auto">
        <a:xfrm flipH="1">
          <a:off x="2724150" y="2714625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323850</xdr:colOff>
      <xdr:row>16</xdr:row>
      <xdr:rowOff>0</xdr:rowOff>
    </xdr:from>
    <xdr:to>
      <xdr:col>4</xdr:col>
      <xdr:colOff>333375</xdr:colOff>
      <xdr:row>17</xdr:row>
      <xdr:rowOff>0</xdr:rowOff>
    </xdr:to>
    <xdr:sp macro="" textlink="">
      <xdr:nvSpPr>
        <xdr:cNvPr id="888006" name="Line 50"/>
        <xdr:cNvSpPr>
          <a:spLocks noChangeShapeType="1"/>
        </xdr:cNvSpPr>
      </xdr:nvSpPr>
      <xdr:spPr bwMode="auto">
        <a:xfrm flipH="1">
          <a:off x="2333625" y="2705100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16</xdr:row>
      <xdr:rowOff>0</xdr:rowOff>
    </xdr:from>
    <xdr:to>
      <xdr:col>3</xdr:col>
      <xdr:colOff>371475</xdr:colOff>
      <xdr:row>17</xdr:row>
      <xdr:rowOff>0</xdr:rowOff>
    </xdr:to>
    <xdr:sp macro="" textlink="">
      <xdr:nvSpPr>
        <xdr:cNvPr id="888007" name="Line 51"/>
        <xdr:cNvSpPr>
          <a:spLocks noChangeShapeType="1"/>
        </xdr:cNvSpPr>
      </xdr:nvSpPr>
      <xdr:spPr bwMode="auto">
        <a:xfrm flipH="1">
          <a:off x="1905000" y="2705100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19050</xdr:colOff>
      <xdr:row>17</xdr:row>
      <xdr:rowOff>0</xdr:rowOff>
    </xdr:to>
    <xdr:sp macro="" textlink="">
      <xdr:nvSpPr>
        <xdr:cNvPr id="888008" name="Line 52"/>
        <xdr:cNvSpPr>
          <a:spLocks noChangeShapeType="1"/>
        </xdr:cNvSpPr>
      </xdr:nvSpPr>
      <xdr:spPr bwMode="auto">
        <a:xfrm flipH="1">
          <a:off x="1552575" y="2705100"/>
          <a:ext cx="9525" cy="857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</xdr:row>
      <xdr:rowOff>0</xdr:rowOff>
    </xdr:from>
    <xdr:to>
      <xdr:col>8</xdr:col>
      <xdr:colOff>228600</xdr:colOff>
      <xdr:row>7</xdr:row>
      <xdr:rowOff>9525</xdr:rowOff>
    </xdr:to>
    <xdr:sp macro="" textlink="">
      <xdr:nvSpPr>
        <xdr:cNvPr id="888009" name="Line 53"/>
        <xdr:cNvSpPr>
          <a:spLocks noChangeShapeType="1"/>
        </xdr:cNvSpPr>
      </xdr:nvSpPr>
      <xdr:spPr bwMode="auto">
        <a:xfrm>
          <a:off x="3800475" y="1333500"/>
          <a:ext cx="76200" cy="95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114300</xdr:rowOff>
    </xdr:from>
    <xdr:to>
      <xdr:col>8</xdr:col>
      <xdr:colOff>152400</xdr:colOff>
      <xdr:row>8</xdr:row>
      <xdr:rowOff>133350</xdr:rowOff>
    </xdr:to>
    <xdr:sp macro="" textlink="">
      <xdr:nvSpPr>
        <xdr:cNvPr id="888010" name="Line 54"/>
        <xdr:cNvSpPr>
          <a:spLocks noChangeShapeType="1"/>
        </xdr:cNvSpPr>
      </xdr:nvSpPr>
      <xdr:spPr bwMode="auto">
        <a:xfrm>
          <a:off x="3724275" y="1600200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371475</xdr:colOff>
      <xdr:row>10</xdr:row>
      <xdr:rowOff>133350</xdr:rowOff>
    </xdr:from>
    <xdr:to>
      <xdr:col>8</xdr:col>
      <xdr:colOff>38100</xdr:colOff>
      <xdr:row>11</xdr:row>
      <xdr:rowOff>0</xdr:rowOff>
    </xdr:to>
    <xdr:sp macro="" textlink="">
      <xdr:nvSpPr>
        <xdr:cNvPr id="888011" name="Line 55"/>
        <xdr:cNvSpPr>
          <a:spLocks noChangeShapeType="1"/>
        </xdr:cNvSpPr>
      </xdr:nvSpPr>
      <xdr:spPr bwMode="auto">
        <a:xfrm>
          <a:off x="3609975" y="1924050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247650</xdr:colOff>
      <xdr:row>13</xdr:row>
      <xdr:rowOff>57150</xdr:rowOff>
    </xdr:from>
    <xdr:to>
      <xdr:col>7</xdr:col>
      <xdr:colOff>323850</xdr:colOff>
      <xdr:row>13</xdr:row>
      <xdr:rowOff>76200</xdr:rowOff>
    </xdr:to>
    <xdr:sp macro="" textlink="">
      <xdr:nvSpPr>
        <xdr:cNvPr id="888012" name="Line 56"/>
        <xdr:cNvSpPr>
          <a:spLocks noChangeShapeType="1"/>
        </xdr:cNvSpPr>
      </xdr:nvSpPr>
      <xdr:spPr bwMode="auto">
        <a:xfrm>
          <a:off x="3486150" y="2305050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15</xdr:row>
      <xdr:rowOff>28575</xdr:rowOff>
    </xdr:from>
    <xdr:to>
      <xdr:col>7</xdr:col>
      <xdr:colOff>238125</xdr:colOff>
      <xdr:row>15</xdr:row>
      <xdr:rowOff>47625</xdr:rowOff>
    </xdr:to>
    <xdr:sp macro="" textlink="">
      <xdr:nvSpPr>
        <xdr:cNvPr id="888013" name="Line 57"/>
        <xdr:cNvSpPr>
          <a:spLocks noChangeShapeType="1"/>
        </xdr:cNvSpPr>
      </xdr:nvSpPr>
      <xdr:spPr bwMode="auto">
        <a:xfrm>
          <a:off x="3400425" y="2581275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8</xdr:row>
      <xdr:rowOff>95250</xdr:rowOff>
    </xdr:from>
    <xdr:to>
      <xdr:col>1</xdr:col>
      <xdr:colOff>495300</xdr:colOff>
      <xdr:row>8</xdr:row>
      <xdr:rowOff>114300</xdr:rowOff>
    </xdr:to>
    <xdr:sp macro="" textlink="">
      <xdr:nvSpPr>
        <xdr:cNvPr id="888014" name="Line 58"/>
        <xdr:cNvSpPr>
          <a:spLocks noChangeShapeType="1"/>
        </xdr:cNvSpPr>
      </xdr:nvSpPr>
      <xdr:spPr bwMode="auto">
        <a:xfrm>
          <a:off x="1000125" y="1581150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523875</xdr:colOff>
      <xdr:row>10</xdr:row>
      <xdr:rowOff>123825</xdr:rowOff>
    </xdr:from>
    <xdr:to>
      <xdr:col>1</xdr:col>
      <xdr:colOff>600075</xdr:colOff>
      <xdr:row>10</xdr:row>
      <xdr:rowOff>142875</xdr:rowOff>
    </xdr:to>
    <xdr:sp macro="" textlink="">
      <xdr:nvSpPr>
        <xdr:cNvPr id="888015" name="Line 59"/>
        <xdr:cNvSpPr>
          <a:spLocks noChangeShapeType="1"/>
        </xdr:cNvSpPr>
      </xdr:nvSpPr>
      <xdr:spPr bwMode="auto">
        <a:xfrm>
          <a:off x="1104900" y="1914525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619125</xdr:colOff>
      <xdr:row>12</xdr:row>
      <xdr:rowOff>123825</xdr:rowOff>
    </xdr:from>
    <xdr:to>
      <xdr:col>2</xdr:col>
      <xdr:colOff>0</xdr:colOff>
      <xdr:row>12</xdr:row>
      <xdr:rowOff>142875</xdr:rowOff>
    </xdr:to>
    <xdr:sp macro="" textlink="">
      <xdr:nvSpPr>
        <xdr:cNvPr id="888016" name="Line 60"/>
        <xdr:cNvSpPr>
          <a:spLocks noChangeShapeType="1"/>
        </xdr:cNvSpPr>
      </xdr:nvSpPr>
      <xdr:spPr bwMode="auto">
        <a:xfrm>
          <a:off x="1200150" y="2219325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14</xdr:row>
      <xdr:rowOff>133350</xdr:rowOff>
    </xdr:from>
    <xdr:to>
      <xdr:col>2</xdr:col>
      <xdr:colOff>85725</xdr:colOff>
      <xdr:row>15</xdr:row>
      <xdr:rowOff>0</xdr:rowOff>
    </xdr:to>
    <xdr:sp macro="" textlink="">
      <xdr:nvSpPr>
        <xdr:cNvPr id="888017" name="Line 61"/>
        <xdr:cNvSpPr>
          <a:spLocks noChangeShapeType="1"/>
        </xdr:cNvSpPr>
      </xdr:nvSpPr>
      <xdr:spPr bwMode="auto">
        <a:xfrm>
          <a:off x="1285875" y="2533650"/>
          <a:ext cx="76200" cy="19050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95250</xdr:colOff>
      <xdr:row>16</xdr:row>
      <xdr:rowOff>0</xdr:rowOff>
    </xdr:from>
    <xdr:to>
      <xdr:col>15</xdr:col>
      <xdr:colOff>285750</xdr:colOff>
      <xdr:row>17</xdr:row>
      <xdr:rowOff>0</xdr:rowOff>
    </xdr:to>
    <xdr:sp macro="" textlink="">
      <xdr:nvSpPr>
        <xdr:cNvPr id="888018" name="Freeform 62"/>
        <xdr:cNvSpPr>
          <a:spLocks/>
        </xdr:cNvSpPr>
      </xdr:nvSpPr>
      <xdr:spPr bwMode="auto">
        <a:xfrm>
          <a:off x="5895975" y="2705100"/>
          <a:ext cx="600075" cy="85725"/>
        </a:xfrm>
        <a:custGeom>
          <a:avLst/>
          <a:gdLst>
            <a:gd name="T0" fmla="*/ 0 w 63"/>
            <a:gd name="T1" fmla="*/ 2147483646 h 9"/>
            <a:gd name="T2" fmla="*/ 0 w 63"/>
            <a:gd name="T3" fmla="*/ 0 h 9"/>
            <a:gd name="T4" fmla="*/ 2147483646 w 63"/>
            <a:gd name="T5" fmla="*/ 0 h 9"/>
            <a:gd name="T6" fmla="*/ 2147483646 w 63"/>
            <a:gd name="T7" fmla="*/ 2147483646 h 9"/>
            <a:gd name="T8" fmla="*/ 0 w 63"/>
            <a:gd name="T9" fmla="*/ 2147483646 h 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63"/>
            <a:gd name="T16" fmla="*/ 0 h 9"/>
            <a:gd name="T17" fmla="*/ 63 w 63"/>
            <a:gd name="T18" fmla="*/ 9 h 9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63" h="9">
              <a:moveTo>
                <a:pt x="0" y="9"/>
              </a:moveTo>
              <a:lnTo>
                <a:pt x="0" y="0"/>
              </a:lnTo>
              <a:lnTo>
                <a:pt x="63" y="0"/>
              </a:lnTo>
              <a:lnTo>
                <a:pt x="63" y="9"/>
              </a:lnTo>
              <a:lnTo>
                <a:pt x="0" y="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>
    <xdr:from>
      <xdr:col>14</xdr:col>
      <xdr:colOff>285750</xdr:colOff>
      <xdr:row>6</xdr:row>
      <xdr:rowOff>0</xdr:rowOff>
    </xdr:from>
    <xdr:to>
      <xdr:col>16</xdr:col>
      <xdr:colOff>295275</xdr:colOff>
      <xdr:row>16</xdr:row>
      <xdr:rowOff>0</xdr:rowOff>
    </xdr:to>
    <xdr:sp macro="" textlink="">
      <xdr:nvSpPr>
        <xdr:cNvPr id="888019" name="Freeform 63"/>
        <xdr:cNvSpPr>
          <a:spLocks/>
        </xdr:cNvSpPr>
      </xdr:nvSpPr>
      <xdr:spPr bwMode="auto">
        <a:xfrm>
          <a:off x="6086475" y="1238250"/>
          <a:ext cx="828675" cy="1466850"/>
        </a:xfrm>
        <a:custGeom>
          <a:avLst/>
          <a:gdLst>
            <a:gd name="T0" fmla="*/ 2147483646 w 87"/>
            <a:gd name="T1" fmla="*/ 0 h 154"/>
            <a:gd name="T2" fmla="*/ 0 w 87"/>
            <a:gd name="T3" fmla="*/ 2147483646 h 154"/>
            <a:gd name="T4" fmla="*/ 2147483646 w 87"/>
            <a:gd name="T5" fmla="*/ 2147483646 h 154"/>
            <a:gd name="T6" fmla="*/ 2147483646 w 87"/>
            <a:gd name="T7" fmla="*/ 2147483646 h 154"/>
            <a:gd name="T8" fmla="*/ 2147483646 w 87"/>
            <a:gd name="T9" fmla="*/ 2147483646 h 154"/>
            <a:gd name="T10" fmla="*/ 2147483646 w 87"/>
            <a:gd name="T11" fmla="*/ 0 h 154"/>
            <a:gd name="T12" fmla="*/ 2147483646 w 87"/>
            <a:gd name="T13" fmla="*/ 0 h 15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87"/>
            <a:gd name="T22" fmla="*/ 0 h 154"/>
            <a:gd name="T23" fmla="*/ 87 w 87"/>
            <a:gd name="T24" fmla="*/ 154 h 154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87" h="154">
              <a:moveTo>
                <a:pt x="46" y="0"/>
              </a:moveTo>
              <a:lnTo>
                <a:pt x="0" y="154"/>
              </a:lnTo>
              <a:lnTo>
                <a:pt x="13" y="154"/>
              </a:lnTo>
              <a:lnTo>
                <a:pt x="56" y="9"/>
              </a:lnTo>
              <a:lnTo>
                <a:pt x="87" y="9"/>
              </a:lnTo>
              <a:lnTo>
                <a:pt x="83" y="0"/>
              </a:lnTo>
              <a:lnTo>
                <a:pt x="46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>
    <xdr:from>
      <xdr:col>15</xdr:col>
      <xdr:colOff>285750</xdr:colOff>
      <xdr:row>6</xdr:row>
      <xdr:rowOff>76200</xdr:rowOff>
    </xdr:from>
    <xdr:to>
      <xdr:col>15</xdr:col>
      <xdr:colOff>400050</xdr:colOff>
      <xdr:row>6</xdr:row>
      <xdr:rowOff>85725</xdr:rowOff>
    </xdr:to>
    <xdr:sp macro="" textlink="">
      <xdr:nvSpPr>
        <xdr:cNvPr id="888020" name="Line 64"/>
        <xdr:cNvSpPr>
          <a:spLocks noChangeShapeType="1"/>
        </xdr:cNvSpPr>
      </xdr:nvSpPr>
      <xdr:spPr bwMode="auto">
        <a:xfrm>
          <a:off x="6496050" y="1314450"/>
          <a:ext cx="114300" cy="95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152400</xdr:colOff>
      <xdr:row>10</xdr:row>
      <xdr:rowOff>19050</xdr:rowOff>
    </xdr:from>
    <xdr:to>
      <xdr:col>15</xdr:col>
      <xdr:colOff>266700</xdr:colOff>
      <xdr:row>10</xdr:row>
      <xdr:rowOff>28575</xdr:rowOff>
    </xdr:to>
    <xdr:sp macro="" textlink="">
      <xdr:nvSpPr>
        <xdr:cNvPr id="888021" name="Line 65"/>
        <xdr:cNvSpPr>
          <a:spLocks noChangeShapeType="1"/>
        </xdr:cNvSpPr>
      </xdr:nvSpPr>
      <xdr:spPr bwMode="auto">
        <a:xfrm>
          <a:off x="6362700" y="1809750"/>
          <a:ext cx="114300" cy="95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13</xdr:row>
      <xdr:rowOff>66675</xdr:rowOff>
    </xdr:from>
    <xdr:to>
      <xdr:col>15</xdr:col>
      <xdr:colOff>114300</xdr:colOff>
      <xdr:row>13</xdr:row>
      <xdr:rowOff>76200</xdr:rowOff>
    </xdr:to>
    <xdr:sp macro="" textlink="">
      <xdr:nvSpPr>
        <xdr:cNvPr id="888022" name="Line 66"/>
        <xdr:cNvSpPr>
          <a:spLocks noChangeShapeType="1"/>
        </xdr:cNvSpPr>
      </xdr:nvSpPr>
      <xdr:spPr bwMode="auto">
        <a:xfrm>
          <a:off x="6210300" y="2314575"/>
          <a:ext cx="114300" cy="9525"/>
        </a:xfrm>
        <a:prstGeom prst="line">
          <a:avLst/>
        </a:pr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17</xdr:row>
      <xdr:rowOff>85725</xdr:rowOff>
    </xdr:from>
    <xdr:to>
      <xdr:col>15</xdr:col>
      <xdr:colOff>285750</xdr:colOff>
      <xdr:row>18</xdr:row>
      <xdr:rowOff>76200</xdr:rowOff>
    </xdr:to>
    <xdr:grpSp>
      <xdr:nvGrpSpPr>
        <xdr:cNvPr id="888023" name="Group 67"/>
        <xdr:cNvGrpSpPr>
          <a:grpSpLocks/>
        </xdr:cNvGrpSpPr>
      </xdr:nvGrpSpPr>
      <xdr:grpSpPr bwMode="auto">
        <a:xfrm>
          <a:off x="5886450" y="2876550"/>
          <a:ext cx="609600" cy="142875"/>
          <a:chOff x="674" y="281"/>
          <a:chExt cx="64" cy="15"/>
        </a:xfrm>
      </xdr:grpSpPr>
      <xdr:sp macro="" textlink="">
        <xdr:nvSpPr>
          <xdr:cNvPr id="888038" name="Line 68"/>
          <xdr:cNvSpPr>
            <a:spLocks noChangeShapeType="1"/>
          </xdr:cNvSpPr>
        </xdr:nvSpPr>
        <xdr:spPr bwMode="auto">
          <a:xfrm flipV="1">
            <a:off x="675" y="288"/>
            <a:ext cx="62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9" name="Line 69"/>
          <xdr:cNvSpPr>
            <a:spLocks noChangeShapeType="1"/>
          </xdr:cNvSpPr>
        </xdr:nvSpPr>
        <xdr:spPr bwMode="auto">
          <a:xfrm>
            <a:off x="674" y="281"/>
            <a:ext cx="0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40" name="Line 70"/>
          <xdr:cNvSpPr>
            <a:spLocks noChangeShapeType="1"/>
          </xdr:cNvSpPr>
        </xdr:nvSpPr>
        <xdr:spPr bwMode="auto">
          <a:xfrm>
            <a:off x="738" y="281"/>
            <a:ext cx="0" cy="15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16</xdr:col>
      <xdr:colOff>257175</xdr:colOff>
      <xdr:row>6</xdr:row>
      <xdr:rowOff>0</xdr:rowOff>
    </xdr:from>
    <xdr:to>
      <xdr:col>17</xdr:col>
      <xdr:colOff>200025</xdr:colOff>
      <xdr:row>7</xdr:row>
      <xdr:rowOff>114300</xdr:rowOff>
    </xdr:to>
    <xdr:grpSp>
      <xdr:nvGrpSpPr>
        <xdr:cNvPr id="888024" name="Group 71"/>
        <xdr:cNvGrpSpPr>
          <a:grpSpLocks/>
        </xdr:cNvGrpSpPr>
      </xdr:nvGrpSpPr>
      <xdr:grpSpPr bwMode="auto">
        <a:xfrm>
          <a:off x="6877050" y="1238250"/>
          <a:ext cx="352425" cy="209550"/>
          <a:chOff x="778" y="109"/>
          <a:chExt cx="37" cy="22"/>
        </a:xfrm>
      </xdr:grpSpPr>
      <xdr:sp macro="" textlink="">
        <xdr:nvSpPr>
          <xdr:cNvPr id="888032" name="Line 72"/>
          <xdr:cNvSpPr>
            <a:spLocks noChangeShapeType="1"/>
          </xdr:cNvSpPr>
        </xdr:nvSpPr>
        <xdr:spPr bwMode="auto">
          <a:xfrm flipH="1">
            <a:off x="778" y="109"/>
            <a:ext cx="18" cy="1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3" name="Line 73"/>
          <xdr:cNvSpPr>
            <a:spLocks noChangeShapeType="1"/>
          </xdr:cNvSpPr>
        </xdr:nvSpPr>
        <xdr:spPr bwMode="auto">
          <a:xfrm flipH="1">
            <a:off x="783" y="110"/>
            <a:ext cx="18" cy="1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4" name="Line 74"/>
          <xdr:cNvSpPr>
            <a:spLocks noChangeShapeType="1"/>
          </xdr:cNvSpPr>
        </xdr:nvSpPr>
        <xdr:spPr bwMode="auto">
          <a:xfrm flipH="1">
            <a:off x="788" y="110"/>
            <a:ext cx="18" cy="16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5" name="Line 75"/>
          <xdr:cNvSpPr>
            <a:spLocks noChangeShapeType="1"/>
          </xdr:cNvSpPr>
        </xdr:nvSpPr>
        <xdr:spPr bwMode="auto">
          <a:xfrm>
            <a:off x="805" y="112"/>
            <a:ext cx="1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6" name="Line 76"/>
          <xdr:cNvSpPr>
            <a:spLocks noChangeShapeType="1"/>
          </xdr:cNvSpPr>
        </xdr:nvSpPr>
        <xdr:spPr bwMode="auto">
          <a:xfrm>
            <a:off x="803" y="116"/>
            <a:ext cx="1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7" name="Line 77"/>
          <xdr:cNvSpPr>
            <a:spLocks noChangeShapeType="1"/>
          </xdr:cNvSpPr>
        </xdr:nvSpPr>
        <xdr:spPr bwMode="auto">
          <a:xfrm>
            <a:off x="799" y="119"/>
            <a:ext cx="10" cy="12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209550</xdr:colOff>
      <xdr:row>4</xdr:row>
      <xdr:rowOff>47625</xdr:rowOff>
    </xdr:from>
    <xdr:to>
      <xdr:col>19</xdr:col>
      <xdr:colOff>9525</xdr:colOff>
      <xdr:row>5</xdr:row>
      <xdr:rowOff>114300</xdr:rowOff>
    </xdr:to>
    <xdr:grpSp>
      <xdr:nvGrpSpPr>
        <xdr:cNvPr id="888025" name="Group 78"/>
        <xdr:cNvGrpSpPr>
          <a:grpSpLocks/>
        </xdr:cNvGrpSpPr>
      </xdr:nvGrpSpPr>
      <xdr:grpSpPr bwMode="auto">
        <a:xfrm>
          <a:off x="7820025" y="981075"/>
          <a:ext cx="266700" cy="219075"/>
          <a:chOff x="883" y="82"/>
          <a:chExt cx="32" cy="23"/>
        </a:xfrm>
      </xdr:grpSpPr>
      <xdr:sp macro="" textlink="">
        <xdr:nvSpPr>
          <xdr:cNvPr id="888026" name="Line 79"/>
          <xdr:cNvSpPr>
            <a:spLocks noChangeShapeType="1"/>
          </xdr:cNvSpPr>
        </xdr:nvSpPr>
        <xdr:spPr bwMode="auto">
          <a:xfrm flipH="1">
            <a:off x="883" y="86"/>
            <a:ext cx="6" cy="19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27" name="Line 80"/>
          <xdr:cNvSpPr>
            <a:spLocks noChangeShapeType="1"/>
          </xdr:cNvSpPr>
        </xdr:nvSpPr>
        <xdr:spPr bwMode="auto">
          <a:xfrm flipH="1">
            <a:off x="888" y="85"/>
            <a:ext cx="6" cy="19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28" name="Line 81"/>
          <xdr:cNvSpPr>
            <a:spLocks noChangeShapeType="1"/>
          </xdr:cNvSpPr>
        </xdr:nvSpPr>
        <xdr:spPr bwMode="auto">
          <a:xfrm flipH="1">
            <a:off x="894" y="82"/>
            <a:ext cx="6" cy="19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29" name="Line 82"/>
          <xdr:cNvSpPr>
            <a:spLocks noChangeShapeType="1"/>
          </xdr:cNvSpPr>
        </xdr:nvSpPr>
        <xdr:spPr bwMode="auto">
          <a:xfrm>
            <a:off x="900" y="86"/>
            <a:ext cx="15" cy="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0" name="Line 83"/>
          <xdr:cNvSpPr>
            <a:spLocks noChangeShapeType="1"/>
          </xdr:cNvSpPr>
        </xdr:nvSpPr>
        <xdr:spPr bwMode="auto">
          <a:xfrm>
            <a:off x="899" y="91"/>
            <a:ext cx="15" cy="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8031" name="Line 84"/>
          <xdr:cNvSpPr>
            <a:spLocks noChangeShapeType="1"/>
          </xdr:cNvSpPr>
        </xdr:nvSpPr>
        <xdr:spPr bwMode="auto">
          <a:xfrm>
            <a:off x="897" y="95"/>
            <a:ext cx="15" cy="3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14</xdr:row>
      <xdr:rowOff>104775</xdr:rowOff>
    </xdr:from>
    <xdr:to>
      <xdr:col>22</xdr:col>
      <xdr:colOff>47625</xdr:colOff>
      <xdr:row>15</xdr:row>
      <xdr:rowOff>47625</xdr:rowOff>
    </xdr:to>
    <xdr:sp macro="" textlink="">
      <xdr:nvSpPr>
        <xdr:cNvPr id="873232" name="Freeform 2"/>
        <xdr:cNvSpPr>
          <a:spLocks/>
        </xdr:cNvSpPr>
      </xdr:nvSpPr>
      <xdr:spPr bwMode="auto">
        <a:xfrm>
          <a:off x="6581775" y="23717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12</xdr:row>
      <xdr:rowOff>104775</xdr:rowOff>
    </xdr:from>
    <xdr:to>
      <xdr:col>22</xdr:col>
      <xdr:colOff>190500</xdr:colOff>
      <xdr:row>15</xdr:row>
      <xdr:rowOff>0</xdr:rowOff>
    </xdr:to>
    <xdr:sp macro="" textlink="">
      <xdr:nvSpPr>
        <xdr:cNvPr id="873233" name="Freeform 3"/>
        <xdr:cNvSpPr>
          <a:spLocks/>
        </xdr:cNvSpPr>
      </xdr:nvSpPr>
      <xdr:spPr bwMode="auto">
        <a:xfrm>
          <a:off x="6305550" y="2066925"/>
          <a:ext cx="514350" cy="352425"/>
        </a:xfrm>
        <a:custGeom>
          <a:avLst/>
          <a:gdLst>
            <a:gd name="T0" fmla="*/ 2147483646 w 54"/>
            <a:gd name="T1" fmla="*/ 2147483646 h 37"/>
            <a:gd name="T2" fmla="*/ 2147483646 w 54"/>
            <a:gd name="T3" fmla="*/ 2147483646 h 37"/>
            <a:gd name="T4" fmla="*/ 2147483646 w 54"/>
            <a:gd name="T5" fmla="*/ 2147483646 h 37"/>
            <a:gd name="T6" fmla="*/ 2147483646 w 54"/>
            <a:gd name="T7" fmla="*/ 2147483646 h 37"/>
            <a:gd name="T8" fmla="*/ 2147483646 w 54"/>
            <a:gd name="T9" fmla="*/ 2147483646 h 37"/>
            <a:gd name="T10" fmla="*/ 2147483646 w 54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4"/>
            <a:gd name="T19" fmla="*/ 0 h 37"/>
            <a:gd name="T20" fmla="*/ 54 w 54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4" h="37">
              <a:moveTo>
                <a:pt x="19" y="3"/>
              </a:moveTo>
              <a:cubicBezTo>
                <a:pt x="10" y="6"/>
                <a:pt x="14" y="6"/>
                <a:pt x="7" y="9"/>
              </a:cubicBezTo>
              <a:cubicBezTo>
                <a:pt x="0" y="27"/>
                <a:pt x="6" y="32"/>
                <a:pt x="24" y="37"/>
              </a:cubicBezTo>
              <a:cubicBezTo>
                <a:pt x="30" y="36"/>
                <a:pt x="36" y="35"/>
                <a:pt x="41" y="34"/>
              </a:cubicBezTo>
              <a:cubicBezTo>
                <a:pt x="51" y="26"/>
                <a:pt x="54" y="17"/>
                <a:pt x="39" y="8"/>
              </a:cubicBezTo>
              <a:cubicBezTo>
                <a:pt x="34" y="0"/>
                <a:pt x="39" y="5"/>
                <a:pt x="19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10</xdr:row>
      <xdr:rowOff>114300</xdr:rowOff>
    </xdr:from>
    <xdr:to>
      <xdr:col>22</xdr:col>
      <xdr:colOff>323850</xdr:colOff>
      <xdr:row>13</xdr:row>
      <xdr:rowOff>19050</xdr:rowOff>
    </xdr:to>
    <xdr:sp macro="" textlink="">
      <xdr:nvSpPr>
        <xdr:cNvPr id="873234" name="Freeform 4"/>
        <xdr:cNvSpPr>
          <a:spLocks/>
        </xdr:cNvSpPr>
      </xdr:nvSpPr>
      <xdr:spPr bwMode="auto">
        <a:xfrm>
          <a:off x="6457950" y="1771650"/>
          <a:ext cx="495300" cy="361950"/>
        </a:xfrm>
        <a:custGeom>
          <a:avLst/>
          <a:gdLst>
            <a:gd name="T0" fmla="*/ 2147483646 w 51"/>
            <a:gd name="T1" fmla="*/ 2147483646 h 37"/>
            <a:gd name="T2" fmla="*/ 2147483646 w 51"/>
            <a:gd name="T3" fmla="*/ 2147483646 h 37"/>
            <a:gd name="T4" fmla="*/ 2147483646 w 51"/>
            <a:gd name="T5" fmla="*/ 2147483646 h 37"/>
            <a:gd name="T6" fmla="*/ 2147483646 w 51"/>
            <a:gd name="T7" fmla="*/ 2147483646 h 37"/>
            <a:gd name="T8" fmla="*/ 2147483646 w 51"/>
            <a:gd name="T9" fmla="*/ 2147483646 h 37"/>
            <a:gd name="T10" fmla="*/ 2147483646 w 51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1"/>
            <a:gd name="T19" fmla="*/ 0 h 37"/>
            <a:gd name="T20" fmla="*/ 51 w 51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1" h="37">
              <a:moveTo>
                <a:pt x="17" y="4"/>
              </a:moveTo>
              <a:cubicBezTo>
                <a:pt x="8" y="6"/>
                <a:pt x="13" y="5"/>
                <a:pt x="6" y="8"/>
              </a:cubicBezTo>
              <a:cubicBezTo>
                <a:pt x="0" y="27"/>
                <a:pt x="7" y="32"/>
                <a:pt x="23" y="37"/>
              </a:cubicBezTo>
              <a:cubicBezTo>
                <a:pt x="28" y="36"/>
                <a:pt x="33" y="35"/>
                <a:pt x="38" y="33"/>
              </a:cubicBezTo>
              <a:cubicBezTo>
                <a:pt x="47" y="25"/>
                <a:pt x="51" y="13"/>
                <a:pt x="36" y="8"/>
              </a:cubicBezTo>
              <a:cubicBezTo>
                <a:pt x="31" y="0"/>
                <a:pt x="35" y="5"/>
                <a:pt x="17" y="4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123825</xdr:colOff>
      <xdr:row>8</xdr:row>
      <xdr:rowOff>142875</xdr:rowOff>
    </xdr:from>
    <xdr:to>
      <xdr:col>23</xdr:col>
      <xdr:colOff>85725</xdr:colOff>
      <xdr:row>11</xdr:row>
      <xdr:rowOff>28575</xdr:rowOff>
    </xdr:to>
    <xdr:sp macro="" textlink="">
      <xdr:nvSpPr>
        <xdr:cNvPr id="873235" name="Freeform 5"/>
        <xdr:cNvSpPr>
          <a:spLocks/>
        </xdr:cNvSpPr>
      </xdr:nvSpPr>
      <xdr:spPr bwMode="auto">
        <a:xfrm>
          <a:off x="6581775" y="1495425"/>
          <a:ext cx="50482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7</xdr:row>
      <xdr:rowOff>19050</xdr:rowOff>
    </xdr:from>
    <xdr:to>
      <xdr:col>24</xdr:col>
      <xdr:colOff>38100</xdr:colOff>
      <xdr:row>9</xdr:row>
      <xdr:rowOff>47625</xdr:rowOff>
    </xdr:to>
    <xdr:sp macro="" textlink="">
      <xdr:nvSpPr>
        <xdr:cNvPr id="873236" name="Freeform 6"/>
        <xdr:cNvSpPr>
          <a:spLocks/>
        </xdr:cNvSpPr>
      </xdr:nvSpPr>
      <xdr:spPr bwMode="auto">
        <a:xfrm>
          <a:off x="6724650" y="1219200"/>
          <a:ext cx="495300" cy="333375"/>
        </a:xfrm>
        <a:custGeom>
          <a:avLst/>
          <a:gdLst>
            <a:gd name="T0" fmla="*/ 2147483646 w 55"/>
            <a:gd name="T1" fmla="*/ 2147483646 h 36"/>
            <a:gd name="T2" fmla="*/ 2147483646 w 55"/>
            <a:gd name="T3" fmla="*/ 2147483646 h 36"/>
            <a:gd name="T4" fmla="*/ 2147483646 w 55"/>
            <a:gd name="T5" fmla="*/ 2147483646 h 36"/>
            <a:gd name="T6" fmla="*/ 2147483646 w 55"/>
            <a:gd name="T7" fmla="*/ 2147483646 h 36"/>
            <a:gd name="T8" fmla="*/ 2147483646 w 55"/>
            <a:gd name="T9" fmla="*/ 2147483646 h 36"/>
            <a:gd name="T10" fmla="*/ 2147483646 w 55"/>
            <a:gd name="T11" fmla="*/ 2147483646 h 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5"/>
            <a:gd name="T19" fmla="*/ 0 h 36"/>
            <a:gd name="T20" fmla="*/ 55 w 55"/>
            <a:gd name="T21" fmla="*/ 36 h 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5" h="36">
              <a:moveTo>
                <a:pt x="18" y="2"/>
              </a:moveTo>
              <a:cubicBezTo>
                <a:pt x="12" y="5"/>
                <a:pt x="12" y="3"/>
                <a:pt x="7" y="8"/>
              </a:cubicBezTo>
              <a:cubicBezTo>
                <a:pt x="0" y="27"/>
                <a:pt x="5" y="31"/>
                <a:pt x="24" y="36"/>
              </a:cubicBezTo>
              <a:cubicBezTo>
                <a:pt x="30" y="35"/>
                <a:pt x="35" y="34"/>
                <a:pt x="41" y="33"/>
              </a:cubicBezTo>
              <a:cubicBezTo>
                <a:pt x="51" y="24"/>
                <a:pt x="55" y="13"/>
                <a:pt x="38" y="8"/>
              </a:cubicBezTo>
              <a:cubicBezTo>
                <a:pt x="32" y="0"/>
                <a:pt x="37" y="9"/>
                <a:pt x="18" y="2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228600</xdr:colOff>
      <xdr:row>14</xdr:row>
      <xdr:rowOff>104775</xdr:rowOff>
    </xdr:from>
    <xdr:to>
      <xdr:col>11</xdr:col>
      <xdr:colOff>114300</xdr:colOff>
      <xdr:row>16</xdr:row>
      <xdr:rowOff>38100</xdr:rowOff>
    </xdr:to>
    <xdr:sp macro="" textlink="">
      <xdr:nvSpPr>
        <xdr:cNvPr id="873237" name="Rectangle 8" descr="작은 색종이 조각"/>
        <xdr:cNvSpPr>
          <a:spLocks noChangeArrowheads="1"/>
        </xdr:cNvSpPr>
      </xdr:nvSpPr>
      <xdr:spPr bwMode="auto">
        <a:xfrm>
          <a:off x="1066800" y="2371725"/>
          <a:ext cx="2143125" cy="2381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0</xdr:rowOff>
    </xdr:from>
    <xdr:to>
      <xdr:col>30</xdr:col>
      <xdr:colOff>38100</xdr:colOff>
      <xdr:row>6</xdr:row>
      <xdr:rowOff>0</xdr:rowOff>
    </xdr:to>
    <xdr:sp macro="" textlink="">
      <xdr:nvSpPr>
        <xdr:cNvPr id="873238" name="Line 11"/>
        <xdr:cNvSpPr>
          <a:spLocks noChangeShapeType="1"/>
        </xdr:cNvSpPr>
      </xdr:nvSpPr>
      <xdr:spPr bwMode="auto">
        <a:xfrm>
          <a:off x="3238500" y="1047750"/>
          <a:ext cx="57626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104775</xdr:rowOff>
    </xdr:from>
    <xdr:to>
      <xdr:col>20</xdr:col>
      <xdr:colOff>200025</xdr:colOff>
      <xdr:row>14</xdr:row>
      <xdr:rowOff>104775</xdr:rowOff>
    </xdr:to>
    <xdr:sp macro="" textlink="">
      <xdr:nvSpPr>
        <xdr:cNvPr id="873239" name="Line 12"/>
        <xdr:cNvSpPr>
          <a:spLocks noChangeShapeType="1"/>
        </xdr:cNvSpPr>
      </xdr:nvSpPr>
      <xdr:spPr bwMode="auto">
        <a:xfrm>
          <a:off x="3219450" y="2371725"/>
          <a:ext cx="30575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</xdr:row>
      <xdr:rowOff>47625</xdr:rowOff>
    </xdr:from>
    <xdr:to>
      <xdr:col>20</xdr:col>
      <xdr:colOff>190500</xdr:colOff>
      <xdr:row>16</xdr:row>
      <xdr:rowOff>47625</xdr:rowOff>
    </xdr:to>
    <xdr:sp macro="" textlink="">
      <xdr:nvSpPr>
        <xdr:cNvPr id="873240" name="Line 13"/>
        <xdr:cNvSpPr>
          <a:spLocks noChangeShapeType="1"/>
        </xdr:cNvSpPr>
      </xdr:nvSpPr>
      <xdr:spPr bwMode="auto">
        <a:xfrm>
          <a:off x="3209925" y="2619375"/>
          <a:ext cx="30575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14</xdr:row>
      <xdr:rowOff>114300</xdr:rowOff>
    </xdr:from>
    <xdr:to>
      <xdr:col>20</xdr:col>
      <xdr:colOff>0</xdr:colOff>
      <xdr:row>18</xdr:row>
      <xdr:rowOff>142875</xdr:rowOff>
    </xdr:to>
    <xdr:sp macro="" textlink="">
      <xdr:nvSpPr>
        <xdr:cNvPr id="873241" name="Line 14"/>
        <xdr:cNvSpPr>
          <a:spLocks noChangeShapeType="1"/>
        </xdr:cNvSpPr>
      </xdr:nvSpPr>
      <xdr:spPr bwMode="auto">
        <a:xfrm flipH="1" flipV="1">
          <a:off x="6076950" y="2381250"/>
          <a:ext cx="0" cy="6381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14</xdr:row>
      <xdr:rowOff>104775</xdr:rowOff>
    </xdr:from>
    <xdr:to>
      <xdr:col>24</xdr:col>
      <xdr:colOff>19050</xdr:colOff>
      <xdr:row>18</xdr:row>
      <xdr:rowOff>142875</xdr:rowOff>
    </xdr:to>
    <xdr:sp macro="" textlink="">
      <xdr:nvSpPr>
        <xdr:cNvPr id="873242" name="Line 15"/>
        <xdr:cNvSpPr>
          <a:spLocks noChangeShapeType="1"/>
        </xdr:cNvSpPr>
      </xdr:nvSpPr>
      <xdr:spPr bwMode="auto">
        <a:xfrm flipV="1">
          <a:off x="7200900" y="2371725"/>
          <a:ext cx="0" cy="6477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14</xdr:row>
      <xdr:rowOff>95250</xdr:rowOff>
    </xdr:from>
    <xdr:to>
      <xdr:col>29</xdr:col>
      <xdr:colOff>0</xdr:colOff>
      <xdr:row>16</xdr:row>
      <xdr:rowOff>57150</xdr:rowOff>
    </xdr:to>
    <xdr:sp macro="" textlink="">
      <xdr:nvSpPr>
        <xdr:cNvPr id="873243" name="Line 16"/>
        <xdr:cNvSpPr>
          <a:spLocks noChangeShapeType="1"/>
        </xdr:cNvSpPr>
      </xdr:nvSpPr>
      <xdr:spPr bwMode="auto">
        <a:xfrm>
          <a:off x="8648700" y="2362200"/>
          <a:ext cx="0" cy="2667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</xdr:row>
      <xdr:rowOff>142875</xdr:rowOff>
    </xdr:from>
    <xdr:to>
      <xdr:col>29</xdr:col>
      <xdr:colOff>0</xdr:colOff>
      <xdr:row>14</xdr:row>
      <xdr:rowOff>114300</xdr:rowOff>
    </xdr:to>
    <xdr:sp macro="" textlink="">
      <xdr:nvSpPr>
        <xdr:cNvPr id="873244" name="Line 17"/>
        <xdr:cNvSpPr>
          <a:spLocks noChangeShapeType="1"/>
        </xdr:cNvSpPr>
      </xdr:nvSpPr>
      <xdr:spPr bwMode="auto">
        <a:xfrm flipH="1">
          <a:off x="8648700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142875</xdr:rowOff>
    </xdr:from>
    <xdr:to>
      <xdr:col>30</xdr:col>
      <xdr:colOff>0</xdr:colOff>
      <xdr:row>16</xdr:row>
      <xdr:rowOff>57150</xdr:rowOff>
    </xdr:to>
    <xdr:sp macro="" textlink="">
      <xdr:nvSpPr>
        <xdr:cNvPr id="873245" name="Line 18"/>
        <xdr:cNvSpPr>
          <a:spLocks noChangeShapeType="1"/>
        </xdr:cNvSpPr>
      </xdr:nvSpPr>
      <xdr:spPr bwMode="auto">
        <a:xfrm>
          <a:off x="8963025" y="1038225"/>
          <a:ext cx="0" cy="15906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247650</xdr:colOff>
      <xdr:row>3</xdr:row>
      <xdr:rowOff>38100</xdr:rowOff>
    </xdr:from>
    <xdr:to>
      <xdr:col>22</xdr:col>
      <xdr:colOff>247650</xdr:colOff>
      <xdr:row>5</xdr:row>
      <xdr:rowOff>142875</xdr:rowOff>
    </xdr:to>
    <xdr:sp macro="" textlink="">
      <xdr:nvSpPr>
        <xdr:cNvPr id="873246" name="Line 19"/>
        <xdr:cNvSpPr>
          <a:spLocks noChangeShapeType="1"/>
        </xdr:cNvSpPr>
      </xdr:nvSpPr>
      <xdr:spPr bwMode="auto">
        <a:xfrm flipV="1">
          <a:off x="687705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361950</xdr:colOff>
      <xdr:row>3</xdr:row>
      <xdr:rowOff>38100</xdr:rowOff>
    </xdr:from>
    <xdr:to>
      <xdr:col>24</xdr:col>
      <xdr:colOff>361950</xdr:colOff>
      <xdr:row>5</xdr:row>
      <xdr:rowOff>142875</xdr:rowOff>
    </xdr:to>
    <xdr:sp macro="" textlink="">
      <xdr:nvSpPr>
        <xdr:cNvPr id="873247" name="Line 20"/>
        <xdr:cNvSpPr>
          <a:spLocks noChangeShapeType="1"/>
        </xdr:cNvSpPr>
      </xdr:nvSpPr>
      <xdr:spPr bwMode="auto">
        <a:xfrm flipV="1">
          <a:off x="754380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4</xdr:row>
      <xdr:rowOff>9525</xdr:rowOff>
    </xdr:from>
    <xdr:to>
      <xdr:col>25</xdr:col>
      <xdr:colOff>0</xdr:colOff>
      <xdr:row>4</xdr:row>
      <xdr:rowOff>9525</xdr:rowOff>
    </xdr:to>
    <xdr:sp macro="" textlink="">
      <xdr:nvSpPr>
        <xdr:cNvPr id="873248" name="Line 21"/>
        <xdr:cNvSpPr>
          <a:spLocks noChangeShapeType="1"/>
        </xdr:cNvSpPr>
      </xdr:nvSpPr>
      <xdr:spPr bwMode="auto">
        <a:xfrm>
          <a:off x="6867525" y="752475"/>
          <a:ext cx="685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314325</xdr:colOff>
      <xdr:row>10</xdr:row>
      <xdr:rowOff>9525</xdr:rowOff>
    </xdr:to>
    <xdr:sp macro="" textlink="">
      <xdr:nvSpPr>
        <xdr:cNvPr id="873249" name="Freeform 29"/>
        <xdr:cNvSpPr>
          <a:spLocks/>
        </xdr:cNvSpPr>
      </xdr:nvSpPr>
      <xdr:spPr bwMode="auto">
        <a:xfrm>
          <a:off x="6076950" y="1504950"/>
          <a:ext cx="8667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85725</xdr:colOff>
      <xdr:row>12</xdr:row>
      <xdr:rowOff>142875</xdr:rowOff>
    </xdr:from>
    <xdr:to>
      <xdr:col>20</xdr:col>
      <xdr:colOff>238125</xdr:colOff>
      <xdr:row>15</xdr:row>
      <xdr:rowOff>19050</xdr:rowOff>
    </xdr:to>
    <xdr:sp macro="" textlink="">
      <xdr:nvSpPr>
        <xdr:cNvPr id="873250" name="Freeform 30"/>
        <xdr:cNvSpPr>
          <a:spLocks/>
        </xdr:cNvSpPr>
      </xdr:nvSpPr>
      <xdr:spPr bwMode="auto">
        <a:xfrm>
          <a:off x="4962525" y="2105025"/>
          <a:ext cx="1352550" cy="33337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873251" name="Line 71"/>
        <xdr:cNvSpPr>
          <a:spLocks noChangeShapeType="1"/>
        </xdr:cNvSpPr>
      </xdr:nvSpPr>
      <xdr:spPr bwMode="auto">
        <a:xfrm>
          <a:off x="9734550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873252" name="Line 72"/>
        <xdr:cNvSpPr>
          <a:spLocks noChangeShapeType="1"/>
        </xdr:cNvSpPr>
      </xdr:nvSpPr>
      <xdr:spPr bwMode="auto">
        <a:xfrm>
          <a:off x="9734550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873253" name="Line 73"/>
        <xdr:cNvSpPr>
          <a:spLocks noChangeShapeType="1"/>
        </xdr:cNvSpPr>
      </xdr:nvSpPr>
      <xdr:spPr bwMode="auto">
        <a:xfrm>
          <a:off x="9734550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873254" name="Line 74"/>
        <xdr:cNvSpPr>
          <a:spLocks noChangeShapeType="1"/>
        </xdr:cNvSpPr>
      </xdr:nvSpPr>
      <xdr:spPr bwMode="auto">
        <a:xfrm>
          <a:off x="9734550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6</xdr:row>
      <xdr:rowOff>0</xdr:rowOff>
    </xdr:from>
    <xdr:to>
      <xdr:col>24</xdr:col>
      <xdr:colOff>123825</xdr:colOff>
      <xdr:row>7</xdr:row>
      <xdr:rowOff>104775</xdr:rowOff>
    </xdr:to>
    <xdr:sp macro="" textlink="">
      <xdr:nvSpPr>
        <xdr:cNvPr id="873255" name="Freeform 124"/>
        <xdr:cNvSpPr>
          <a:spLocks/>
        </xdr:cNvSpPr>
      </xdr:nvSpPr>
      <xdr:spPr bwMode="auto">
        <a:xfrm>
          <a:off x="6819900" y="1047750"/>
          <a:ext cx="485775" cy="257175"/>
        </a:xfrm>
        <a:custGeom>
          <a:avLst/>
          <a:gdLst>
            <a:gd name="T0" fmla="*/ 2147483646 w 55"/>
            <a:gd name="T1" fmla="*/ 0 h 28"/>
            <a:gd name="T2" fmla="*/ 2147483646 w 55"/>
            <a:gd name="T3" fmla="*/ 2147483646 h 28"/>
            <a:gd name="T4" fmla="*/ 2147483646 w 55"/>
            <a:gd name="T5" fmla="*/ 2147483646 h 28"/>
            <a:gd name="T6" fmla="*/ 2147483646 w 55"/>
            <a:gd name="T7" fmla="*/ 2147483646 h 28"/>
            <a:gd name="T8" fmla="*/ 2147483646 w 55"/>
            <a:gd name="T9" fmla="*/ 2147483646 h 28"/>
            <a:gd name="T10" fmla="*/ 2147483646 w 55"/>
            <a:gd name="T11" fmla="*/ 0 h 28"/>
            <a:gd name="T12" fmla="*/ 2147483646 w 55"/>
            <a:gd name="T13" fmla="*/ 0 h 2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"/>
            <a:gd name="T22" fmla="*/ 0 h 28"/>
            <a:gd name="T23" fmla="*/ 55 w 55"/>
            <a:gd name="T24" fmla="*/ 28 h 2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" h="28">
              <a:moveTo>
                <a:pt x="20" y="0"/>
              </a:moveTo>
              <a:cubicBezTo>
                <a:pt x="10" y="2"/>
                <a:pt x="14" y="1"/>
                <a:pt x="7" y="4"/>
              </a:cubicBezTo>
              <a:cubicBezTo>
                <a:pt x="0" y="20"/>
                <a:pt x="8" y="24"/>
                <a:pt x="27" y="28"/>
              </a:cubicBezTo>
              <a:cubicBezTo>
                <a:pt x="33" y="27"/>
                <a:pt x="38" y="26"/>
                <a:pt x="44" y="25"/>
              </a:cubicBezTo>
              <a:cubicBezTo>
                <a:pt x="54" y="18"/>
                <a:pt x="55" y="8"/>
                <a:pt x="48" y="1"/>
              </a:cubicBezTo>
              <a:cubicBezTo>
                <a:pt x="45" y="0"/>
                <a:pt x="43" y="0"/>
                <a:pt x="38" y="0"/>
              </a:cubicBezTo>
              <a:cubicBezTo>
                <a:pt x="33" y="0"/>
                <a:pt x="24" y="0"/>
                <a:pt x="20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6</xdr:row>
      <xdr:rowOff>9525</xdr:rowOff>
    </xdr:from>
    <xdr:to>
      <xdr:col>11</xdr:col>
      <xdr:colOff>114300</xdr:colOff>
      <xdr:row>14</xdr:row>
      <xdr:rowOff>104775</xdr:rowOff>
    </xdr:to>
    <xdr:sp macro="" textlink="">
      <xdr:nvSpPr>
        <xdr:cNvPr id="873256" name="Rectangle 126"/>
        <xdr:cNvSpPr>
          <a:spLocks noChangeArrowheads="1"/>
        </xdr:cNvSpPr>
      </xdr:nvSpPr>
      <xdr:spPr bwMode="auto">
        <a:xfrm>
          <a:off x="1076325" y="1057275"/>
          <a:ext cx="2133600" cy="13144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85725</xdr:colOff>
      <xdr:row>15</xdr:row>
      <xdr:rowOff>9525</xdr:rowOff>
    </xdr:from>
    <xdr:to>
      <xdr:col>11</xdr:col>
      <xdr:colOff>19050</xdr:colOff>
      <xdr:row>15</xdr:row>
      <xdr:rowOff>114300</xdr:rowOff>
    </xdr:to>
    <xdr:grpSp>
      <xdr:nvGrpSpPr>
        <xdr:cNvPr id="873257" name="Group 150"/>
        <xdr:cNvGrpSpPr>
          <a:grpSpLocks/>
        </xdr:cNvGrpSpPr>
      </xdr:nvGrpSpPr>
      <xdr:grpSpPr bwMode="auto">
        <a:xfrm>
          <a:off x="1295400" y="2428875"/>
          <a:ext cx="1819275" cy="104775"/>
          <a:chOff x="139" y="255"/>
          <a:chExt cx="189" cy="11"/>
        </a:xfrm>
      </xdr:grpSpPr>
      <xdr:sp macro="" textlink="">
        <xdr:nvSpPr>
          <xdr:cNvPr id="873362" name="Freeform 151"/>
          <xdr:cNvSpPr>
            <a:spLocks/>
          </xdr:cNvSpPr>
        </xdr:nvSpPr>
        <xdr:spPr bwMode="auto">
          <a:xfrm>
            <a:off x="176" y="257"/>
            <a:ext cx="9" cy="5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63" name="Freeform 152"/>
          <xdr:cNvSpPr>
            <a:spLocks/>
          </xdr:cNvSpPr>
        </xdr:nvSpPr>
        <xdr:spPr bwMode="auto">
          <a:xfrm>
            <a:off x="322" y="255"/>
            <a:ext cx="6" cy="8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64" name="Freeform 153"/>
          <xdr:cNvSpPr>
            <a:spLocks/>
          </xdr:cNvSpPr>
        </xdr:nvSpPr>
        <xdr:spPr bwMode="auto">
          <a:xfrm>
            <a:off x="245" y="256"/>
            <a:ext cx="6" cy="7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65" name="Freeform 154"/>
          <xdr:cNvSpPr>
            <a:spLocks/>
          </xdr:cNvSpPr>
        </xdr:nvSpPr>
        <xdr:spPr bwMode="auto">
          <a:xfrm>
            <a:off x="210" y="260"/>
            <a:ext cx="7" cy="6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66" name="Freeform 155"/>
          <xdr:cNvSpPr>
            <a:spLocks/>
          </xdr:cNvSpPr>
        </xdr:nvSpPr>
        <xdr:spPr bwMode="auto">
          <a:xfrm>
            <a:off x="279" y="256"/>
            <a:ext cx="8" cy="7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67" name="Freeform 156"/>
          <xdr:cNvSpPr>
            <a:spLocks/>
          </xdr:cNvSpPr>
        </xdr:nvSpPr>
        <xdr:spPr bwMode="auto">
          <a:xfrm flipH="1">
            <a:off x="139" y="255"/>
            <a:ext cx="7" cy="8"/>
          </a:xfrm>
          <a:custGeom>
            <a:avLst/>
            <a:gdLst>
              <a:gd name="T0" fmla="*/ 0 w 56"/>
              <a:gd name="T1" fmla="*/ 0 h 34"/>
              <a:gd name="T2" fmla="*/ 0 w 56"/>
              <a:gd name="T3" fmla="*/ 0 h 34"/>
              <a:gd name="T4" fmla="*/ 0 w 56"/>
              <a:gd name="T5" fmla="*/ 0 h 34"/>
              <a:gd name="T6" fmla="*/ 0 w 56"/>
              <a:gd name="T7" fmla="*/ 0 h 34"/>
              <a:gd name="T8" fmla="*/ 0 w 56"/>
              <a:gd name="T9" fmla="*/ 0 h 34"/>
              <a:gd name="T10" fmla="*/ 0 w 56"/>
              <a:gd name="T11" fmla="*/ 0 h 34"/>
              <a:gd name="T12" fmla="*/ 0 w 56"/>
              <a:gd name="T13" fmla="*/ 0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247650</xdr:colOff>
      <xdr:row>17</xdr:row>
      <xdr:rowOff>57150</xdr:rowOff>
    </xdr:from>
    <xdr:to>
      <xdr:col>12</xdr:col>
      <xdr:colOff>9525</xdr:colOff>
      <xdr:row>18</xdr:row>
      <xdr:rowOff>85725</xdr:rowOff>
    </xdr:to>
    <xdr:grpSp>
      <xdr:nvGrpSpPr>
        <xdr:cNvPr id="873258" name="Group 157"/>
        <xdr:cNvGrpSpPr>
          <a:grpSpLocks/>
        </xdr:cNvGrpSpPr>
      </xdr:nvGrpSpPr>
      <xdr:grpSpPr bwMode="auto">
        <a:xfrm>
          <a:off x="1085850" y="2781300"/>
          <a:ext cx="2143125" cy="180975"/>
          <a:chOff x="129" y="292"/>
          <a:chExt cx="211" cy="19"/>
        </a:xfrm>
      </xdr:grpSpPr>
      <xdr:sp macro="" textlink="">
        <xdr:nvSpPr>
          <xdr:cNvPr id="873359" name="Line 158"/>
          <xdr:cNvSpPr>
            <a:spLocks noChangeShapeType="1"/>
          </xdr:cNvSpPr>
        </xdr:nvSpPr>
        <xdr:spPr bwMode="auto">
          <a:xfrm>
            <a:off x="129" y="301"/>
            <a:ext cx="211" cy="1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60" name="Line 159"/>
          <xdr:cNvSpPr>
            <a:spLocks noChangeShapeType="1"/>
          </xdr:cNvSpPr>
        </xdr:nvSpPr>
        <xdr:spPr bwMode="auto">
          <a:xfrm>
            <a:off x="130" y="292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61" name="Line 160"/>
          <xdr:cNvSpPr>
            <a:spLocks noChangeShapeType="1"/>
          </xdr:cNvSpPr>
        </xdr:nvSpPr>
        <xdr:spPr bwMode="auto">
          <a:xfrm>
            <a:off x="339" y="293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873259" name="Freeform 161"/>
        <xdr:cNvSpPr>
          <a:spLocks/>
        </xdr:cNvSpPr>
      </xdr:nvSpPr>
      <xdr:spPr bwMode="auto">
        <a:xfrm>
          <a:off x="7172325" y="552450"/>
          <a:ext cx="117157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180975</xdr:colOff>
      <xdr:row>18</xdr:row>
      <xdr:rowOff>0</xdr:rowOff>
    </xdr:from>
    <xdr:to>
      <xdr:col>22</xdr:col>
      <xdr:colOff>47625</xdr:colOff>
      <xdr:row>18</xdr:row>
      <xdr:rowOff>0</xdr:rowOff>
    </xdr:to>
    <xdr:sp macro="" textlink="">
      <xdr:nvSpPr>
        <xdr:cNvPr id="873260" name="Line 162"/>
        <xdr:cNvSpPr>
          <a:spLocks noChangeShapeType="1"/>
        </xdr:cNvSpPr>
      </xdr:nvSpPr>
      <xdr:spPr bwMode="auto">
        <a:xfrm flipV="1">
          <a:off x="6257925" y="2876550"/>
          <a:ext cx="4191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114300</xdr:colOff>
      <xdr:row>18</xdr:row>
      <xdr:rowOff>0</xdr:rowOff>
    </xdr:from>
    <xdr:to>
      <xdr:col>20</xdr:col>
      <xdr:colOff>200025</xdr:colOff>
      <xdr:row>18</xdr:row>
      <xdr:rowOff>0</xdr:rowOff>
    </xdr:to>
    <xdr:sp macro="" textlink="">
      <xdr:nvSpPr>
        <xdr:cNvPr id="873261" name="Line 163"/>
        <xdr:cNvSpPr>
          <a:spLocks noChangeShapeType="1"/>
        </xdr:cNvSpPr>
      </xdr:nvSpPr>
      <xdr:spPr bwMode="auto">
        <a:xfrm flipV="1">
          <a:off x="6057900" y="2876550"/>
          <a:ext cx="2190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17</xdr:row>
      <xdr:rowOff>104775</xdr:rowOff>
    </xdr:from>
    <xdr:to>
      <xdr:col>20</xdr:col>
      <xdr:colOff>190500</xdr:colOff>
      <xdr:row>19</xdr:row>
      <xdr:rowOff>19050</xdr:rowOff>
    </xdr:to>
    <xdr:sp macro="" textlink="">
      <xdr:nvSpPr>
        <xdr:cNvPr id="873262" name="Line 164"/>
        <xdr:cNvSpPr>
          <a:spLocks noChangeShapeType="1"/>
        </xdr:cNvSpPr>
      </xdr:nvSpPr>
      <xdr:spPr bwMode="auto">
        <a:xfrm>
          <a:off x="6267450" y="2828925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17</xdr:row>
      <xdr:rowOff>114300</xdr:rowOff>
    </xdr:from>
    <xdr:to>
      <xdr:col>22</xdr:col>
      <xdr:colOff>28575</xdr:colOff>
      <xdr:row>18</xdr:row>
      <xdr:rowOff>66675</xdr:rowOff>
    </xdr:to>
    <xdr:sp macro="" textlink="">
      <xdr:nvSpPr>
        <xdr:cNvPr id="873263" name="Line 165"/>
        <xdr:cNvSpPr>
          <a:spLocks noChangeShapeType="1"/>
        </xdr:cNvSpPr>
      </xdr:nvSpPr>
      <xdr:spPr bwMode="auto">
        <a:xfrm>
          <a:off x="6657975" y="2838450"/>
          <a:ext cx="0" cy="10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</xdr:row>
      <xdr:rowOff>28575</xdr:rowOff>
    </xdr:from>
    <xdr:to>
      <xdr:col>28</xdr:col>
      <xdr:colOff>76200</xdr:colOff>
      <xdr:row>10</xdr:row>
      <xdr:rowOff>19050</xdr:rowOff>
    </xdr:to>
    <xdr:sp macro="" textlink="">
      <xdr:nvSpPr>
        <xdr:cNvPr id="873264" name="Freeform 168"/>
        <xdr:cNvSpPr>
          <a:spLocks/>
        </xdr:cNvSpPr>
      </xdr:nvSpPr>
      <xdr:spPr bwMode="auto">
        <a:xfrm flipH="1" flipV="1">
          <a:off x="7191375" y="1381125"/>
          <a:ext cx="1200150" cy="29527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873265" name="Freeform 169"/>
        <xdr:cNvSpPr>
          <a:spLocks/>
        </xdr:cNvSpPr>
      </xdr:nvSpPr>
      <xdr:spPr bwMode="auto">
        <a:xfrm flipH="1" flipV="1">
          <a:off x="6991350" y="1600200"/>
          <a:ext cx="121920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873266" name="Freeform 170"/>
        <xdr:cNvSpPr>
          <a:spLocks/>
        </xdr:cNvSpPr>
      </xdr:nvSpPr>
      <xdr:spPr bwMode="auto">
        <a:xfrm flipH="1" flipV="1">
          <a:off x="6962775" y="2095500"/>
          <a:ext cx="112395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18</xdr:row>
      <xdr:rowOff>142875</xdr:rowOff>
    </xdr:from>
    <xdr:to>
      <xdr:col>24</xdr:col>
      <xdr:colOff>19050</xdr:colOff>
      <xdr:row>18</xdr:row>
      <xdr:rowOff>142875</xdr:rowOff>
    </xdr:to>
    <xdr:sp macro="" textlink="">
      <xdr:nvSpPr>
        <xdr:cNvPr id="873267" name="Line 174"/>
        <xdr:cNvSpPr>
          <a:spLocks noChangeShapeType="1"/>
        </xdr:cNvSpPr>
      </xdr:nvSpPr>
      <xdr:spPr bwMode="auto">
        <a:xfrm>
          <a:off x="6267450" y="3019425"/>
          <a:ext cx="9334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14</xdr:row>
      <xdr:rowOff>104775</xdr:rowOff>
    </xdr:from>
    <xdr:to>
      <xdr:col>29</xdr:col>
      <xdr:colOff>228600</xdr:colOff>
      <xdr:row>14</xdr:row>
      <xdr:rowOff>104775</xdr:rowOff>
    </xdr:to>
    <xdr:sp macro="" textlink="">
      <xdr:nvSpPr>
        <xdr:cNvPr id="873268" name="Line 175"/>
        <xdr:cNvSpPr>
          <a:spLocks noChangeShapeType="1"/>
        </xdr:cNvSpPr>
      </xdr:nvSpPr>
      <xdr:spPr bwMode="auto">
        <a:xfrm>
          <a:off x="6638925" y="2371725"/>
          <a:ext cx="2238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38100</xdr:colOff>
      <xdr:row>16</xdr:row>
      <xdr:rowOff>47625</xdr:rowOff>
    </xdr:from>
    <xdr:to>
      <xdr:col>30</xdr:col>
      <xdr:colOff>19050</xdr:colOff>
      <xdr:row>16</xdr:row>
      <xdr:rowOff>47625</xdr:rowOff>
    </xdr:to>
    <xdr:sp macro="" textlink="">
      <xdr:nvSpPr>
        <xdr:cNvPr id="873269" name="Line 176"/>
        <xdr:cNvSpPr>
          <a:spLocks noChangeShapeType="1"/>
        </xdr:cNvSpPr>
      </xdr:nvSpPr>
      <xdr:spPr bwMode="auto">
        <a:xfrm>
          <a:off x="6667500" y="2619375"/>
          <a:ext cx="23145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12</xdr:row>
      <xdr:rowOff>133350</xdr:rowOff>
    </xdr:from>
    <xdr:to>
      <xdr:col>22</xdr:col>
      <xdr:colOff>161925</xdr:colOff>
      <xdr:row>13</xdr:row>
      <xdr:rowOff>76200</xdr:rowOff>
    </xdr:to>
    <xdr:sp macro="" textlink="">
      <xdr:nvSpPr>
        <xdr:cNvPr id="873270" name="Freeform 177"/>
        <xdr:cNvSpPr>
          <a:spLocks/>
        </xdr:cNvSpPr>
      </xdr:nvSpPr>
      <xdr:spPr bwMode="auto">
        <a:xfrm>
          <a:off x="6696075" y="20955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11</xdr:row>
      <xdr:rowOff>0</xdr:rowOff>
    </xdr:from>
    <xdr:to>
      <xdr:col>22</xdr:col>
      <xdr:colOff>304800</xdr:colOff>
      <xdr:row>11</xdr:row>
      <xdr:rowOff>95250</xdr:rowOff>
    </xdr:to>
    <xdr:sp macro="" textlink="">
      <xdr:nvSpPr>
        <xdr:cNvPr id="873271" name="Freeform 178"/>
        <xdr:cNvSpPr>
          <a:spLocks/>
        </xdr:cNvSpPr>
      </xdr:nvSpPr>
      <xdr:spPr bwMode="auto">
        <a:xfrm>
          <a:off x="6838950" y="180975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333375</xdr:colOff>
      <xdr:row>9</xdr:row>
      <xdr:rowOff>28575</xdr:rowOff>
    </xdr:from>
    <xdr:to>
      <xdr:col>23</xdr:col>
      <xdr:colOff>57150</xdr:colOff>
      <xdr:row>9</xdr:row>
      <xdr:rowOff>123825</xdr:rowOff>
    </xdr:to>
    <xdr:sp macro="" textlink="">
      <xdr:nvSpPr>
        <xdr:cNvPr id="873272" name="Freeform 179"/>
        <xdr:cNvSpPr>
          <a:spLocks/>
        </xdr:cNvSpPr>
      </xdr:nvSpPr>
      <xdr:spPr bwMode="auto">
        <a:xfrm>
          <a:off x="6962775" y="15335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7</xdr:row>
      <xdr:rowOff>66675</xdr:rowOff>
    </xdr:from>
    <xdr:to>
      <xdr:col>24</xdr:col>
      <xdr:colOff>28575</xdr:colOff>
      <xdr:row>8</xdr:row>
      <xdr:rowOff>9525</xdr:rowOff>
    </xdr:to>
    <xdr:sp macro="" textlink="">
      <xdr:nvSpPr>
        <xdr:cNvPr id="873273" name="Freeform 180"/>
        <xdr:cNvSpPr>
          <a:spLocks/>
        </xdr:cNvSpPr>
      </xdr:nvSpPr>
      <xdr:spPr bwMode="auto">
        <a:xfrm>
          <a:off x="7115175" y="12668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5</xdr:row>
      <xdr:rowOff>142875</xdr:rowOff>
    </xdr:from>
    <xdr:to>
      <xdr:col>24</xdr:col>
      <xdr:colOff>247650</xdr:colOff>
      <xdr:row>14</xdr:row>
      <xdr:rowOff>114300</xdr:rowOff>
    </xdr:to>
    <xdr:sp macro="" textlink="">
      <xdr:nvSpPr>
        <xdr:cNvPr id="873274" name="Line 182"/>
        <xdr:cNvSpPr>
          <a:spLocks noChangeShapeType="1"/>
        </xdr:cNvSpPr>
      </xdr:nvSpPr>
      <xdr:spPr bwMode="auto">
        <a:xfrm flipV="1">
          <a:off x="6800850" y="1038225"/>
          <a:ext cx="628650" cy="13430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873275" name="Freeform 183"/>
        <xdr:cNvSpPr>
          <a:spLocks/>
        </xdr:cNvSpPr>
      </xdr:nvSpPr>
      <xdr:spPr bwMode="auto">
        <a:xfrm>
          <a:off x="7410450" y="1104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873276" name="Freeform 184"/>
        <xdr:cNvSpPr>
          <a:spLocks/>
        </xdr:cNvSpPr>
      </xdr:nvSpPr>
      <xdr:spPr bwMode="auto">
        <a:xfrm>
          <a:off x="7343775" y="1228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873277" name="Freeform 185"/>
        <xdr:cNvSpPr>
          <a:spLocks/>
        </xdr:cNvSpPr>
      </xdr:nvSpPr>
      <xdr:spPr bwMode="auto">
        <a:xfrm>
          <a:off x="7296150" y="1362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873278" name="Freeform 186"/>
        <xdr:cNvSpPr>
          <a:spLocks/>
        </xdr:cNvSpPr>
      </xdr:nvSpPr>
      <xdr:spPr bwMode="auto">
        <a:xfrm>
          <a:off x="7229475" y="14573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873279" name="Freeform 187"/>
        <xdr:cNvSpPr>
          <a:spLocks/>
        </xdr:cNvSpPr>
      </xdr:nvSpPr>
      <xdr:spPr bwMode="auto">
        <a:xfrm>
          <a:off x="7219950" y="15525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873280" name="Freeform 188"/>
        <xdr:cNvSpPr>
          <a:spLocks/>
        </xdr:cNvSpPr>
      </xdr:nvSpPr>
      <xdr:spPr bwMode="auto">
        <a:xfrm>
          <a:off x="7134225" y="16573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10</xdr:row>
      <xdr:rowOff>85725</xdr:rowOff>
    </xdr:from>
    <xdr:to>
      <xdr:col>24</xdr:col>
      <xdr:colOff>0</xdr:colOff>
      <xdr:row>10</xdr:row>
      <xdr:rowOff>123825</xdr:rowOff>
    </xdr:to>
    <xdr:sp macro="" textlink="">
      <xdr:nvSpPr>
        <xdr:cNvPr id="873281" name="Freeform 189"/>
        <xdr:cNvSpPr>
          <a:spLocks/>
        </xdr:cNvSpPr>
      </xdr:nvSpPr>
      <xdr:spPr bwMode="auto">
        <a:xfrm>
          <a:off x="7124700" y="1743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11</xdr:row>
      <xdr:rowOff>66675</xdr:rowOff>
    </xdr:from>
    <xdr:to>
      <xdr:col>23</xdr:col>
      <xdr:colOff>95250</xdr:colOff>
      <xdr:row>11</xdr:row>
      <xdr:rowOff>104775</xdr:rowOff>
    </xdr:to>
    <xdr:sp macro="" textlink="">
      <xdr:nvSpPr>
        <xdr:cNvPr id="873282" name="Freeform 190"/>
        <xdr:cNvSpPr>
          <a:spLocks/>
        </xdr:cNvSpPr>
      </xdr:nvSpPr>
      <xdr:spPr bwMode="auto">
        <a:xfrm>
          <a:off x="7038975" y="1876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873283" name="Freeform 191"/>
        <xdr:cNvSpPr>
          <a:spLocks/>
        </xdr:cNvSpPr>
      </xdr:nvSpPr>
      <xdr:spPr bwMode="auto">
        <a:xfrm>
          <a:off x="7029450" y="1943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873284" name="Freeform 192"/>
        <xdr:cNvSpPr>
          <a:spLocks/>
        </xdr:cNvSpPr>
      </xdr:nvSpPr>
      <xdr:spPr bwMode="auto">
        <a:xfrm>
          <a:off x="6953250" y="20669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873285" name="Freeform 193"/>
        <xdr:cNvSpPr>
          <a:spLocks/>
        </xdr:cNvSpPr>
      </xdr:nvSpPr>
      <xdr:spPr bwMode="auto">
        <a:xfrm>
          <a:off x="6915150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873286" name="Freeform 194"/>
        <xdr:cNvSpPr>
          <a:spLocks/>
        </xdr:cNvSpPr>
      </xdr:nvSpPr>
      <xdr:spPr bwMode="auto">
        <a:xfrm>
          <a:off x="6848475" y="22955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12</xdr:row>
      <xdr:rowOff>28575</xdr:rowOff>
    </xdr:from>
    <xdr:to>
      <xdr:col>24</xdr:col>
      <xdr:colOff>95250</xdr:colOff>
      <xdr:row>12</xdr:row>
      <xdr:rowOff>66675</xdr:rowOff>
    </xdr:to>
    <xdr:sp macro="" textlink="">
      <xdr:nvSpPr>
        <xdr:cNvPr id="873287" name="Freeform 200"/>
        <xdr:cNvSpPr>
          <a:spLocks/>
        </xdr:cNvSpPr>
      </xdr:nvSpPr>
      <xdr:spPr bwMode="auto">
        <a:xfrm>
          <a:off x="7219950" y="1990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</xdr:row>
      <xdr:rowOff>66675</xdr:rowOff>
    </xdr:from>
    <xdr:to>
      <xdr:col>24</xdr:col>
      <xdr:colOff>200025</xdr:colOff>
      <xdr:row>9</xdr:row>
      <xdr:rowOff>104775</xdr:rowOff>
    </xdr:to>
    <xdr:sp macro="" textlink="">
      <xdr:nvSpPr>
        <xdr:cNvPr id="873288" name="Freeform 201"/>
        <xdr:cNvSpPr>
          <a:spLocks/>
        </xdr:cNvSpPr>
      </xdr:nvSpPr>
      <xdr:spPr bwMode="auto">
        <a:xfrm>
          <a:off x="7324725" y="15716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11</xdr:row>
      <xdr:rowOff>47625</xdr:rowOff>
    </xdr:from>
    <xdr:to>
      <xdr:col>24</xdr:col>
      <xdr:colOff>95250</xdr:colOff>
      <xdr:row>11</xdr:row>
      <xdr:rowOff>85725</xdr:rowOff>
    </xdr:to>
    <xdr:sp macro="" textlink="">
      <xdr:nvSpPr>
        <xdr:cNvPr id="873289" name="Freeform 202"/>
        <xdr:cNvSpPr>
          <a:spLocks/>
        </xdr:cNvSpPr>
      </xdr:nvSpPr>
      <xdr:spPr bwMode="auto">
        <a:xfrm>
          <a:off x="7219950" y="18573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95250</xdr:colOff>
      <xdr:row>10</xdr:row>
      <xdr:rowOff>19050</xdr:rowOff>
    </xdr:from>
    <xdr:to>
      <xdr:col>24</xdr:col>
      <xdr:colOff>152400</xdr:colOff>
      <xdr:row>10</xdr:row>
      <xdr:rowOff>57150</xdr:rowOff>
    </xdr:to>
    <xdr:sp macro="" textlink="">
      <xdr:nvSpPr>
        <xdr:cNvPr id="873290" name="Freeform 203"/>
        <xdr:cNvSpPr>
          <a:spLocks/>
        </xdr:cNvSpPr>
      </xdr:nvSpPr>
      <xdr:spPr bwMode="auto">
        <a:xfrm>
          <a:off x="7277100" y="1676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361950</xdr:colOff>
      <xdr:row>13</xdr:row>
      <xdr:rowOff>142875</xdr:rowOff>
    </xdr:from>
    <xdr:to>
      <xdr:col>23</xdr:col>
      <xdr:colOff>47625</xdr:colOff>
      <xdr:row>14</xdr:row>
      <xdr:rowOff>28575</xdr:rowOff>
    </xdr:to>
    <xdr:sp macro="" textlink="">
      <xdr:nvSpPr>
        <xdr:cNvPr id="873291" name="Freeform 204"/>
        <xdr:cNvSpPr>
          <a:spLocks/>
        </xdr:cNvSpPr>
      </xdr:nvSpPr>
      <xdr:spPr bwMode="auto">
        <a:xfrm>
          <a:off x="6991350" y="2257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38100</xdr:rowOff>
    </xdr:from>
    <xdr:to>
      <xdr:col>23</xdr:col>
      <xdr:colOff>114300</xdr:colOff>
      <xdr:row>13</xdr:row>
      <xdr:rowOff>76200</xdr:rowOff>
    </xdr:to>
    <xdr:sp macro="" textlink="">
      <xdr:nvSpPr>
        <xdr:cNvPr id="873292" name="Freeform 205"/>
        <xdr:cNvSpPr>
          <a:spLocks/>
        </xdr:cNvSpPr>
      </xdr:nvSpPr>
      <xdr:spPr bwMode="auto">
        <a:xfrm>
          <a:off x="7058025" y="2152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12</xdr:row>
      <xdr:rowOff>95250</xdr:rowOff>
    </xdr:from>
    <xdr:to>
      <xdr:col>23</xdr:col>
      <xdr:colOff>152400</xdr:colOff>
      <xdr:row>12</xdr:row>
      <xdr:rowOff>133350</xdr:rowOff>
    </xdr:to>
    <xdr:sp macro="" textlink="">
      <xdr:nvSpPr>
        <xdr:cNvPr id="873293" name="Freeform 207"/>
        <xdr:cNvSpPr>
          <a:spLocks/>
        </xdr:cNvSpPr>
      </xdr:nvSpPr>
      <xdr:spPr bwMode="auto">
        <a:xfrm>
          <a:off x="7096125" y="2057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13</xdr:row>
      <xdr:rowOff>133350</xdr:rowOff>
    </xdr:from>
    <xdr:to>
      <xdr:col>23</xdr:col>
      <xdr:colOff>171450</xdr:colOff>
      <xdr:row>14</xdr:row>
      <xdr:rowOff>19050</xdr:rowOff>
    </xdr:to>
    <xdr:sp macro="" textlink="">
      <xdr:nvSpPr>
        <xdr:cNvPr id="873294" name="Freeform 209"/>
        <xdr:cNvSpPr>
          <a:spLocks/>
        </xdr:cNvSpPr>
      </xdr:nvSpPr>
      <xdr:spPr bwMode="auto">
        <a:xfrm>
          <a:off x="711517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209550</xdr:colOff>
      <xdr:row>8</xdr:row>
      <xdr:rowOff>47625</xdr:rowOff>
    </xdr:from>
    <xdr:to>
      <xdr:col>24</xdr:col>
      <xdr:colOff>266700</xdr:colOff>
      <xdr:row>8</xdr:row>
      <xdr:rowOff>85725</xdr:rowOff>
    </xdr:to>
    <xdr:sp macro="" textlink="">
      <xdr:nvSpPr>
        <xdr:cNvPr id="873295" name="Freeform 210"/>
        <xdr:cNvSpPr>
          <a:spLocks/>
        </xdr:cNvSpPr>
      </xdr:nvSpPr>
      <xdr:spPr bwMode="auto">
        <a:xfrm>
          <a:off x="7391400" y="14001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7</xdr:row>
      <xdr:rowOff>66675</xdr:rowOff>
    </xdr:from>
    <xdr:to>
      <xdr:col>24</xdr:col>
      <xdr:colOff>295275</xdr:colOff>
      <xdr:row>7</xdr:row>
      <xdr:rowOff>104775</xdr:rowOff>
    </xdr:to>
    <xdr:sp macro="" textlink="">
      <xdr:nvSpPr>
        <xdr:cNvPr id="873296" name="Freeform 211"/>
        <xdr:cNvSpPr>
          <a:spLocks/>
        </xdr:cNvSpPr>
      </xdr:nvSpPr>
      <xdr:spPr bwMode="auto">
        <a:xfrm>
          <a:off x="7419975" y="12668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73297" name="Line 212"/>
        <xdr:cNvSpPr>
          <a:spLocks noChangeShapeType="1"/>
        </xdr:cNvSpPr>
      </xdr:nvSpPr>
      <xdr:spPr bwMode="auto">
        <a:xfrm flipH="1">
          <a:off x="6048375" y="1038225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5</xdr:row>
      <xdr:rowOff>142875</xdr:rowOff>
    </xdr:from>
    <xdr:to>
      <xdr:col>12</xdr:col>
      <xdr:colOff>9525</xdr:colOff>
      <xdr:row>14</xdr:row>
      <xdr:rowOff>123825</xdr:rowOff>
    </xdr:to>
    <xdr:grpSp>
      <xdr:nvGrpSpPr>
        <xdr:cNvPr id="873298" name="Group 293"/>
        <xdr:cNvGrpSpPr>
          <a:grpSpLocks/>
        </xdr:cNvGrpSpPr>
      </xdr:nvGrpSpPr>
      <xdr:grpSpPr bwMode="auto">
        <a:xfrm>
          <a:off x="1066800" y="1038225"/>
          <a:ext cx="2162175" cy="1352550"/>
          <a:chOff x="120" y="109"/>
          <a:chExt cx="227" cy="142"/>
        </a:xfrm>
      </xdr:grpSpPr>
      <xdr:sp macro="" textlink="">
        <xdr:nvSpPr>
          <xdr:cNvPr id="873333" name="Freeform 223"/>
          <xdr:cNvSpPr>
            <a:spLocks/>
          </xdr:cNvSpPr>
        </xdr:nvSpPr>
        <xdr:spPr bwMode="auto">
          <a:xfrm rot="10439460">
            <a:off x="162" y="181"/>
            <a:ext cx="48" cy="39"/>
          </a:xfrm>
          <a:custGeom>
            <a:avLst/>
            <a:gdLst>
              <a:gd name="T0" fmla="*/ 3 w 56"/>
              <a:gd name="T1" fmla="*/ 2 h 34"/>
              <a:gd name="T2" fmla="*/ 3 w 56"/>
              <a:gd name="T3" fmla="*/ 1017627 h 34"/>
              <a:gd name="T4" fmla="*/ 3 w 56"/>
              <a:gd name="T5" fmla="*/ 5279795 h 34"/>
              <a:gd name="T6" fmla="*/ 3 w 56"/>
              <a:gd name="T7" fmla="*/ 4404466 h 34"/>
              <a:gd name="T8" fmla="*/ 3 w 56"/>
              <a:gd name="T9" fmla="*/ 2918342 h 34"/>
              <a:gd name="T10" fmla="*/ 3 w 56"/>
              <a:gd name="T11" fmla="*/ 1338937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34" name="Freeform 224"/>
          <xdr:cNvSpPr>
            <a:spLocks/>
          </xdr:cNvSpPr>
        </xdr:nvSpPr>
        <xdr:spPr bwMode="auto">
          <a:xfrm rot="-592444">
            <a:off x="227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35" name="Freeform 225"/>
          <xdr:cNvSpPr>
            <a:spLocks/>
          </xdr:cNvSpPr>
        </xdr:nvSpPr>
        <xdr:spPr bwMode="auto">
          <a:xfrm rot="-449752">
            <a:off x="290" y="212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36" name="Freeform 226"/>
          <xdr:cNvSpPr>
            <a:spLocks/>
          </xdr:cNvSpPr>
        </xdr:nvSpPr>
        <xdr:spPr bwMode="auto">
          <a:xfrm rot="-717886">
            <a:off x="122" y="181"/>
            <a:ext cx="43" cy="37"/>
          </a:xfrm>
          <a:custGeom>
            <a:avLst/>
            <a:gdLst>
              <a:gd name="T0" fmla="*/ 7 w 46"/>
              <a:gd name="T1" fmla="*/ 2147483646 h 26"/>
              <a:gd name="T2" fmla="*/ 7 w 46"/>
              <a:gd name="T3" fmla="*/ 2147483646 h 26"/>
              <a:gd name="T4" fmla="*/ 4 w 46"/>
              <a:gd name="T5" fmla="*/ 2147483646 h 26"/>
              <a:gd name="T6" fmla="*/ 0 w 46"/>
              <a:gd name="T7" fmla="*/ 2147483646 h 26"/>
              <a:gd name="T8" fmla="*/ 5 w 46"/>
              <a:gd name="T9" fmla="*/ 2147483646 h 26"/>
              <a:gd name="T10" fmla="*/ 7 w 46"/>
              <a:gd name="T11" fmla="*/ 0 h 26"/>
              <a:gd name="T12" fmla="*/ 7 w 46"/>
              <a:gd name="T13" fmla="*/ 2147483646 h 26"/>
              <a:gd name="T14" fmla="*/ 7 w 46"/>
              <a:gd name="T15" fmla="*/ 2147483646 h 26"/>
              <a:gd name="T16" fmla="*/ 7 w 46"/>
              <a:gd name="T17" fmla="*/ 2147483646 h 26"/>
              <a:gd name="T18" fmla="*/ 7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37" name="Freeform 227"/>
          <xdr:cNvSpPr>
            <a:spLocks/>
          </xdr:cNvSpPr>
        </xdr:nvSpPr>
        <xdr:spPr bwMode="auto">
          <a:xfrm rot="-717886">
            <a:off x="121" y="214"/>
            <a:ext cx="35" cy="36"/>
          </a:xfrm>
          <a:custGeom>
            <a:avLst/>
            <a:gdLst>
              <a:gd name="T0" fmla="*/ 2 w 46"/>
              <a:gd name="T1" fmla="*/ 2147483646 h 26"/>
              <a:gd name="T2" fmla="*/ 2 w 46"/>
              <a:gd name="T3" fmla="*/ 2147483646 h 26"/>
              <a:gd name="T4" fmla="*/ 2 w 46"/>
              <a:gd name="T5" fmla="*/ 2147483646 h 26"/>
              <a:gd name="T6" fmla="*/ 0 w 46"/>
              <a:gd name="T7" fmla="*/ 2147483646 h 26"/>
              <a:gd name="T8" fmla="*/ 2 w 46"/>
              <a:gd name="T9" fmla="*/ 2147483646 h 26"/>
              <a:gd name="T10" fmla="*/ 2 w 46"/>
              <a:gd name="T11" fmla="*/ 0 h 26"/>
              <a:gd name="T12" fmla="*/ 2 w 46"/>
              <a:gd name="T13" fmla="*/ 2147483646 h 26"/>
              <a:gd name="T14" fmla="*/ 2 w 46"/>
              <a:gd name="T15" fmla="*/ 2147483646 h 26"/>
              <a:gd name="T16" fmla="*/ 2 w 46"/>
              <a:gd name="T17" fmla="*/ 2147483646 h 26"/>
              <a:gd name="T18" fmla="*/ 2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38" name="Freeform 228"/>
          <xdr:cNvSpPr>
            <a:spLocks/>
          </xdr:cNvSpPr>
        </xdr:nvSpPr>
        <xdr:spPr bwMode="auto">
          <a:xfrm rot="9867534">
            <a:off x="146" y="146"/>
            <a:ext cx="40" cy="41"/>
          </a:xfrm>
          <a:custGeom>
            <a:avLst/>
            <a:gdLst>
              <a:gd name="T0" fmla="*/ 3 w 46"/>
              <a:gd name="T1" fmla="*/ 2147483646 h 26"/>
              <a:gd name="T2" fmla="*/ 3 w 46"/>
              <a:gd name="T3" fmla="*/ 2147483646 h 26"/>
              <a:gd name="T4" fmla="*/ 3 w 46"/>
              <a:gd name="T5" fmla="*/ 2147483646 h 26"/>
              <a:gd name="T6" fmla="*/ 0 w 46"/>
              <a:gd name="T7" fmla="*/ 2147483646 h 26"/>
              <a:gd name="T8" fmla="*/ 3 w 46"/>
              <a:gd name="T9" fmla="*/ 2147483646 h 26"/>
              <a:gd name="T10" fmla="*/ 3 w 46"/>
              <a:gd name="T11" fmla="*/ 0 h 26"/>
              <a:gd name="T12" fmla="*/ 3 w 46"/>
              <a:gd name="T13" fmla="*/ 2147483646 h 26"/>
              <a:gd name="T14" fmla="*/ 3 w 46"/>
              <a:gd name="T15" fmla="*/ 2147483646 h 26"/>
              <a:gd name="T16" fmla="*/ 3 w 46"/>
              <a:gd name="T17" fmla="*/ 2147483646 h 26"/>
              <a:gd name="T18" fmla="*/ 3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39" name="Freeform 229"/>
          <xdr:cNvSpPr>
            <a:spLocks/>
          </xdr:cNvSpPr>
        </xdr:nvSpPr>
        <xdr:spPr bwMode="auto">
          <a:xfrm rot="-592444">
            <a:off x="258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0" name="Freeform 230"/>
          <xdr:cNvSpPr>
            <a:spLocks/>
          </xdr:cNvSpPr>
        </xdr:nvSpPr>
        <xdr:spPr bwMode="auto">
          <a:xfrm rot="-592444">
            <a:off x="326" y="214"/>
            <a:ext cx="20" cy="37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1" name="Freeform 231"/>
          <xdr:cNvSpPr>
            <a:spLocks/>
          </xdr:cNvSpPr>
        </xdr:nvSpPr>
        <xdr:spPr bwMode="auto">
          <a:xfrm rot="-389447">
            <a:off x="274" y="179"/>
            <a:ext cx="35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2" name="Freeform 232"/>
          <xdr:cNvSpPr>
            <a:spLocks/>
          </xdr:cNvSpPr>
        </xdr:nvSpPr>
        <xdr:spPr bwMode="auto">
          <a:xfrm>
            <a:off x="239" y="180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3" name="Freeform 233"/>
          <xdr:cNvSpPr>
            <a:spLocks/>
          </xdr:cNvSpPr>
        </xdr:nvSpPr>
        <xdr:spPr bwMode="auto">
          <a:xfrm rot="-449752">
            <a:off x="153" y="216"/>
            <a:ext cx="38" cy="35"/>
          </a:xfrm>
          <a:custGeom>
            <a:avLst/>
            <a:gdLst>
              <a:gd name="T0" fmla="*/ 2 w 50"/>
              <a:gd name="T1" fmla="*/ 2 h 43"/>
              <a:gd name="T2" fmla="*/ 2 w 50"/>
              <a:gd name="T3" fmla="*/ 2 h 43"/>
              <a:gd name="T4" fmla="*/ 0 w 50"/>
              <a:gd name="T5" fmla="*/ 2 h 43"/>
              <a:gd name="T6" fmla="*/ 2 w 50"/>
              <a:gd name="T7" fmla="*/ 0 h 43"/>
              <a:gd name="T8" fmla="*/ 2 w 50"/>
              <a:gd name="T9" fmla="*/ 2 h 43"/>
              <a:gd name="T10" fmla="*/ 2 w 50"/>
              <a:gd name="T11" fmla="*/ 2 h 43"/>
              <a:gd name="T12" fmla="*/ 2 w 50"/>
              <a:gd name="T13" fmla="*/ 2 h 43"/>
              <a:gd name="T14" fmla="*/ 2 w 50"/>
              <a:gd name="T15" fmla="*/ 2 h 43"/>
              <a:gd name="T16" fmla="*/ 2 w 50"/>
              <a:gd name="T17" fmla="*/ 2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4" name="Freeform 234"/>
          <xdr:cNvSpPr>
            <a:spLocks/>
          </xdr:cNvSpPr>
        </xdr:nvSpPr>
        <xdr:spPr bwMode="auto">
          <a:xfrm rot="10344321">
            <a:off x="190" y="213"/>
            <a:ext cx="38" cy="36"/>
          </a:xfrm>
          <a:custGeom>
            <a:avLst/>
            <a:gdLst>
              <a:gd name="T0" fmla="*/ 2 w 50"/>
              <a:gd name="T1" fmla="*/ 3 h 43"/>
              <a:gd name="T2" fmla="*/ 2 w 50"/>
              <a:gd name="T3" fmla="*/ 3 h 43"/>
              <a:gd name="T4" fmla="*/ 0 w 50"/>
              <a:gd name="T5" fmla="*/ 3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3 h 43"/>
              <a:gd name="T12" fmla="*/ 2 w 50"/>
              <a:gd name="T13" fmla="*/ 3 h 43"/>
              <a:gd name="T14" fmla="*/ 2 w 50"/>
              <a:gd name="T15" fmla="*/ 3 h 43"/>
              <a:gd name="T16" fmla="*/ 2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5" name="Freeform 235"/>
          <xdr:cNvSpPr>
            <a:spLocks/>
          </xdr:cNvSpPr>
        </xdr:nvSpPr>
        <xdr:spPr bwMode="auto">
          <a:xfrm rot="10447746">
            <a:off x="308" y="176"/>
            <a:ext cx="38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6" name="Freeform 236"/>
          <xdr:cNvSpPr>
            <a:spLocks/>
          </xdr:cNvSpPr>
        </xdr:nvSpPr>
        <xdr:spPr bwMode="auto">
          <a:xfrm>
            <a:off x="205" y="181"/>
            <a:ext cx="34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7" name="Freeform 237"/>
          <xdr:cNvSpPr>
            <a:spLocks/>
          </xdr:cNvSpPr>
        </xdr:nvSpPr>
        <xdr:spPr bwMode="auto">
          <a:xfrm rot="10439460">
            <a:off x="154" y="109"/>
            <a:ext cx="48" cy="40"/>
          </a:xfrm>
          <a:custGeom>
            <a:avLst/>
            <a:gdLst>
              <a:gd name="T0" fmla="*/ 3 w 56"/>
              <a:gd name="T1" fmla="*/ 2 h 34"/>
              <a:gd name="T2" fmla="*/ 3 w 56"/>
              <a:gd name="T3" fmla="*/ 9192787 h 34"/>
              <a:gd name="T4" fmla="*/ 3 w 56"/>
              <a:gd name="T5" fmla="*/ 46693665 h 34"/>
              <a:gd name="T6" fmla="*/ 3 w 56"/>
              <a:gd name="T7" fmla="*/ 39689615 h 34"/>
              <a:gd name="T8" fmla="*/ 3 w 56"/>
              <a:gd name="T9" fmla="*/ 25717685 h 34"/>
              <a:gd name="T10" fmla="*/ 3 w 56"/>
              <a:gd name="T11" fmla="*/ 12723581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8" name="Freeform 238"/>
          <xdr:cNvSpPr>
            <a:spLocks/>
          </xdr:cNvSpPr>
        </xdr:nvSpPr>
        <xdr:spPr bwMode="auto">
          <a:xfrm rot="-592444">
            <a:off x="226" y="146"/>
            <a:ext cx="32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49" name="Freeform 239"/>
          <xdr:cNvSpPr>
            <a:spLocks/>
          </xdr:cNvSpPr>
        </xdr:nvSpPr>
        <xdr:spPr bwMode="auto">
          <a:xfrm rot="-449752">
            <a:off x="289" y="146"/>
            <a:ext cx="38" cy="38"/>
          </a:xfrm>
          <a:custGeom>
            <a:avLst/>
            <a:gdLst>
              <a:gd name="T0" fmla="*/ 2 w 50"/>
              <a:gd name="T1" fmla="*/ 4 h 43"/>
              <a:gd name="T2" fmla="*/ 2 w 50"/>
              <a:gd name="T3" fmla="*/ 4 h 43"/>
              <a:gd name="T4" fmla="*/ 0 w 50"/>
              <a:gd name="T5" fmla="*/ 4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4 h 43"/>
              <a:gd name="T12" fmla="*/ 2 w 50"/>
              <a:gd name="T13" fmla="*/ 4 h 43"/>
              <a:gd name="T14" fmla="*/ 2 w 50"/>
              <a:gd name="T15" fmla="*/ 4 h 43"/>
              <a:gd name="T16" fmla="*/ 2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0" name="Freeform 240"/>
          <xdr:cNvSpPr>
            <a:spLocks/>
          </xdr:cNvSpPr>
        </xdr:nvSpPr>
        <xdr:spPr bwMode="auto">
          <a:xfrm rot="-592444">
            <a:off x="257" y="147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1" name="Freeform 241"/>
          <xdr:cNvSpPr>
            <a:spLocks/>
          </xdr:cNvSpPr>
        </xdr:nvSpPr>
        <xdr:spPr bwMode="auto">
          <a:xfrm rot="-592444">
            <a:off x="327" y="146"/>
            <a:ext cx="19" cy="36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2" name="Freeform 242"/>
          <xdr:cNvSpPr>
            <a:spLocks/>
          </xdr:cNvSpPr>
        </xdr:nvSpPr>
        <xdr:spPr bwMode="auto">
          <a:xfrm rot="-389447">
            <a:off x="275" y="111"/>
            <a:ext cx="35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3" name="Freeform 243"/>
          <xdr:cNvSpPr>
            <a:spLocks/>
          </xdr:cNvSpPr>
        </xdr:nvSpPr>
        <xdr:spPr bwMode="auto">
          <a:xfrm>
            <a:off x="240" y="111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4" name="Freeform 244"/>
          <xdr:cNvSpPr>
            <a:spLocks/>
          </xdr:cNvSpPr>
        </xdr:nvSpPr>
        <xdr:spPr bwMode="auto">
          <a:xfrm rot="-449752">
            <a:off x="120" y="146"/>
            <a:ext cx="28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5" name="Freeform 245"/>
          <xdr:cNvSpPr>
            <a:spLocks/>
          </xdr:cNvSpPr>
        </xdr:nvSpPr>
        <xdr:spPr bwMode="auto">
          <a:xfrm rot="10344321">
            <a:off x="186" y="145"/>
            <a:ext cx="41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6" name="Freeform 246"/>
          <xdr:cNvSpPr>
            <a:spLocks/>
          </xdr:cNvSpPr>
        </xdr:nvSpPr>
        <xdr:spPr bwMode="auto">
          <a:xfrm rot="10447746">
            <a:off x="309" y="109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7" name="Freeform 247"/>
          <xdr:cNvSpPr>
            <a:spLocks/>
          </xdr:cNvSpPr>
        </xdr:nvSpPr>
        <xdr:spPr bwMode="auto">
          <a:xfrm>
            <a:off x="197" y="113"/>
            <a:ext cx="44" cy="38"/>
          </a:xfrm>
          <a:custGeom>
            <a:avLst/>
            <a:gdLst>
              <a:gd name="T0" fmla="*/ 4 w 50"/>
              <a:gd name="T1" fmla="*/ 4 h 43"/>
              <a:gd name="T2" fmla="*/ 4 w 50"/>
              <a:gd name="T3" fmla="*/ 4 h 43"/>
              <a:gd name="T4" fmla="*/ 0 w 50"/>
              <a:gd name="T5" fmla="*/ 4 h 43"/>
              <a:gd name="T6" fmla="*/ 4 w 50"/>
              <a:gd name="T7" fmla="*/ 0 h 43"/>
              <a:gd name="T8" fmla="*/ 4 w 50"/>
              <a:gd name="T9" fmla="*/ 3 h 43"/>
              <a:gd name="T10" fmla="*/ 4 w 50"/>
              <a:gd name="T11" fmla="*/ 4 h 43"/>
              <a:gd name="T12" fmla="*/ 4 w 50"/>
              <a:gd name="T13" fmla="*/ 4 h 43"/>
              <a:gd name="T14" fmla="*/ 4 w 50"/>
              <a:gd name="T15" fmla="*/ 4 h 43"/>
              <a:gd name="T16" fmla="*/ 4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3358" name="Freeform 248"/>
          <xdr:cNvSpPr>
            <a:spLocks/>
          </xdr:cNvSpPr>
        </xdr:nvSpPr>
        <xdr:spPr bwMode="auto">
          <a:xfrm>
            <a:off x="120" y="111"/>
            <a:ext cx="36" cy="37"/>
          </a:xfrm>
          <a:custGeom>
            <a:avLst/>
            <a:gdLst>
              <a:gd name="T0" fmla="*/ 17 w 36"/>
              <a:gd name="T1" fmla="*/ 34 h 37"/>
              <a:gd name="T2" fmla="*/ 5 w 36"/>
              <a:gd name="T3" fmla="*/ 31 h 37"/>
              <a:gd name="T4" fmla="*/ 0 w 36"/>
              <a:gd name="T5" fmla="*/ 22 h 37"/>
              <a:gd name="T6" fmla="*/ 14 w 36"/>
              <a:gd name="T7" fmla="*/ 0 h 37"/>
              <a:gd name="T8" fmla="*/ 28 w 36"/>
              <a:gd name="T9" fmla="*/ 1 h 37"/>
              <a:gd name="T10" fmla="*/ 35 w 36"/>
              <a:gd name="T11" fmla="*/ 7 h 37"/>
              <a:gd name="T12" fmla="*/ 36 w 36"/>
              <a:gd name="T13" fmla="*/ 19 h 37"/>
              <a:gd name="T14" fmla="*/ 27 w 36"/>
              <a:gd name="T15" fmla="*/ 35 h 37"/>
              <a:gd name="T16" fmla="*/ 17 w 36"/>
              <a:gd name="T17" fmla="*/ 34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37"/>
              <a:gd name="T29" fmla="*/ 36 w 36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37">
                <a:moveTo>
                  <a:pt x="17" y="34"/>
                </a:moveTo>
                <a:cubicBezTo>
                  <a:pt x="13" y="35"/>
                  <a:pt x="9" y="32"/>
                  <a:pt x="5" y="31"/>
                </a:cubicBezTo>
                <a:cubicBezTo>
                  <a:pt x="3" y="28"/>
                  <a:pt x="0" y="22"/>
                  <a:pt x="0" y="22"/>
                </a:cubicBezTo>
                <a:cubicBezTo>
                  <a:pt x="1" y="8"/>
                  <a:pt x="2" y="2"/>
                  <a:pt x="14" y="0"/>
                </a:cubicBezTo>
                <a:cubicBezTo>
                  <a:pt x="19" y="1"/>
                  <a:pt x="23" y="1"/>
                  <a:pt x="28" y="1"/>
                </a:cubicBezTo>
                <a:cubicBezTo>
                  <a:pt x="30" y="5"/>
                  <a:pt x="33" y="2"/>
                  <a:pt x="35" y="7"/>
                </a:cubicBezTo>
                <a:cubicBezTo>
                  <a:pt x="35" y="9"/>
                  <a:pt x="36" y="19"/>
                  <a:pt x="36" y="19"/>
                </a:cubicBezTo>
                <a:cubicBezTo>
                  <a:pt x="35" y="26"/>
                  <a:pt x="35" y="34"/>
                  <a:pt x="27" y="35"/>
                </a:cubicBezTo>
                <a:cubicBezTo>
                  <a:pt x="17" y="35"/>
                  <a:pt x="19" y="37"/>
                  <a:pt x="17" y="3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14</xdr:row>
      <xdr:rowOff>114300</xdr:rowOff>
    </xdr:from>
    <xdr:to>
      <xdr:col>17</xdr:col>
      <xdr:colOff>142875</xdr:colOff>
      <xdr:row>15</xdr:row>
      <xdr:rowOff>104775</xdr:rowOff>
    </xdr:to>
    <xdr:grpSp>
      <xdr:nvGrpSpPr>
        <xdr:cNvPr id="873299" name="Group 250"/>
        <xdr:cNvGrpSpPr>
          <a:grpSpLocks/>
        </xdr:cNvGrpSpPr>
      </xdr:nvGrpSpPr>
      <xdr:grpSpPr bwMode="auto">
        <a:xfrm>
          <a:off x="4543425" y="2381250"/>
          <a:ext cx="476250" cy="142875"/>
          <a:chOff x="471" y="249"/>
          <a:chExt cx="51" cy="15"/>
        </a:xfrm>
      </xdr:grpSpPr>
      <xdr:grpSp>
        <xdr:nvGrpSpPr>
          <xdr:cNvPr id="873320" name="Group 251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73327" name="Line 252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28" name="Line 253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29" name="Line 254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30" name="Line 255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31" name="Line 256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32" name="Line 257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73321" name="Line 258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22" name="Line 259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23" name="Line 260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24" name="Line 261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25" name="Line 262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26" name="Line 263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200025</xdr:colOff>
      <xdr:row>2</xdr:row>
      <xdr:rowOff>123825</xdr:rowOff>
    </xdr:from>
    <xdr:to>
      <xdr:col>28</xdr:col>
      <xdr:colOff>104775</xdr:colOff>
      <xdr:row>3</xdr:row>
      <xdr:rowOff>114300</xdr:rowOff>
    </xdr:to>
    <xdr:grpSp>
      <xdr:nvGrpSpPr>
        <xdr:cNvPr id="873300" name="Group 264"/>
        <xdr:cNvGrpSpPr>
          <a:grpSpLocks/>
        </xdr:cNvGrpSpPr>
      </xdr:nvGrpSpPr>
      <xdr:grpSpPr bwMode="auto">
        <a:xfrm>
          <a:off x="7934325" y="561975"/>
          <a:ext cx="485775" cy="142875"/>
          <a:chOff x="471" y="249"/>
          <a:chExt cx="51" cy="15"/>
        </a:xfrm>
      </xdr:grpSpPr>
      <xdr:grpSp>
        <xdr:nvGrpSpPr>
          <xdr:cNvPr id="873307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73314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15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16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17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18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73319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73308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09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10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11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12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3313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28575</xdr:colOff>
      <xdr:row>5</xdr:row>
      <xdr:rowOff>142875</xdr:rowOff>
    </xdr:from>
    <xdr:to>
      <xdr:col>25</xdr:col>
      <xdr:colOff>0</xdr:colOff>
      <xdr:row>14</xdr:row>
      <xdr:rowOff>114300</xdr:rowOff>
    </xdr:to>
    <xdr:sp macro="" textlink="">
      <xdr:nvSpPr>
        <xdr:cNvPr id="873301" name="Freeform 131"/>
        <xdr:cNvSpPr>
          <a:spLocks/>
        </xdr:cNvSpPr>
      </xdr:nvSpPr>
      <xdr:spPr bwMode="auto">
        <a:xfrm>
          <a:off x="6657975" y="1038225"/>
          <a:ext cx="895350" cy="1343025"/>
        </a:xfrm>
        <a:custGeom>
          <a:avLst/>
          <a:gdLst>
            <a:gd name="T0" fmla="*/ 2147483646 w 94"/>
            <a:gd name="T1" fmla="*/ 0 h 141"/>
            <a:gd name="T2" fmla="*/ 2147483646 w 94"/>
            <a:gd name="T3" fmla="*/ 2147483646 h 141"/>
            <a:gd name="T4" fmla="*/ 0 w 94"/>
            <a:gd name="T5" fmla="*/ 2147483646 h 141"/>
            <a:gd name="T6" fmla="*/ 0 60000 65536"/>
            <a:gd name="T7" fmla="*/ 0 60000 65536"/>
            <a:gd name="T8" fmla="*/ 0 60000 65536"/>
            <a:gd name="T9" fmla="*/ 0 w 94"/>
            <a:gd name="T10" fmla="*/ 0 h 141"/>
            <a:gd name="T11" fmla="*/ 94 w 94"/>
            <a:gd name="T12" fmla="*/ 141 h 1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141">
              <a:moveTo>
                <a:pt x="94" y="0"/>
              </a:moveTo>
              <a:lnTo>
                <a:pt x="57" y="141"/>
              </a:lnTo>
              <a:lnTo>
                <a:pt x="0" y="141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14</xdr:row>
      <xdr:rowOff>104775</xdr:rowOff>
    </xdr:from>
    <xdr:to>
      <xdr:col>22</xdr:col>
      <xdr:colOff>38100</xdr:colOff>
      <xdr:row>16</xdr:row>
      <xdr:rowOff>47625</xdr:rowOff>
    </xdr:to>
    <xdr:sp macro="" textlink="">
      <xdr:nvSpPr>
        <xdr:cNvPr id="873302" name="Freeform 132" descr="밝은 상향 대각선"/>
        <xdr:cNvSpPr>
          <a:spLocks/>
        </xdr:cNvSpPr>
      </xdr:nvSpPr>
      <xdr:spPr bwMode="auto">
        <a:xfrm>
          <a:off x="6267450" y="2371725"/>
          <a:ext cx="400050" cy="247650"/>
        </a:xfrm>
        <a:custGeom>
          <a:avLst/>
          <a:gdLst>
            <a:gd name="T0" fmla="*/ 0 w 42"/>
            <a:gd name="T1" fmla="*/ 2147483646 h 26"/>
            <a:gd name="T2" fmla="*/ 0 w 42"/>
            <a:gd name="T3" fmla="*/ 0 h 26"/>
            <a:gd name="T4" fmla="*/ 2147483646 w 42"/>
            <a:gd name="T5" fmla="*/ 0 h 26"/>
            <a:gd name="T6" fmla="*/ 2147483646 w 42"/>
            <a:gd name="T7" fmla="*/ 2147483646 h 26"/>
            <a:gd name="T8" fmla="*/ 2147483646 w 42"/>
            <a:gd name="T9" fmla="*/ 2147483646 h 26"/>
            <a:gd name="T10" fmla="*/ 0 w 42"/>
            <a:gd name="T11" fmla="*/ 2147483646 h 2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26"/>
            <a:gd name="T20" fmla="*/ 42 w 42"/>
            <a:gd name="T21" fmla="*/ 26 h 2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26">
              <a:moveTo>
                <a:pt x="0" y="26"/>
              </a:moveTo>
              <a:lnTo>
                <a:pt x="0" y="0"/>
              </a:lnTo>
              <a:lnTo>
                <a:pt x="12" y="0"/>
              </a:lnTo>
              <a:lnTo>
                <a:pt x="42" y="9"/>
              </a:lnTo>
              <a:lnTo>
                <a:pt x="42" y="26"/>
              </a:lnTo>
              <a:lnTo>
                <a:pt x="0" y="26"/>
              </a:lnTo>
              <a:close/>
            </a:path>
          </a:pathLst>
        </a:cu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14</xdr:row>
      <xdr:rowOff>104775</xdr:rowOff>
    </xdr:from>
    <xdr:to>
      <xdr:col>19</xdr:col>
      <xdr:colOff>0</xdr:colOff>
      <xdr:row>16</xdr:row>
      <xdr:rowOff>66675</xdr:rowOff>
    </xdr:to>
    <xdr:sp macro="" textlink="">
      <xdr:nvSpPr>
        <xdr:cNvPr id="873303" name="Line 16"/>
        <xdr:cNvSpPr>
          <a:spLocks noChangeShapeType="1"/>
        </xdr:cNvSpPr>
      </xdr:nvSpPr>
      <xdr:spPr bwMode="auto">
        <a:xfrm>
          <a:off x="5943600" y="2371725"/>
          <a:ext cx="0" cy="2667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123825</xdr:colOff>
      <xdr:row>15</xdr:row>
      <xdr:rowOff>38100</xdr:rowOff>
    </xdr:from>
    <xdr:to>
      <xdr:col>22</xdr:col>
      <xdr:colOff>123825</xdr:colOff>
      <xdr:row>16</xdr:row>
      <xdr:rowOff>57150</xdr:rowOff>
    </xdr:to>
    <xdr:sp macro="" textlink="">
      <xdr:nvSpPr>
        <xdr:cNvPr id="873304" name="Line 16"/>
        <xdr:cNvSpPr>
          <a:spLocks noChangeShapeType="1"/>
        </xdr:cNvSpPr>
      </xdr:nvSpPr>
      <xdr:spPr bwMode="auto">
        <a:xfrm>
          <a:off x="6753225" y="2457450"/>
          <a:ext cx="0" cy="1714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57150</xdr:colOff>
      <xdr:row>15</xdr:row>
      <xdr:rowOff>47625</xdr:rowOff>
    </xdr:from>
    <xdr:to>
      <xdr:col>22</xdr:col>
      <xdr:colOff>152400</xdr:colOff>
      <xdr:row>15</xdr:row>
      <xdr:rowOff>47625</xdr:rowOff>
    </xdr:to>
    <xdr:sp macro="" textlink="">
      <xdr:nvSpPr>
        <xdr:cNvPr id="873305" name="Line 165"/>
        <xdr:cNvSpPr>
          <a:spLocks noChangeShapeType="1"/>
        </xdr:cNvSpPr>
      </xdr:nvSpPr>
      <xdr:spPr bwMode="auto">
        <a:xfrm rot="-5400000">
          <a:off x="6734175" y="24193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304800</xdr:colOff>
      <xdr:row>17</xdr:row>
      <xdr:rowOff>114300</xdr:rowOff>
    </xdr:from>
    <xdr:to>
      <xdr:col>20</xdr:col>
      <xdr:colOff>304800</xdr:colOff>
      <xdr:row>18</xdr:row>
      <xdr:rowOff>76200</xdr:rowOff>
    </xdr:to>
    <xdr:sp macro="" textlink="">
      <xdr:nvSpPr>
        <xdr:cNvPr id="873306" name="Line 165"/>
        <xdr:cNvSpPr>
          <a:spLocks noChangeShapeType="1"/>
        </xdr:cNvSpPr>
      </xdr:nvSpPr>
      <xdr:spPr bwMode="auto">
        <a:xfrm>
          <a:off x="6381750" y="2838450"/>
          <a:ext cx="0" cy="114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12</xdr:row>
      <xdr:rowOff>104775</xdr:rowOff>
    </xdr:from>
    <xdr:to>
      <xdr:col>22</xdr:col>
      <xdr:colOff>190500</xdr:colOff>
      <xdr:row>15</xdr:row>
      <xdr:rowOff>0</xdr:rowOff>
    </xdr:to>
    <xdr:sp macro="" textlink="">
      <xdr:nvSpPr>
        <xdr:cNvPr id="865897" name="Freeform 3"/>
        <xdr:cNvSpPr>
          <a:spLocks/>
        </xdr:cNvSpPr>
      </xdr:nvSpPr>
      <xdr:spPr bwMode="auto">
        <a:xfrm>
          <a:off x="6305550" y="2066925"/>
          <a:ext cx="514350" cy="352425"/>
        </a:xfrm>
        <a:custGeom>
          <a:avLst/>
          <a:gdLst>
            <a:gd name="T0" fmla="*/ 2147483646 w 54"/>
            <a:gd name="T1" fmla="*/ 2147483646 h 37"/>
            <a:gd name="T2" fmla="*/ 2147483646 w 54"/>
            <a:gd name="T3" fmla="*/ 2147483646 h 37"/>
            <a:gd name="T4" fmla="*/ 2147483646 w 54"/>
            <a:gd name="T5" fmla="*/ 2147483646 h 37"/>
            <a:gd name="T6" fmla="*/ 2147483646 w 54"/>
            <a:gd name="T7" fmla="*/ 2147483646 h 37"/>
            <a:gd name="T8" fmla="*/ 2147483646 w 54"/>
            <a:gd name="T9" fmla="*/ 2147483646 h 37"/>
            <a:gd name="T10" fmla="*/ 2147483646 w 54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4"/>
            <a:gd name="T19" fmla="*/ 0 h 37"/>
            <a:gd name="T20" fmla="*/ 54 w 54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4" h="37">
              <a:moveTo>
                <a:pt x="19" y="3"/>
              </a:moveTo>
              <a:cubicBezTo>
                <a:pt x="10" y="6"/>
                <a:pt x="14" y="6"/>
                <a:pt x="7" y="9"/>
              </a:cubicBezTo>
              <a:cubicBezTo>
                <a:pt x="0" y="27"/>
                <a:pt x="6" y="32"/>
                <a:pt x="24" y="37"/>
              </a:cubicBezTo>
              <a:cubicBezTo>
                <a:pt x="30" y="36"/>
                <a:pt x="36" y="35"/>
                <a:pt x="41" y="34"/>
              </a:cubicBezTo>
              <a:cubicBezTo>
                <a:pt x="51" y="26"/>
                <a:pt x="54" y="17"/>
                <a:pt x="39" y="8"/>
              </a:cubicBezTo>
              <a:cubicBezTo>
                <a:pt x="34" y="0"/>
                <a:pt x="39" y="5"/>
                <a:pt x="19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10</xdr:row>
      <xdr:rowOff>114300</xdr:rowOff>
    </xdr:from>
    <xdr:to>
      <xdr:col>22</xdr:col>
      <xdr:colOff>323850</xdr:colOff>
      <xdr:row>13</xdr:row>
      <xdr:rowOff>19050</xdr:rowOff>
    </xdr:to>
    <xdr:sp macro="" textlink="">
      <xdr:nvSpPr>
        <xdr:cNvPr id="865898" name="Freeform 4"/>
        <xdr:cNvSpPr>
          <a:spLocks/>
        </xdr:cNvSpPr>
      </xdr:nvSpPr>
      <xdr:spPr bwMode="auto">
        <a:xfrm>
          <a:off x="6457950" y="1771650"/>
          <a:ext cx="495300" cy="361950"/>
        </a:xfrm>
        <a:custGeom>
          <a:avLst/>
          <a:gdLst>
            <a:gd name="T0" fmla="*/ 2147483646 w 51"/>
            <a:gd name="T1" fmla="*/ 2147483646 h 37"/>
            <a:gd name="T2" fmla="*/ 2147483646 w 51"/>
            <a:gd name="T3" fmla="*/ 2147483646 h 37"/>
            <a:gd name="T4" fmla="*/ 2147483646 w 51"/>
            <a:gd name="T5" fmla="*/ 2147483646 h 37"/>
            <a:gd name="T6" fmla="*/ 2147483646 w 51"/>
            <a:gd name="T7" fmla="*/ 2147483646 h 37"/>
            <a:gd name="T8" fmla="*/ 2147483646 w 51"/>
            <a:gd name="T9" fmla="*/ 2147483646 h 37"/>
            <a:gd name="T10" fmla="*/ 2147483646 w 51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1"/>
            <a:gd name="T19" fmla="*/ 0 h 37"/>
            <a:gd name="T20" fmla="*/ 51 w 51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1" h="37">
              <a:moveTo>
                <a:pt x="17" y="4"/>
              </a:moveTo>
              <a:cubicBezTo>
                <a:pt x="8" y="6"/>
                <a:pt x="13" y="5"/>
                <a:pt x="6" y="8"/>
              </a:cubicBezTo>
              <a:cubicBezTo>
                <a:pt x="0" y="27"/>
                <a:pt x="7" y="32"/>
                <a:pt x="23" y="37"/>
              </a:cubicBezTo>
              <a:cubicBezTo>
                <a:pt x="28" y="36"/>
                <a:pt x="33" y="35"/>
                <a:pt x="38" y="33"/>
              </a:cubicBezTo>
              <a:cubicBezTo>
                <a:pt x="47" y="25"/>
                <a:pt x="51" y="13"/>
                <a:pt x="36" y="8"/>
              </a:cubicBezTo>
              <a:cubicBezTo>
                <a:pt x="31" y="0"/>
                <a:pt x="35" y="5"/>
                <a:pt x="17" y="4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123825</xdr:colOff>
      <xdr:row>8</xdr:row>
      <xdr:rowOff>142875</xdr:rowOff>
    </xdr:from>
    <xdr:to>
      <xdr:col>23</xdr:col>
      <xdr:colOff>85725</xdr:colOff>
      <xdr:row>11</xdr:row>
      <xdr:rowOff>28575</xdr:rowOff>
    </xdr:to>
    <xdr:sp macro="" textlink="">
      <xdr:nvSpPr>
        <xdr:cNvPr id="865899" name="Freeform 5"/>
        <xdr:cNvSpPr>
          <a:spLocks/>
        </xdr:cNvSpPr>
      </xdr:nvSpPr>
      <xdr:spPr bwMode="auto">
        <a:xfrm>
          <a:off x="6581775" y="1495425"/>
          <a:ext cx="50482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7</xdr:row>
      <xdr:rowOff>19050</xdr:rowOff>
    </xdr:from>
    <xdr:to>
      <xdr:col>24</xdr:col>
      <xdr:colOff>38100</xdr:colOff>
      <xdr:row>9</xdr:row>
      <xdr:rowOff>47625</xdr:rowOff>
    </xdr:to>
    <xdr:sp macro="" textlink="">
      <xdr:nvSpPr>
        <xdr:cNvPr id="865900" name="Freeform 6"/>
        <xdr:cNvSpPr>
          <a:spLocks/>
        </xdr:cNvSpPr>
      </xdr:nvSpPr>
      <xdr:spPr bwMode="auto">
        <a:xfrm>
          <a:off x="6724650" y="1219200"/>
          <a:ext cx="495300" cy="333375"/>
        </a:xfrm>
        <a:custGeom>
          <a:avLst/>
          <a:gdLst>
            <a:gd name="T0" fmla="*/ 2147483646 w 55"/>
            <a:gd name="T1" fmla="*/ 2147483646 h 36"/>
            <a:gd name="T2" fmla="*/ 2147483646 w 55"/>
            <a:gd name="T3" fmla="*/ 2147483646 h 36"/>
            <a:gd name="T4" fmla="*/ 2147483646 w 55"/>
            <a:gd name="T5" fmla="*/ 2147483646 h 36"/>
            <a:gd name="T6" fmla="*/ 2147483646 w 55"/>
            <a:gd name="T7" fmla="*/ 2147483646 h 36"/>
            <a:gd name="T8" fmla="*/ 2147483646 w 55"/>
            <a:gd name="T9" fmla="*/ 2147483646 h 36"/>
            <a:gd name="T10" fmla="*/ 2147483646 w 55"/>
            <a:gd name="T11" fmla="*/ 2147483646 h 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5"/>
            <a:gd name="T19" fmla="*/ 0 h 36"/>
            <a:gd name="T20" fmla="*/ 55 w 55"/>
            <a:gd name="T21" fmla="*/ 36 h 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5" h="36">
              <a:moveTo>
                <a:pt x="18" y="2"/>
              </a:moveTo>
              <a:cubicBezTo>
                <a:pt x="12" y="5"/>
                <a:pt x="12" y="3"/>
                <a:pt x="7" y="8"/>
              </a:cubicBezTo>
              <a:cubicBezTo>
                <a:pt x="0" y="27"/>
                <a:pt x="5" y="31"/>
                <a:pt x="24" y="36"/>
              </a:cubicBezTo>
              <a:cubicBezTo>
                <a:pt x="30" y="35"/>
                <a:pt x="35" y="34"/>
                <a:pt x="41" y="33"/>
              </a:cubicBezTo>
              <a:cubicBezTo>
                <a:pt x="51" y="24"/>
                <a:pt x="55" y="13"/>
                <a:pt x="38" y="8"/>
              </a:cubicBezTo>
              <a:cubicBezTo>
                <a:pt x="32" y="0"/>
                <a:pt x="37" y="9"/>
                <a:pt x="18" y="2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0</xdr:rowOff>
    </xdr:from>
    <xdr:to>
      <xdr:col>30</xdr:col>
      <xdr:colOff>38100</xdr:colOff>
      <xdr:row>6</xdr:row>
      <xdr:rowOff>0</xdr:rowOff>
    </xdr:to>
    <xdr:sp macro="" textlink="">
      <xdr:nvSpPr>
        <xdr:cNvPr id="865901" name="Line 11"/>
        <xdr:cNvSpPr>
          <a:spLocks noChangeShapeType="1"/>
        </xdr:cNvSpPr>
      </xdr:nvSpPr>
      <xdr:spPr bwMode="auto">
        <a:xfrm>
          <a:off x="3238500" y="1047750"/>
          <a:ext cx="57626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104775</xdr:rowOff>
    </xdr:from>
    <xdr:to>
      <xdr:col>30</xdr:col>
      <xdr:colOff>66675</xdr:colOff>
      <xdr:row>14</xdr:row>
      <xdr:rowOff>114300</xdr:rowOff>
    </xdr:to>
    <xdr:sp macro="" textlink="">
      <xdr:nvSpPr>
        <xdr:cNvPr id="865902" name="Line 12"/>
        <xdr:cNvSpPr>
          <a:spLocks noChangeShapeType="1"/>
        </xdr:cNvSpPr>
      </xdr:nvSpPr>
      <xdr:spPr bwMode="auto">
        <a:xfrm>
          <a:off x="3219450" y="2371725"/>
          <a:ext cx="5810250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114300</xdr:rowOff>
    </xdr:from>
    <xdr:to>
      <xdr:col>20</xdr:col>
      <xdr:colOff>0</xdr:colOff>
      <xdr:row>18</xdr:row>
      <xdr:rowOff>142875</xdr:rowOff>
    </xdr:to>
    <xdr:sp macro="" textlink="">
      <xdr:nvSpPr>
        <xdr:cNvPr id="865903" name="Line 14"/>
        <xdr:cNvSpPr>
          <a:spLocks noChangeShapeType="1"/>
        </xdr:cNvSpPr>
      </xdr:nvSpPr>
      <xdr:spPr bwMode="auto">
        <a:xfrm flipH="1" flipV="1">
          <a:off x="6076950" y="2686050"/>
          <a:ext cx="0" cy="3333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16</xdr:row>
      <xdr:rowOff>47625</xdr:rowOff>
    </xdr:from>
    <xdr:to>
      <xdr:col>24</xdr:col>
      <xdr:colOff>19050</xdr:colOff>
      <xdr:row>18</xdr:row>
      <xdr:rowOff>142875</xdr:rowOff>
    </xdr:to>
    <xdr:sp macro="" textlink="">
      <xdr:nvSpPr>
        <xdr:cNvPr id="865904" name="Line 15"/>
        <xdr:cNvSpPr>
          <a:spLocks noChangeShapeType="1"/>
        </xdr:cNvSpPr>
      </xdr:nvSpPr>
      <xdr:spPr bwMode="auto">
        <a:xfrm flipV="1">
          <a:off x="7200900" y="2619375"/>
          <a:ext cx="0" cy="400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</xdr:row>
      <xdr:rowOff>142875</xdr:rowOff>
    </xdr:from>
    <xdr:to>
      <xdr:col>29</xdr:col>
      <xdr:colOff>0</xdr:colOff>
      <xdr:row>14</xdr:row>
      <xdr:rowOff>114300</xdr:rowOff>
    </xdr:to>
    <xdr:sp macro="" textlink="">
      <xdr:nvSpPr>
        <xdr:cNvPr id="865905" name="Line 17"/>
        <xdr:cNvSpPr>
          <a:spLocks noChangeShapeType="1"/>
        </xdr:cNvSpPr>
      </xdr:nvSpPr>
      <xdr:spPr bwMode="auto">
        <a:xfrm flipH="1">
          <a:off x="8648700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142875</xdr:rowOff>
    </xdr:from>
    <xdr:to>
      <xdr:col>30</xdr:col>
      <xdr:colOff>0</xdr:colOff>
      <xdr:row>14</xdr:row>
      <xdr:rowOff>114300</xdr:rowOff>
    </xdr:to>
    <xdr:sp macro="" textlink="">
      <xdr:nvSpPr>
        <xdr:cNvPr id="865906" name="Line 18"/>
        <xdr:cNvSpPr>
          <a:spLocks noChangeShapeType="1"/>
        </xdr:cNvSpPr>
      </xdr:nvSpPr>
      <xdr:spPr bwMode="auto">
        <a:xfrm>
          <a:off x="8963025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247650</xdr:colOff>
      <xdr:row>3</xdr:row>
      <xdr:rowOff>38100</xdr:rowOff>
    </xdr:from>
    <xdr:to>
      <xdr:col>22</xdr:col>
      <xdr:colOff>247650</xdr:colOff>
      <xdr:row>5</xdr:row>
      <xdr:rowOff>142875</xdr:rowOff>
    </xdr:to>
    <xdr:sp macro="" textlink="">
      <xdr:nvSpPr>
        <xdr:cNvPr id="865907" name="Line 19"/>
        <xdr:cNvSpPr>
          <a:spLocks noChangeShapeType="1"/>
        </xdr:cNvSpPr>
      </xdr:nvSpPr>
      <xdr:spPr bwMode="auto">
        <a:xfrm flipV="1">
          <a:off x="687705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361950</xdr:colOff>
      <xdr:row>3</xdr:row>
      <xdr:rowOff>38100</xdr:rowOff>
    </xdr:from>
    <xdr:to>
      <xdr:col>24</xdr:col>
      <xdr:colOff>361950</xdr:colOff>
      <xdr:row>5</xdr:row>
      <xdr:rowOff>142875</xdr:rowOff>
    </xdr:to>
    <xdr:sp macro="" textlink="">
      <xdr:nvSpPr>
        <xdr:cNvPr id="865908" name="Line 20"/>
        <xdr:cNvSpPr>
          <a:spLocks noChangeShapeType="1"/>
        </xdr:cNvSpPr>
      </xdr:nvSpPr>
      <xdr:spPr bwMode="auto">
        <a:xfrm flipV="1">
          <a:off x="754380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4</xdr:row>
      <xdr:rowOff>9525</xdr:rowOff>
    </xdr:from>
    <xdr:to>
      <xdr:col>25</xdr:col>
      <xdr:colOff>0</xdr:colOff>
      <xdr:row>4</xdr:row>
      <xdr:rowOff>9525</xdr:rowOff>
    </xdr:to>
    <xdr:sp macro="" textlink="">
      <xdr:nvSpPr>
        <xdr:cNvPr id="865909" name="Line 21"/>
        <xdr:cNvSpPr>
          <a:spLocks noChangeShapeType="1"/>
        </xdr:cNvSpPr>
      </xdr:nvSpPr>
      <xdr:spPr bwMode="auto">
        <a:xfrm>
          <a:off x="6867525" y="752475"/>
          <a:ext cx="685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314325</xdr:colOff>
      <xdr:row>10</xdr:row>
      <xdr:rowOff>9525</xdr:rowOff>
    </xdr:to>
    <xdr:sp macro="" textlink="">
      <xdr:nvSpPr>
        <xdr:cNvPr id="865910" name="Freeform 29"/>
        <xdr:cNvSpPr>
          <a:spLocks/>
        </xdr:cNvSpPr>
      </xdr:nvSpPr>
      <xdr:spPr bwMode="auto">
        <a:xfrm>
          <a:off x="6076950" y="1504950"/>
          <a:ext cx="8667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865911" name="Line 71"/>
        <xdr:cNvSpPr>
          <a:spLocks noChangeShapeType="1"/>
        </xdr:cNvSpPr>
      </xdr:nvSpPr>
      <xdr:spPr bwMode="auto">
        <a:xfrm>
          <a:off x="9734550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865912" name="Line 72"/>
        <xdr:cNvSpPr>
          <a:spLocks noChangeShapeType="1"/>
        </xdr:cNvSpPr>
      </xdr:nvSpPr>
      <xdr:spPr bwMode="auto">
        <a:xfrm>
          <a:off x="9734550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865913" name="Line 73"/>
        <xdr:cNvSpPr>
          <a:spLocks noChangeShapeType="1"/>
        </xdr:cNvSpPr>
      </xdr:nvSpPr>
      <xdr:spPr bwMode="auto">
        <a:xfrm>
          <a:off x="9734550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865914" name="Line 74"/>
        <xdr:cNvSpPr>
          <a:spLocks noChangeShapeType="1"/>
        </xdr:cNvSpPr>
      </xdr:nvSpPr>
      <xdr:spPr bwMode="auto">
        <a:xfrm>
          <a:off x="9734550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6</xdr:row>
      <xdr:rowOff>0</xdr:rowOff>
    </xdr:from>
    <xdr:to>
      <xdr:col>24</xdr:col>
      <xdr:colOff>123825</xdr:colOff>
      <xdr:row>7</xdr:row>
      <xdr:rowOff>104775</xdr:rowOff>
    </xdr:to>
    <xdr:sp macro="" textlink="">
      <xdr:nvSpPr>
        <xdr:cNvPr id="865915" name="Freeform 124"/>
        <xdr:cNvSpPr>
          <a:spLocks/>
        </xdr:cNvSpPr>
      </xdr:nvSpPr>
      <xdr:spPr bwMode="auto">
        <a:xfrm>
          <a:off x="6819900" y="1047750"/>
          <a:ext cx="485775" cy="257175"/>
        </a:xfrm>
        <a:custGeom>
          <a:avLst/>
          <a:gdLst>
            <a:gd name="T0" fmla="*/ 2147483646 w 55"/>
            <a:gd name="T1" fmla="*/ 0 h 28"/>
            <a:gd name="T2" fmla="*/ 2147483646 w 55"/>
            <a:gd name="T3" fmla="*/ 2147483646 h 28"/>
            <a:gd name="T4" fmla="*/ 2147483646 w 55"/>
            <a:gd name="T5" fmla="*/ 2147483646 h 28"/>
            <a:gd name="T6" fmla="*/ 2147483646 w 55"/>
            <a:gd name="T7" fmla="*/ 2147483646 h 28"/>
            <a:gd name="T8" fmla="*/ 2147483646 w 55"/>
            <a:gd name="T9" fmla="*/ 2147483646 h 28"/>
            <a:gd name="T10" fmla="*/ 2147483646 w 55"/>
            <a:gd name="T11" fmla="*/ 0 h 28"/>
            <a:gd name="T12" fmla="*/ 2147483646 w 55"/>
            <a:gd name="T13" fmla="*/ 0 h 2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"/>
            <a:gd name="T22" fmla="*/ 0 h 28"/>
            <a:gd name="T23" fmla="*/ 55 w 55"/>
            <a:gd name="T24" fmla="*/ 28 h 2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" h="28">
              <a:moveTo>
                <a:pt x="20" y="0"/>
              </a:moveTo>
              <a:cubicBezTo>
                <a:pt x="10" y="2"/>
                <a:pt x="14" y="1"/>
                <a:pt x="7" y="4"/>
              </a:cubicBezTo>
              <a:cubicBezTo>
                <a:pt x="0" y="20"/>
                <a:pt x="8" y="24"/>
                <a:pt x="27" y="28"/>
              </a:cubicBezTo>
              <a:cubicBezTo>
                <a:pt x="33" y="27"/>
                <a:pt x="38" y="26"/>
                <a:pt x="44" y="25"/>
              </a:cubicBezTo>
              <a:cubicBezTo>
                <a:pt x="54" y="18"/>
                <a:pt x="55" y="8"/>
                <a:pt x="48" y="1"/>
              </a:cubicBezTo>
              <a:cubicBezTo>
                <a:pt x="45" y="0"/>
                <a:pt x="43" y="0"/>
                <a:pt x="38" y="0"/>
              </a:cubicBezTo>
              <a:cubicBezTo>
                <a:pt x="33" y="0"/>
                <a:pt x="24" y="0"/>
                <a:pt x="20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6</xdr:row>
      <xdr:rowOff>9525</xdr:rowOff>
    </xdr:from>
    <xdr:to>
      <xdr:col>11</xdr:col>
      <xdr:colOff>114300</xdr:colOff>
      <xdr:row>14</xdr:row>
      <xdr:rowOff>104775</xdr:rowOff>
    </xdr:to>
    <xdr:sp macro="" textlink="">
      <xdr:nvSpPr>
        <xdr:cNvPr id="865916" name="Rectangle 126"/>
        <xdr:cNvSpPr>
          <a:spLocks noChangeArrowheads="1"/>
        </xdr:cNvSpPr>
      </xdr:nvSpPr>
      <xdr:spPr bwMode="auto">
        <a:xfrm>
          <a:off x="1076325" y="1057275"/>
          <a:ext cx="2133600" cy="13144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17</xdr:row>
      <xdr:rowOff>57150</xdr:rowOff>
    </xdr:from>
    <xdr:to>
      <xdr:col>12</xdr:col>
      <xdr:colOff>9525</xdr:colOff>
      <xdr:row>18</xdr:row>
      <xdr:rowOff>85725</xdr:rowOff>
    </xdr:to>
    <xdr:grpSp>
      <xdr:nvGrpSpPr>
        <xdr:cNvPr id="865917" name="Group 157"/>
        <xdr:cNvGrpSpPr>
          <a:grpSpLocks/>
        </xdr:cNvGrpSpPr>
      </xdr:nvGrpSpPr>
      <xdr:grpSpPr bwMode="auto">
        <a:xfrm>
          <a:off x="1084193" y="2732433"/>
          <a:ext cx="2147267" cy="177662"/>
          <a:chOff x="129" y="292"/>
          <a:chExt cx="211" cy="19"/>
        </a:xfrm>
      </xdr:grpSpPr>
      <xdr:sp macro="" textlink="">
        <xdr:nvSpPr>
          <xdr:cNvPr id="866009" name="Line 158"/>
          <xdr:cNvSpPr>
            <a:spLocks noChangeShapeType="1"/>
          </xdr:cNvSpPr>
        </xdr:nvSpPr>
        <xdr:spPr bwMode="auto">
          <a:xfrm>
            <a:off x="129" y="301"/>
            <a:ext cx="211" cy="1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010" name="Line 159"/>
          <xdr:cNvSpPr>
            <a:spLocks noChangeShapeType="1"/>
          </xdr:cNvSpPr>
        </xdr:nvSpPr>
        <xdr:spPr bwMode="auto">
          <a:xfrm>
            <a:off x="130" y="292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011" name="Line 160"/>
          <xdr:cNvSpPr>
            <a:spLocks noChangeShapeType="1"/>
          </xdr:cNvSpPr>
        </xdr:nvSpPr>
        <xdr:spPr bwMode="auto">
          <a:xfrm>
            <a:off x="339" y="293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865918" name="Freeform 161"/>
        <xdr:cNvSpPr>
          <a:spLocks/>
        </xdr:cNvSpPr>
      </xdr:nvSpPr>
      <xdr:spPr bwMode="auto">
        <a:xfrm>
          <a:off x="7172325" y="552450"/>
          <a:ext cx="117157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18</xdr:row>
      <xdr:rowOff>0</xdr:rowOff>
    </xdr:from>
    <xdr:to>
      <xdr:col>20</xdr:col>
      <xdr:colOff>200025</xdr:colOff>
      <xdr:row>18</xdr:row>
      <xdr:rowOff>0</xdr:rowOff>
    </xdr:to>
    <xdr:sp macro="" textlink="">
      <xdr:nvSpPr>
        <xdr:cNvPr id="865919" name="Line 163"/>
        <xdr:cNvSpPr>
          <a:spLocks noChangeShapeType="1"/>
        </xdr:cNvSpPr>
      </xdr:nvSpPr>
      <xdr:spPr bwMode="auto">
        <a:xfrm flipV="1">
          <a:off x="6057900" y="2876550"/>
          <a:ext cx="2190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17</xdr:row>
      <xdr:rowOff>66675</xdr:rowOff>
    </xdr:from>
    <xdr:to>
      <xdr:col>20</xdr:col>
      <xdr:colOff>190500</xdr:colOff>
      <xdr:row>18</xdr:row>
      <xdr:rowOff>133350</xdr:rowOff>
    </xdr:to>
    <xdr:sp macro="" textlink="">
      <xdr:nvSpPr>
        <xdr:cNvPr id="865920" name="Line 164"/>
        <xdr:cNvSpPr>
          <a:spLocks noChangeShapeType="1"/>
        </xdr:cNvSpPr>
      </xdr:nvSpPr>
      <xdr:spPr bwMode="auto">
        <a:xfrm>
          <a:off x="6267450" y="2790825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</xdr:row>
      <xdr:rowOff>28575</xdr:rowOff>
    </xdr:from>
    <xdr:to>
      <xdr:col>28</xdr:col>
      <xdr:colOff>76200</xdr:colOff>
      <xdr:row>10</xdr:row>
      <xdr:rowOff>19050</xdr:rowOff>
    </xdr:to>
    <xdr:sp macro="" textlink="">
      <xdr:nvSpPr>
        <xdr:cNvPr id="865921" name="Freeform 168"/>
        <xdr:cNvSpPr>
          <a:spLocks/>
        </xdr:cNvSpPr>
      </xdr:nvSpPr>
      <xdr:spPr bwMode="auto">
        <a:xfrm flipH="1" flipV="1">
          <a:off x="7191375" y="1381125"/>
          <a:ext cx="1200150" cy="29527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865922" name="Freeform 169"/>
        <xdr:cNvSpPr>
          <a:spLocks/>
        </xdr:cNvSpPr>
      </xdr:nvSpPr>
      <xdr:spPr bwMode="auto">
        <a:xfrm flipH="1" flipV="1">
          <a:off x="6991350" y="1600200"/>
          <a:ext cx="121920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865923" name="Freeform 170"/>
        <xdr:cNvSpPr>
          <a:spLocks/>
        </xdr:cNvSpPr>
      </xdr:nvSpPr>
      <xdr:spPr bwMode="auto">
        <a:xfrm flipH="1" flipV="1">
          <a:off x="6962775" y="2095500"/>
          <a:ext cx="112395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18</xdr:row>
      <xdr:rowOff>19050</xdr:rowOff>
    </xdr:from>
    <xdr:to>
      <xdr:col>24</xdr:col>
      <xdr:colOff>19050</xdr:colOff>
      <xdr:row>18</xdr:row>
      <xdr:rowOff>19050</xdr:rowOff>
    </xdr:to>
    <xdr:sp macro="" textlink="">
      <xdr:nvSpPr>
        <xdr:cNvPr id="865924" name="Line 174"/>
        <xdr:cNvSpPr>
          <a:spLocks noChangeShapeType="1"/>
        </xdr:cNvSpPr>
      </xdr:nvSpPr>
      <xdr:spPr bwMode="auto">
        <a:xfrm>
          <a:off x="6267450" y="2895600"/>
          <a:ext cx="9334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12</xdr:row>
      <xdr:rowOff>133350</xdr:rowOff>
    </xdr:from>
    <xdr:to>
      <xdr:col>22</xdr:col>
      <xdr:colOff>161925</xdr:colOff>
      <xdr:row>13</xdr:row>
      <xdr:rowOff>76200</xdr:rowOff>
    </xdr:to>
    <xdr:sp macro="" textlink="">
      <xdr:nvSpPr>
        <xdr:cNvPr id="865925" name="Freeform 177"/>
        <xdr:cNvSpPr>
          <a:spLocks/>
        </xdr:cNvSpPr>
      </xdr:nvSpPr>
      <xdr:spPr bwMode="auto">
        <a:xfrm>
          <a:off x="6696075" y="20955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11</xdr:row>
      <xdr:rowOff>0</xdr:rowOff>
    </xdr:from>
    <xdr:to>
      <xdr:col>22</xdr:col>
      <xdr:colOff>304800</xdr:colOff>
      <xdr:row>11</xdr:row>
      <xdr:rowOff>95250</xdr:rowOff>
    </xdr:to>
    <xdr:sp macro="" textlink="">
      <xdr:nvSpPr>
        <xdr:cNvPr id="865926" name="Freeform 178"/>
        <xdr:cNvSpPr>
          <a:spLocks/>
        </xdr:cNvSpPr>
      </xdr:nvSpPr>
      <xdr:spPr bwMode="auto">
        <a:xfrm>
          <a:off x="6838950" y="180975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333375</xdr:colOff>
      <xdr:row>9</xdr:row>
      <xdr:rowOff>28575</xdr:rowOff>
    </xdr:from>
    <xdr:to>
      <xdr:col>23</xdr:col>
      <xdr:colOff>57150</xdr:colOff>
      <xdr:row>9</xdr:row>
      <xdr:rowOff>123825</xdr:rowOff>
    </xdr:to>
    <xdr:sp macro="" textlink="">
      <xdr:nvSpPr>
        <xdr:cNvPr id="865927" name="Freeform 179"/>
        <xdr:cNvSpPr>
          <a:spLocks/>
        </xdr:cNvSpPr>
      </xdr:nvSpPr>
      <xdr:spPr bwMode="auto">
        <a:xfrm>
          <a:off x="6962775" y="15335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7</xdr:row>
      <xdr:rowOff>66675</xdr:rowOff>
    </xdr:from>
    <xdr:to>
      <xdr:col>24</xdr:col>
      <xdr:colOff>28575</xdr:colOff>
      <xdr:row>8</xdr:row>
      <xdr:rowOff>9525</xdr:rowOff>
    </xdr:to>
    <xdr:sp macro="" textlink="">
      <xdr:nvSpPr>
        <xdr:cNvPr id="865928" name="Freeform 180"/>
        <xdr:cNvSpPr>
          <a:spLocks/>
        </xdr:cNvSpPr>
      </xdr:nvSpPr>
      <xdr:spPr bwMode="auto">
        <a:xfrm>
          <a:off x="7115175" y="12668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5</xdr:row>
      <xdr:rowOff>142875</xdr:rowOff>
    </xdr:from>
    <xdr:to>
      <xdr:col>24</xdr:col>
      <xdr:colOff>247650</xdr:colOff>
      <xdr:row>14</xdr:row>
      <xdr:rowOff>114300</xdr:rowOff>
    </xdr:to>
    <xdr:sp macro="" textlink="">
      <xdr:nvSpPr>
        <xdr:cNvPr id="865929" name="Line 182"/>
        <xdr:cNvSpPr>
          <a:spLocks noChangeShapeType="1"/>
        </xdr:cNvSpPr>
      </xdr:nvSpPr>
      <xdr:spPr bwMode="auto">
        <a:xfrm flipV="1">
          <a:off x="6800850" y="1038225"/>
          <a:ext cx="628650" cy="13430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865930" name="Freeform 183"/>
        <xdr:cNvSpPr>
          <a:spLocks/>
        </xdr:cNvSpPr>
      </xdr:nvSpPr>
      <xdr:spPr bwMode="auto">
        <a:xfrm>
          <a:off x="7410450" y="1104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865931" name="Freeform 184"/>
        <xdr:cNvSpPr>
          <a:spLocks/>
        </xdr:cNvSpPr>
      </xdr:nvSpPr>
      <xdr:spPr bwMode="auto">
        <a:xfrm>
          <a:off x="7343775" y="1228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865932" name="Freeform 185"/>
        <xdr:cNvSpPr>
          <a:spLocks/>
        </xdr:cNvSpPr>
      </xdr:nvSpPr>
      <xdr:spPr bwMode="auto">
        <a:xfrm>
          <a:off x="7296150" y="1362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865933" name="Freeform 186"/>
        <xdr:cNvSpPr>
          <a:spLocks/>
        </xdr:cNvSpPr>
      </xdr:nvSpPr>
      <xdr:spPr bwMode="auto">
        <a:xfrm>
          <a:off x="7229475" y="14573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865934" name="Freeform 187"/>
        <xdr:cNvSpPr>
          <a:spLocks/>
        </xdr:cNvSpPr>
      </xdr:nvSpPr>
      <xdr:spPr bwMode="auto">
        <a:xfrm>
          <a:off x="7219950" y="15525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865935" name="Freeform 188"/>
        <xdr:cNvSpPr>
          <a:spLocks/>
        </xdr:cNvSpPr>
      </xdr:nvSpPr>
      <xdr:spPr bwMode="auto">
        <a:xfrm>
          <a:off x="7134225" y="16573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10</xdr:row>
      <xdr:rowOff>85725</xdr:rowOff>
    </xdr:from>
    <xdr:to>
      <xdr:col>24</xdr:col>
      <xdr:colOff>0</xdr:colOff>
      <xdr:row>10</xdr:row>
      <xdr:rowOff>123825</xdr:rowOff>
    </xdr:to>
    <xdr:sp macro="" textlink="">
      <xdr:nvSpPr>
        <xdr:cNvPr id="865936" name="Freeform 189"/>
        <xdr:cNvSpPr>
          <a:spLocks/>
        </xdr:cNvSpPr>
      </xdr:nvSpPr>
      <xdr:spPr bwMode="auto">
        <a:xfrm>
          <a:off x="7124700" y="1743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11</xdr:row>
      <xdr:rowOff>66675</xdr:rowOff>
    </xdr:from>
    <xdr:to>
      <xdr:col>23</xdr:col>
      <xdr:colOff>95250</xdr:colOff>
      <xdr:row>11</xdr:row>
      <xdr:rowOff>104775</xdr:rowOff>
    </xdr:to>
    <xdr:sp macro="" textlink="">
      <xdr:nvSpPr>
        <xdr:cNvPr id="865937" name="Freeform 190"/>
        <xdr:cNvSpPr>
          <a:spLocks/>
        </xdr:cNvSpPr>
      </xdr:nvSpPr>
      <xdr:spPr bwMode="auto">
        <a:xfrm>
          <a:off x="7038975" y="1876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865938" name="Freeform 191"/>
        <xdr:cNvSpPr>
          <a:spLocks/>
        </xdr:cNvSpPr>
      </xdr:nvSpPr>
      <xdr:spPr bwMode="auto">
        <a:xfrm>
          <a:off x="7029450" y="1943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865939" name="Freeform 192"/>
        <xdr:cNvSpPr>
          <a:spLocks/>
        </xdr:cNvSpPr>
      </xdr:nvSpPr>
      <xdr:spPr bwMode="auto">
        <a:xfrm>
          <a:off x="6953250" y="20669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865940" name="Freeform 193"/>
        <xdr:cNvSpPr>
          <a:spLocks/>
        </xdr:cNvSpPr>
      </xdr:nvSpPr>
      <xdr:spPr bwMode="auto">
        <a:xfrm>
          <a:off x="6915150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865941" name="Freeform 194"/>
        <xdr:cNvSpPr>
          <a:spLocks/>
        </xdr:cNvSpPr>
      </xdr:nvSpPr>
      <xdr:spPr bwMode="auto">
        <a:xfrm>
          <a:off x="6848475" y="22955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12</xdr:row>
      <xdr:rowOff>28575</xdr:rowOff>
    </xdr:from>
    <xdr:to>
      <xdr:col>24</xdr:col>
      <xdr:colOff>95250</xdr:colOff>
      <xdr:row>12</xdr:row>
      <xdr:rowOff>66675</xdr:rowOff>
    </xdr:to>
    <xdr:sp macro="" textlink="">
      <xdr:nvSpPr>
        <xdr:cNvPr id="865942" name="Freeform 200"/>
        <xdr:cNvSpPr>
          <a:spLocks/>
        </xdr:cNvSpPr>
      </xdr:nvSpPr>
      <xdr:spPr bwMode="auto">
        <a:xfrm>
          <a:off x="7219950" y="1990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</xdr:row>
      <xdr:rowOff>66675</xdr:rowOff>
    </xdr:from>
    <xdr:to>
      <xdr:col>24</xdr:col>
      <xdr:colOff>200025</xdr:colOff>
      <xdr:row>9</xdr:row>
      <xdr:rowOff>104775</xdr:rowOff>
    </xdr:to>
    <xdr:sp macro="" textlink="">
      <xdr:nvSpPr>
        <xdr:cNvPr id="865943" name="Freeform 201"/>
        <xdr:cNvSpPr>
          <a:spLocks/>
        </xdr:cNvSpPr>
      </xdr:nvSpPr>
      <xdr:spPr bwMode="auto">
        <a:xfrm>
          <a:off x="7324725" y="15716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11</xdr:row>
      <xdr:rowOff>47625</xdr:rowOff>
    </xdr:from>
    <xdr:to>
      <xdr:col>24</xdr:col>
      <xdr:colOff>95250</xdr:colOff>
      <xdr:row>11</xdr:row>
      <xdr:rowOff>85725</xdr:rowOff>
    </xdr:to>
    <xdr:sp macro="" textlink="">
      <xdr:nvSpPr>
        <xdr:cNvPr id="865944" name="Freeform 202"/>
        <xdr:cNvSpPr>
          <a:spLocks/>
        </xdr:cNvSpPr>
      </xdr:nvSpPr>
      <xdr:spPr bwMode="auto">
        <a:xfrm>
          <a:off x="7219950" y="18573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95250</xdr:colOff>
      <xdr:row>10</xdr:row>
      <xdr:rowOff>19050</xdr:rowOff>
    </xdr:from>
    <xdr:to>
      <xdr:col>24</xdr:col>
      <xdr:colOff>152400</xdr:colOff>
      <xdr:row>10</xdr:row>
      <xdr:rowOff>57150</xdr:rowOff>
    </xdr:to>
    <xdr:sp macro="" textlink="">
      <xdr:nvSpPr>
        <xdr:cNvPr id="865945" name="Freeform 203"/>
        <xdr:cNvSpPr>
          <a:spLocks/>
        </xdr:cNvSpPr>
      </xdr:nvSpPr>
      <xdr:spPr bwMode="auto">
        <a:xfrm>
          <a:off x="7277100" y="1676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361950</xdr:colOff>
      <xdr:row>13</xdr:row>
      <xdr:rowOff>142875</xdr:rowOff>
    </xdr:from>
    <xdr:to>
      <xdr:col>23</xdr:col>
      <xdr:colOff>47625</xdr:colOff>
      <xdr:row>14</xdr:row>
      <xdr:rowOff>28575</xdr:rowOff>
    </xdr:to>
    <xdr:sp macro="" textlink="">
      <xdr:nvSpPr>
        <xdr:cNvPr id="865946" name="Freeform 204"/>
        <xdr:cNvSpPr>
          <a:spLocks/>
        </xdr:cNvSpPr>
      </xdr:nvSpPr>
      <xdr:spPr bwMode="auto">
        <a:xfrm>
          <a:off x="6991350" y="2257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38100</xdr:rowOff>
    </xdr:from>
    <xdr:to>
      <xdr:col>23</xdr:col>
      <xdr:colOff>114300</xdr:colOff>
      <xdr:row>13</xdr:row>
      <xdr:rowOff>76200</xdr:rowOff>
    </xdr:to>
    <xdr:sp macro="" textlink="">
      <xdr:nvSpPr>
        <xdr:cNvPr id="865947" name="Freeform 205"/>
        <xdr:cNvSpPr>
          <a:spLocks/>
        </xdr:cNvSpPr>
      </xdr:nvSpPr>
      <xdr:spPr bwMode="auto">
        <a:xfrm>
          <a:off x="7058025" y="2152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12</xdr:row>
      <xdr:rowOff>95250</xdr:rowOff>
    </xdr:from>
    <xdr:to>
      <xdr:col>23</xdr:col>
      <xdr:colOff>152400</xdr:colOff>
      <xdr:row>12</xdr:row>
      <xdr:rowOff>133350</xdr:rowOff>
    </xdr:to>
    <xdr:sp macro="" textlink="">
      <xdr:nvSpPr>
        <xdr:cNvPr id="865948" name="Freeform 207"/>
        <xdr:cNvSpPr>
          <a:spLocks/>
        </xdr:cNvSpPr>
      </xdr:nvSpPr>
      <xdr:spPr bwMode="auto">
        <a:xfrm>
          <a:off x="7096125" y="2057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13</xdr:row>
      <xdr:rowOff>133350</xdr:rowOff>
    </xdr:from>
    <xdr:to>
      <xdr:col>23</xdr:col>
      <xdr:colOff>171450</xdr:colOff>
      <xdr:row>14</xdr:row>
      <xdr:rowOff>19050</xdr:rowOff>
    </xdr:to>
    <xdr:sp macro="" textlink="">
      <xdr:nvSpPr>
        <xdr:cNvPr id="865949" name="Freeform 209"/>
        <xdr:cNvSpPr>
          <a:spLocks/>
        </xdr:cNvSpPr>
      </xdr:nvSpPr>
      <xdr:spPr bwMode="auto">
        <a:xfrm>
          <a:off x="711517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209550</xdr:colOff>
      <xdr:row>8</xdr:row>
      <xdr:rowOff>47625</xdr:rowOff>
    </xdr:from>
    <xdr:to>
      <xdr:col>24</xdr:col>
      <xdr:colOff>266700</xdr:colOff>
      <xdr:row>8</xdr:row>
      <xdr:rowOff>85725</xdr:rowOff>
    </xdr:to>
    <xdr:sp macro="" textlink="">
      <xdr:nvSpPr>
        <xdr:cNvPr id="865950" name="Freeform 210"/>
        <xdr:cNvSpPr>
          <a:spLocks/>
        </xdr:cNvSpPr>
      </xdr:nvSpPr>
      <xdr:spPr bwMode="auto">
        <a:xfrm>
          <a:off x="7391400" y="14001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7</xdr:row>
      <xdr:rowOff>66675</xdr:rowOff>
    </xdr:from>
    <xdr:to>
      <xdr:col>24</xdr:col>
      <xdr:colOff>295275</xdr:colOff>
      <xdr:row>7</xdr:row>
      <xdr:rowOff>104775</xdr:rowOff>
    </xdr:to>
    <xdr:sp macro="" textlink="">
      <xdr:nvSpPr>
        <xdr:cNvPr id="865951" name="Freeform 211"/>
        <xdr:cNvSpPr>
          <a:spLocks/>
        </xdr:cNvSpPr>
      </xdr:nvSpPr>
      <xdr:spPr bwMode="auto">
        <a:xfrm>
          <a:off x="7419975" y="12668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65952" name="Line 212"/>
        <xdr:cNvSpPr>
          <a:spLocks noChangeShapeType="1"/>
        </xdr:cNvSpPr>
      </xdr:nvSpPr>
      <xdr:spPr bwMode="auto">
        <a:xfrm flipH="1">
          <a:off x="6048375" y="1038225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5</xdr:row>
      <xdr:rowOff>142875</xdr:rowOff>
    </xdr:from>
    <xdr:to>
      <xdr:col>12</xdr:col>
      <xdr:colOff>9525</xdr:colOff>
      <xdr:row>14</xdr:row>
      <xdr:rowOff>123825</xdr:rowOff>
    </xdr:to>
    <xdr:grpSp>
      <xdr:nvGrpSpPr>
        <xdr:cNvPr id="865953" name="Group 293"/>
        <xdr:cNvGrpSpPr>
          <a:grpSpLocks/>
        </xdr:cNvGrpSpPr>
      </xdr:nvGrpSpPr>
      <xdr:grpSpPr bwMode="auto">
        <a:xfrm>
          <a:off x="1065143" y="1029114"/>
          <a:ext cx="2166317" cy="1322733"/>
          <a:chOff x="120" y="109"/>
          <a:chExt cx="227" cy="142"/>
        </a:xfrm>
      </xdr:grpSpPr>
      <xdr:sp macro="" textlink="">
        <xdr:nvSpPr>
          <xdr:cNvPr id="865983" name="Freeform 223"/>
          <xdr:cNvSpPr>
            <a:spLocks/>
          </xdr:cNvSpPr>
        </xdr:nvSpPr>
        <xdr:spPr bwMode="auto">
          <a:xfrm rot="10439460">
            <a:off x="162" y="181"/>
            <a:ext cx="48" cy="39"/>
          </a:xfrm>
          <a:custGeom>
            <a:avLst/>
            <a:gdLst>
              <a:gd name="T0" fmla="*/ 3 w 56"/>
              <a:gd name="T1" fmla="*/ 2 h 34"/>
              <a:gd name="T2" fmla="*/ 3 w 56"/>
              <a:gd name="T3" fmla="*/ 1017627 h 34"/>
              <a:gd name="T4" fmla="*/ 3 w 56"/>
              <a:gd name="T5" fmla="*/ 5279795 h 34"/>
              <a:gd name="T6" fmla="*/ 3 w 56"/>
              <a:gd name="T7" fmla="*/ 4404466 h 34"/>
              <a:gd name="T8" fmla="*/ 3 w 56"/>
              <a:gd name="T9" fmla="*/ 2918342 h 34"/>
              <a:gd name="T10" fmla="*/ 3 w 56"/>
              <a:gd name="T11" fmla="*/ 1338937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84" name="Freeform 224"/>
          <xdr:cNvSpPr>
            <a:spLocks/>
          </xdr:cNvSpPr>
        </xdr:nvSpPr>
        <xdr:spPr bwMode="auto">
          <a:xfrm rot="-592444">
            <a:off x="227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85" name="Freeform 225"/>
          <xdr:cNvSpPr>
            <a:spLocks/>
          </xdr:cNvSpPr>
        </xdr:nvSpPr>
        <xdr:spPr bwMode="auto">
          <a:xfrm rot="-449752">
            <a:off x="290" y="212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86" name="Freeform 226"/>
          <xdr:cNvSpPr>
            <a:spLocks/>
          </xdr:cNvSpPr>
        </xdr:nvSpPr>
        <xdr:spPr bwMode="auto">
          <a:xfrm rot="-717886">
            <a:off x="122" y="181"/>
            <a:ext cx="43" cy="37"/>
          </a:xfrm>
          <a:custGeom>
            <a:avLst/>
            <a:gdLst>
              <a:gd name="T0" fmla="*/ 7 w 46"/>
              <a:gd name="T1" fmla="*/ 2147483646 h 26"/>
              <a:gd name="T2" fmla="*/ 7 w 46"/>
              <a:gd name="T3" fmla="*/ 2147483646 h 26"/>
              <a:gd name="T4" fmla="*/ 4 w 46"/>
              <a:gd name="T5" fmla="*/ 2147483646 h 26"/>
              <a:gd name="T6" fmla="*/ 0 w 46"/>
              <a:gd name="T7" fmla="*/ 2147483646 h 26"/>
              <a:gd name="T8" fmla="*/ 5 w 46"/>
              <a:gd name="T9" fmla="*/ 2147483646 h 26"/>
              <a:gd name="T10" fmla="*/ 7 w 46"/>
              <a:gd name="T11" fmla="*/ 0 h 26"/>
              <a:gd name="T12" fmla="*/ 7 w 46"/>
              <a:gd name="T13" fmla="*/ 2147483646 h 26"/>
              <a:gd name="T14" fmla="*/ 7 w 46"/>
              <a:gd name="T15" fmla="*/ 2147483646 h 26"/>
              <a:gd name="T16" fmla="*/ 7 w 46"/>
              <a:gd name="T17" fmla="*/ 2147483646 h 26"/>
              <a:gd name="T18" fmla="*/ 7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87" name="Freeform 227"/>
          <xdr:cNvSpPr>
            <a:spLocks/>
          </xdr:cNvSpPr>
        </xdr:nvSpPr>
        <xdr:spPr bwMode="auto">
          <a:xfrm rot="-717886">
            <a:off x="121" y="214"/>
            <a:ext cx="35" cy="36"/>
          </a:xfrm>
          <a:custGeom>
            <a:avLst/>
            <a:gdLst>
              <a:gd name="T0" fmla="*/ 2 w 46"/>
              <a:gd name="T1" fmla="*/ 2147483646 h 26"/>
              <a:gd name="T2" fmla="*/ 2 w 46"/>
              <a:gd name="T3" fmla="*/ 2147483646 h 26"/>
              <a:gd name="T4" fmla="*/ 2 w 46"/>
              <a:gd name="T5" fmla="*/ 2147483646 h 26"/>
              <a:gd name="T6" fmla="*/ 0 w 46"/>
              <a:gd name="T7" fmla="*/ 2147483646 h 26"/>
              <a:gd name="T8" fmla="*/ 2 w 46"/>
              <a:gd name="T9" fmla="*/ 2147483646 h 26"/>
              <a:gd name="T10" fmla="*/ 2 w 46"/>
              <a:gd name="T11" fmla="*/ 0 h 26"/>
              <a:gd name="T12" fmla="*/ 2 w 46"/>
              <a:gd name="T13" fmla="*/ 2147483646 h 26"/>
              <a:gd name="T14" fmla="*/ 2 w 46"/>
              <a:gd name="T15" fmla="*/ 2147483646 h 26"/>
              <a:gd name="T16" fmla="*/ 2 w 46"/>
              <a:gd name="T17" fmla="*/ 2147483646 h 26"/>
              <a:gd name="T18" fmla="*/ 2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88" name="Freeform 228"/>
          <xdr:cNvSpPr>
            <a:spLocks/>
          </xdr:cNvSpPr>
        </xdr:nvSpPr>
        <xdr:spPr bwMode="auto">
          <a:xfrm rot="9867534">
            <a:off x="146" y="146"/>
            <a:ext cx="40" cy="41"/>
          </a:xfrm>
          <a:custGeom>
            <a:avLst/>
            <a:gdLst>
              <a:gd name="T0" fmla="*/ 3 w 46"/>
              <a:gd name="T1" fmla="*/ 2147483646 h 26"/>
              <a:gd name="T2" fmla="*/ 3 w 46"/>
              <a:gd name="T3" fmla="*/ 2147483646 h 26"/>
              <a:gd name="T4" fmla="*/ 3 w 46"/>
              <a:gd name="T5" fmla="*/ 2147483646 h 26"/>
              <a:gd name="T6" fmla="*/ 0 w 46"/>
              <a:gd name="T7" fmla="*/ 2147483646 h 26"/>
              <a:gd name="T8" fmla="*/ 3 w 46"/>
              <a:gd name="T9" fmla="*/ 2147483646 h 26"/>
              <a:gd name="T10" fmla="*/ 3 w 46"/>
              <a:gd name="T11" fmla="*/ 0 h 26"/>
              <a:gd name="T12" fmla="*/ 3 w 46"/>
              <a:gd name="T13" fmla="*/ 2147483646 h 26"/>
              <a:gd name="T14" fmla="*/ 3 w 46"/>
              <a:gd name="T15" fmla="*/ 2147483646 h 26"/>
              <a:gd name="T16" fmla="*/ 3 w 46"/>
              <a:gd name="T17" fmla="*/ 2147483646 h 26"/>
              <a:gd name="T18" fmla="*/ 3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89" name="Freeform 229"/>
          <xdr:cNvSpPr>
            <a:spLocks/>
          </xdr:cNvSpPr>
        </xdr:nvSpPr>
        <xdr:spPr bwMode="auto">
          <a:xfrm rot="-592444">
            <a:off x="258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0" name="Freeform 230"/>
          <xdr:cNvSpPr>
            <a:spLocks/>
          </xdr:cNvSpPr>
        </xdr:nvSpPr>
        <xdr:spPr bwMode="auto">
          <a:xfrm rot="-592444">
            <a:off x="326" y="214"/>
            <a:ext cx="20" cy="37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1" name="Freeform 231"/>
          <xdr:cNvSpPr>
            <a:spLocks/>
          </xdr:cNvSpPr>
        </xdr:nvSpPr>
        <xdr:spPr bwMode="auto">
          <a:xfrm rot="-389447">
            <a:off x="274" y="179"/>
            <a:ext cx="35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2" name="Freeform 232"/>
          <xdr:cNvSpPr>
            <a:spLocks/>
          </xdr:cNvSpPr>
        </xdr:nvSpPr>
        <xdr:spPr bwMode="auto">
          <a:xfrm>
            <a:off x="239" y="180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3" name="Freeform 233"/>
          <xdr:cNvSpPr>
            <a:spLocks/>
          </xdr:cNvSpPr>
        </xdr:nvSpPr>
        <xdr:spPr bwMode="auto">
          <a:xfrm rot="-449752">
            <a:off x="153" y="216"/>
            <a:ext cx="38" cy="35"/>
          </a:xfrm>
          <a:custGeom>
            <a:avLst/>
            <a:gdLst>
              <a:gd name="T0" fmla="*/ 2 w 50"/>
              <a:gd name="T1" fmla="*/ 2 h 43"/>
              <a:gd name="T2" fmla="*/ 2 w 50"/>
              <a:gd name="T3" fmla="*/ 2 h 43"/>
              <a:gd name="T4" fmla="*/ 0 w 50"/>
              <a:gd name="T5" fmla="*/ 2 h 43"/>
              <a:gd name="T6" fmla="*/ 2 w 50"/>
              <a:gd name="T7" fmla="*/ 0 h 43"/>
              <a:gd name="T8" fmla="*/ 2 w 50"/>
              <a:gd name="T9" fmla="*/ 2 h 43"/>
              <a:gd name="T10" fmla="*/ 2 w 50"/>
              <a:gd name="T11" fmla="*/ 2 h 43"/>
              <a:gd name="T12" fmla="*/ 2 w 50"/>
              <a:gd name="T13" fmla="*/ 2 h 43"/>
              <a:gd name="T14" fmla="*/ 2 w 50"/>
              <a:gd name="T15" fmla="*/ 2 h 43"/>
              <a:gd name="T16" fmla="*/ 2 w 50"/>
              <a:gd name="T17" fmla="*/ 2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4" name="Freeform 234"/>
          <xdr:cNvSpPr>
            <a:spLocks/>
          </xdr:cNvSpPr>
        </xdr:nvSpPr>
        <xdr:spPr bwMode="auto">
          <a:xfrm rot="10344321">
            <a:off x="190" y="213"/>
            <a:ext cx="38" cy="36"/>
          </a:xfrm>
          <a:custGeom>
            <a:avLst/>
            <a:gdLst>
              <a:gd name="T0" fmla="*/ 2 w 50"/>
              <a:gd name="T1" fmla="*/ 3 h 43"/>
              <a:gd name="T2" fmla="*/ 2 w 50"/>
              <a:gd name="T3" fmla="*/ 3 h 43"/>
              <a:gd name="T4" fmla="*/ 0 w 50"/>
              <a:gd name="T5" fmla="*/ 3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3 h 43"/>
              <a:gd name="T12" fmla="*/ 2 w 50"/>
              <a:gd name="T13" fmla="*/ 3 h 43"/>
              <a:gd name="T14" fmla="*/ 2 w 50"/>
              <a:gd name="T15" fmla="*/ 3 h 43"/>
              <a:gd name="T16" fmla="*/ 2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5" name="Freeform 235"/>
          <xdr:cNvSpPr>
            <a:spLocks/>
          </xdr:cNvSpPr>
        </xdr:nvSpPr>
        <xdr:spPr bwMode="auto">
          <a:xfrm rot="10447746">
            <a:off x="308" y="176"/>
            <a:ext cx="38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6" name="Freeform 236"/>
          <xdr:cNvSpPr>
            <a:spLocks/>
          </xdr:cNvSpPr>
        </xdr:nvSpPr>
        <xdr:spPr bwMode="auto">
          <a:xfrm>
            <a:off x="205" y="181"/>
            <a:ext cx="34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7" name="Freeform 237"/>
          <xdr:cNvSpPr>
            <a:spLocks/>
          </xdr:cNvSpPr>
        </xdr:nvSpPr>
        <xdr:spPr bwMode="auto">
          <a:xfrm rot="10439460">
            <a:off x="154" y="109"/>
            <a:ext cx="48" cy="40"/>
          </a:xfrm>
          <a:custGeom>
            <a:avLst/>
            <a:gdLst>
              <a:gd name="T0" fmla="*/ 3 w 56"/>
              <a:gd name="T1" fmla="*/ 2 h 34"/>
              <a:gd name="T2" fmla="*/ 3 w 56"/>
              <a:gd name="T3" fmla="*/ 9192787 h 34"/>
              <a:gd name="T4" fmla="*/ 3 w 56"/>
              <a:gd name="T5" fmla="*/ 46693665 h 34"/>
              <a:gd name="T6" fmla="*/ 3 w 56"/>
              <a:gd name="T7" fmla="*/ 39689615 h 34"/>
              <a:gd name="T8" fmla="*/ 3 w 56"/>
              <a:gd name="T9" fmla="*/ 25717685 h 34"/>
              <a:gd name="T10" fmla="*/ 3 w 56"/>
              <a:gd name="T11" fmla="*/ 12723581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8" name="Freeform 238"/>
          <xdr:cNvSpPr>
            <a:spLocks/>
          </xdr:cNvSpPr>
        </xdr:nvSpPr>
        <xdr:spPr bwMode="auto">
          <a:xfrm rot="-592444">
            <a:off x="226" y="146"/>
            <a:ext cx="32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5999" name="Freeform 239"/>
          <xdr:cNvSpPr>
            <a:spLocks/>
          </xdr:cNvSpPr>
        </xdr:nvSpPr>
        <xdr:spPr bwMode="auto">
          <a:xfrm rot="-449752">
            <a:off x="289" y="146"/>
            <a:ext cx="38" cy="38"/>
          </a:xfrm>
          <a:custGeom>
            <a:avLst/>
            <a:gdLst>
              <a:gd name="T0" fmla="*/ 2 w 50"/>
              <a:gd name="T1" fmla="*/ 4 h 43"/>
              <a:gd name="T2" fmla="*/ 2 w 50"/>
              <a:gd name="T3" fmla="*/ 4 h 43"/>
              <a:gd name="T4" fmla="*/ 0 w 50"/>
              <a:gd name="T5" fmla="*/ 4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4 h 43"/>
              <a:gd name="T12" fmla="*/ 2 w 50"/>
              <a:gd name="T13" fmla="*/ 4 h 43"/>
              <a:gd name="T14" fmla="*/ 2 w 50"/>
              <a:gd name="T15" fmla="*/ 4 h 43"/>
              <a:gd name="T16" fmla="*/ 2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0" name="Freeform 240"/>
          <xdr:cNvSpPr>
            <a:spLocks/>
          </xdr:cNvSpPr>
        </xdr:nvSpPr>
        <xdr:spPr bwMode="auto">
          <a:xfrm rot="-592444">
            <a:off x="257" y="147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1" name="Freeform 241"/>
          <xdr:cNvSpPr>
            <a:spLocks/>
          </xdr:cNvSpPr>
        </xdr:nvSpPr>
        <xdr:spPr bwMode="auto">
          <a:xfrm rot="-592444">
            <a:off x="327" y="146"/>
            <a:ext cx="19" cy="36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2" name="Freeform 242"/>
          <xdr:cNvSpPr>
            <a:spLocks/>
          </xdr:cNvSpPr>
        </xdr:nvSpPr>
        <xdr:spPr bwMode="auto">
          <a:xfrm rot="-389447">
            <a:off x="275" y="111"/>
            <a:ext cx="35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3" name="Freeform 243"/>
          <xdr:cNvSpPr>
            <a:spLocks/>
          </xdr:cNvSpPr>
        </xdr:nvSpPr>
        <xdr:spPr bwMode="auto">
          <a:xfrm>
            <a:off x="240" y="111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4" name="Freeform 244"/>
          <xdr:cNvSpPr>
            <a:spLocks/>
          </xdr:cNvSpPr>
        </xdr:nvSpPr>
        <xdr:spPr bwMode="auto">
          <a:xfrm rot="-449752">
            <a:off x="120" y="146"/>
            <a:ext cx="28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5" name="Freeform 245"/>
          <xdr:cNvSpPr>
            <a:spLocks/>
          </xdr:cNvSpPr>
        </xdr:nvSpPr>
        <xdr:spPr bwMode="auto">
          <a:xfrm rot="10344321">
            <a:off x="186" y="145"/>
            <a:ext cx="41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6" name="Freeform 246"/>
          <xdr:cNvSpPr>
            <a:spLocks/>
          </xdr:cNvSpPr>
        </xdr:nvSpPr>
        <xdr:spPr bwMode="auto">
          <a:xfrm rot="10447746">
            <a:off x="309" y="109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7" name="Freeform 247"/>
          <xdr:cNvSpPr>
            <a:spLocks/>
          </xdr:cNvSpPr>
        </xdr:nvSpPr>
        <xdr:spPr bwMode="auto">
          <a:xfrm>
            <a:off x="197" y="113"/>
            <a:ext cx="44" cy="38"/>
          </a:xfrm>
          <a:custGeom>
            <a:avLst/>
            <a:gdLst>
              <a:gd name="T0" fmla="*/ 4 w 50"/>
              <a:gd name="T1" fmla="*/ 4 h 43"/>
              <a:gd name="T2" fmla="*/ 4 w 50"/>
              <a:gd name="T3" fmla="*/ 4 h 43"/>
              <a:gd name="T4" fmla="*/ 0 w 50"/>
              <a:gd name="T5" fmla="*/ 4 h 43"/>
              <a:gd name="T6" fmla="*/ 4 w 50"/>
              <a:gd name="T7" fmla="*/ 0 h 43"/>
              <a:gd name="T8" fmla="*/ 4 w 50"/>
              <a:gd name="T9" fmla="*/ 3 h 43"/>
              <a:gd name="T10" fmla="*/ 4 w 50"/>
              <a:gd name="T11" fmla="*/ 4 h 43"/>
              <a:gd name="T12" fmla="*/ 4 w 50"/>
              <a:gd name="T13" fmla="*/ 4 h 43"/>
              <a:gd name="T14" fmla="*/ 4 w 50"/>
              <a:gd name="T15" fmla="*/ 4 h 43"/>
              <a:gd name="T16" fmla="*/ 4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008" name="Freeform 248"/>
          <xdr:cNvSpPr>
            <a:spLocks/>
          </xdr:cNvSpPr>
        </xdr:nvSpPr>
        <xdr:spPr bwMode="auto">
          <a:xfrm>
            <a:off x="120" y="111"/>
            <a:ext cx="36" cy="37"/>
          </a:xfrm>
          <a:custGeom>
            <a:avLst/>
            <a:gdLst>
              <a:gd name="T0" fmla="*/ 17 w 36"/>
              <a:gd name="T1" fmla="*/ 34 h 37"/>
              <a:gd name="T2" fmla="*/ 5 w 36"/>
              <a:gd name="T3" fmla="*/ 31 h 37"/>
              <a:gd name="T4" fmla="*/ 0 w 36"/>
              <a:gd name="T5" fmla="*/ 22 h 37"/>
              <a:gd name="T6" fmla="*/ 14 w 36"/>
              <a:gd name="T7" fmla="*/ 0 h 37"/>
              <a:gd name="T8" fmla="*/ 28 w 36"/>
              <a:gd name="T9" fmla="*/ 1 h 37"/>
              <a:gd name="T10" fmla="*/ 35 w 36"/>
              <a:gd name="T11" fmla="*/ 7 h 37"/>
              <a:gd name="T12" fmla="*/ 36 w 36"/>
              <a:gd name="T13" fmla="*/ 19 h 37"/>
              <a:gd name="T14" fmla="*/ 27 w 36"/>
              <a:gd name="T15" fmla="*/ 35 h 37"/>
              <a:gd name="T16" fmla="*/ 17 w 36"/>
              <a:gd name="T17" fmla="*/ 34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37"/>
              <a:gd name="T29" fmla="*/ 36 w 36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37">
                <a:moveTo>
                  <a:pt x="17" y="34"/>
                </a:moveTo>
                <a:cubicBezTo>
                  <a:pt x="13" y="35"/>
                  <a:pt x="9" y="32"/>
                  <a:pt x="5" y="31"/>
                </a:cubicBezTo>
                <a:cubicBezTo>
                  <a:pt x="3" y="28"/>
                  <a:pt x="0" y="22"/>
                  <a:pt x="0" y="22"/>
                </a:cubicBezTo>
                <a:cubicBezTo>
                  <a:pt x="1" y="8"/>
                  <a:pt x="2" y="2"/>
                  <a:pt x="14" y="0"/>
                </a:cubicBezTo>
                <a:cubicBezTo>
                  <a:pt x="19" y="1"/>
                  <a:pt x="23" y="1"/>
                  <a:pt x="28" y="1"/>
                </a:cubicBezTo>
                <a:cubicBezTo>
                  <a:pt x="30" y="5"/>
                  <a:pt x="33" y="2"/>
                  <a:pt x="35" y="7"/>
                </a:cubicBezTo>
                <a:cubicBezTo>
                  <a:pt x="35" y="9"/>
                  <a:pt x="36" y="19"/>
                  <a:pt x="36" y="19"/>
                </a:cubicBezTo>
                <a:cubicBezTo>
                  <a:pt x="35" y="26"/>
                  <a:pt x="35" y="34"/>
                  <a:pt x="27" y="35"/>
                </a:cubicBezTo>
                <a:cubicBezTo>
                  <a:pt x="17" y="35"/>
                  <a:pt x="19" y="37"/>
                  <a:pt x="17" y="3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14</xdr:row>
      <xdr:rowOff>114300</xdr:rowOff>
    </xdr:from>
    <xdr:to>
      <xdr:col>17</xdr:col>
      <xdr:colOff>142875</xdr:colOff>
      <xdr:row>15</xdr:row>
      <xdr:rowOff>104775</xdr:rowOff>
    </xdr:to>
    <xdr:grpSp>
      <xdr:nvGrpSpPr>
        <xdr:cNvPr id="865954" name="Group 250"/>
        <xdr:cNvGrpSpPr>
          <a:grpSpLocks/>
        </xdr:cNvGrpSpPr>
      </xdr:nvGrpSpPr>
      <xdr:grpSpPr bwMode="auto">
        <a:xfrm>
          <a:off x="4547152" y="2342322"/>
          <a:ext cx="474180" cy="139562"/>
          <a:chOff x="471" y="249"/>
          <a:chExt cx="51" cy="15"/>
        </a:xfrm>
      </xdr:grpSpPr>
      <xdr:grpSp>
        <xdr:nvGrpSpPr>
          <xdr:cNvPr id="865970" name="Group 251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65977" name="Line 252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78" name="Line 253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79" name="Line 254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80" name="Line 255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81" name="Line 256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82" name="Line 257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65971" name="Line 258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72" name="Line 259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73" name="Line 260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74" name="Line 261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75" name="Line 262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76" name="Line 263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200025</xdr:colOff>
      <xdr:row>2</xdr:row>
      <xdr:rowOff>123825</xdr:rowOff>
    </xdr:from>
    <xdr:to>
      <xdr:col>28</xdr:col>
      <xdr:colOff>104775</xdr:colOff>
      <xdr:row>3</xdr:row>
      <xdr:rowOff>114300</xdr:rowOff>
    </xdr:to>
    <xdr:grpSp>
      <xdr:nvGrpSpPr>
        <xdr:cNvPr id="865955" name="Group 264"/>
        <xdr:cNvGrpSpPr>
          <a:grpSpLocks/>
        </xdr:cNvGrpSpPr>
      </xdr:nvGrpSpPr>
      <xdr:grpSpPr bwMode="auto">
        <a:xfrm>
          <a:off x="7944264" y="562803"/>
          <a:ext cx="492815" cy="139562"/>
          <a:chOff x="471" y="249"/>
          <a:chExt cx="51" cy="15"/>
        </a:xfrm>
      </xdr:grpSpPr>
      <xdr:grpSp>
        <xdr:nvGrpSpPr>
          <xdr:cNvPr id="865957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65964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65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66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67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68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5969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65958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59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60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61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62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5963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28575</xdr:colOff>
      <xdr:row>5</xdr:row>
      <xdr:rowOff>142875</xdr:rowOff>
    </xdr:from>
    <xdr:to>
      <xdr:col>25</xdr:col>
      <xdr:colOff>0</xdr:colOff>
      <xdr:row>14</xdr:row>
      <xdr:rowOff>114300</xdr:rowOff>
    </xdr:to>
    <xdr:sp macro="" textlink="">
      <xdr:nvSpPr>
        <xdr:cNvPr id="865956" name="Freeform 131"/>
        <xdr:cNvSpPr>
          <a:spLocks/>
        </xdr:cNvSpPr>
      </xdr:nvSpPr>
      <xdr:spPr bwMode="auto">
        <a:xfrm>
          <a:off x="6657975" y="1038225"/>
          <a:ext cx="895350" cy="1343025"/>
        </a:xfrm>
        <a:custGeom>
          <a:avLst/>
          <a:gdLst>
            <a:gd name="T0" fmla="*/ 2147483646 w 94"/>
            <a:gd name="T1" fmla="*/ 0 h 141"/>
            <a:gd name="T2" fmla="*/ 2147483646 w 94"/>
            <a:gd name="T3" fmla="*/ 2147483646 h 141"/>
            <a:gd name="T4" fmla="*/ 0 w 94"/>
            <a:gd name="T5" fmla="*/ 2147483646 h 141"/>
            <a:gd name="T6" fmla="*/ 0 60000 65536"/>
            <a:gd name="T7" fmla="*/ 0 60000 65536"/>
            <a:gd name="T8" fmla="*/ 0 60000 65536"/>
            <a:gd name="T9" fmla="*/ 0 w 94"/>
            <a:gd name="T10" fmla="*/ 0 h 141"/>
            <a:gd name="T11" fmla="*/ 94 w 94"/>
            <a:gd name="T12" fmla="*/ 141 h 1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141">
              <a:moveTo>
                <a:pt x="94" y="0"/>
              </a:moveTo>
              <a:lnTo>
                <a:pt x="57" y="141"/>
              </a:lnTo>
              <a:lnTo>
                <a:pt x="0" y="141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12</xdr:row>
      <xdr:rowOff>104775</xdr:rowOff>
    </xdr:from>
    <xdr:to>
      <xdr:col>22</xdr:col>
      <xdr:colOff>190500</xdr:colOff>
      <xdr:row>15</xdr:row>
      <xdr:rowOff>0</xdr:rowOff>
    </xdr:to>
    <xdr:sp macro="" textlink="">
      <xdr:nvSpPr>
        <xdr:cNvPr id="854877" name="Freeform 3"/>
        <xdr:cNvSpPr>
          <a:spLocks/>
        </xdr:cNvSpPr>
      </xdr:nvSpPr>
      <xdr:spPr bwMode="auto">
        <a:xfrm>
          <a:off x="6305550" y="2066925"/>
          <a:ext cx="514350" cy="352425"/>
        </a:xfrm>
        <a:custGeom>
          <a:avLst/>
          <a:gdLst>
            <a:gd name="T0" fmla="*/ 2147483646 w 54"/>
            <a:gd name="T1" fmla="*/ 2147483646 h 37"/>
            <a:gd name="T2" fmla="*/ 2147483646 w 54"/>
            <a:gd name="T3" fmla="*/ 2147483646 h 37"/>
            <a:gd name="T4" fmla="*/ 2147483646 w 54"/>
            <a:gd name="T5" fmla="*/ 2147483646 h 37"/>
            <a:gd name="T6" fmla="*/ 2147483646 w 54"/>
            <a:gd name="T7" fmla="*/ 2147483646 h 37"/>
            <a:gd name="T8" fmla="*/ 2147483646 w 54"/>
            <a:gd name="T9" fmla="*/ 2147483646 h 37"/>
            <a:gd name="T10" fmla="*/ 2147483646 w 54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4"/>
            <a:gd name="T19" fmla="*/ 0 h 37"/>
            <a:gd name="T20" fmla="*/ 54 w 54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4" h="37">
              <a:moveTo>
                <a:pt x="19" y="3"/>
              </a:moveTo>
              <a:cubicBezTo>
                <a:pt x="10" y="6"/>
                <a:pt x="14" y="6"/>
                <a:pt x="7" y="9"/>
              </a:cubicBezTo>
              <a:cubicBezTo>
                <a:pt x="0" y="27"/>
                <a:pt x="6" y="32"/>
                <a:pt x="24" y="37"/>
              </a:cubicBezTo>
              <a:cubicBezTo>
                <a:pt x="30" y="36"/>
                <a:pt x="36" y="35"/>
                <a:pt x="41" y="34"/>
              </a:cubicBezTo>
              <a:cubicBezTo>
                <a:pt x="51" y="26"/>
                <a:pt x="54" y="17"/>
                <a:pt x="39" y="8"/>
              </a:cubicBezTo>
              <a:cubicBezTo>
                <a:pt x="34" y="0"/>
                <a:pt x="39" y="5"/>
                <a:pt x="19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10</xdr:row>
      <xdr:rowOff>114300</xdr:rowOff>
    </xdr:from>
    <xdr:to>
      <xdr:col>22</xdr:col>
      <xdr:colOff>323850</xdr:colOff>
      <xdr:row>13</xdr:row>
      <xdr:rowOff>19050</xdr:rowOff>
    </xdr:to>
    <xdr:sp macro="" textlink="">
      <xdr:nvSpPr>
        <xdr:cNvPr id="854878" name="Freeform 4"/>
        <xdr:cNvSpPr>
          <a:spLocks/>
        </xdr:cNvSpPr>
      </xdr:nvSpPr>
      <xdr:spPr bwMode="auto">
        <a:xfrm>
          <a:off x="6457950" y="1771650"/>
          <a:ext cx="495300" cy="361950"/>
        </a:xfrm>
        <a:custGeom>
          <a:avLst/>
          <a:gdLst>
            <a:gd name="T0" fmla="*/ 2147483646 w 51"/>
            <a:gd name="T1" fmla="*/ 2147483646 h 37"/>
            <a:gd name="T2" fmla="*/ 2147483646 w 51"/>
            <a:gd name="T3" fmla="*/ 2147483646 h 37"/>
            <a:gd name="T4" fmla="*/ 2147483646 w 51"/>
            <a:gd name="T5" fmla="*/ 2147483646 h 37"/>
            <a:gd name="T6" fmla="*/ 2147483646 w 51"/>
            <a:gd name="T7" fmla="*/ 2147483646 h 37"/>
            <a:gd name="T8" fmla="*/ 2147483646 w 51"/>
            <a:gd name="T9" fmla="*/ 2147483646 h 37"/>
            <a:gd name="T10" fmla="*/ 2147483646 w 51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1"/>
            <a:gd name="T19" fmla="*/ 0 h 37"/>
            <a:gd name="T20" fmla="*/ 51 w 51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1" h="37">
              <a:moveTo>
                <a:pt x="17" y="4"/>
              </a:moveTo>
              <a:cubicBezTo>
                <a:pt x="8" y="6"/>
                <a:pt x="13" y="5"/>
                <a:pt x="6" y="8"/>
              </a:cubicBezTo>
              <a:cubicBezTo>
                <a:pt x="0" y="27"/>
                <a:pt x="7" y="32"/>
                <a:pt x="23" y="37"/>
              </a:cubicBezTo>
              <a:cubicBezTo>
                <a:pt x="28" y="36"/>
                <a:pt x="33" y="35"/>
                <a:pt x="38" y="33"/>
              </a:cubicBezTo>
              <a:cubicBezTo>
                <a:pt x="47" y="25"/>
                <a:pt x="51" y="13"/>
                <a:pt x="36" y="8"/>
              </a:cubicBezTo>
              <a:cubicBezTo>
                <a:pt x="31" y="0"/>
                <a:pt x="35" y="5"/>
                <a:pt x="17" y="4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123825</xdr:colOff>
      <xdr:row>8</xdr:row>
      <xdr:rowOff>142875</xdr:rowOff>
    </xdr:from>
    <xdr:to>
      <xdr:col>23</xdr:col>
      <xdr:colOff>85725</xdr:colOff>
      <xdr:row>11</xdr:row>
      <xdr:rowOff>28575</xdr:rowOff>
    </xdr:to>
    <xdr:sp macro="" textlink="">
      <xdr:nvSpPr>
        <xdr:cNvPr id="854879" name="Freeform 5"/>
        <xdr:cNvSpPr>
          <a:spLocks/>
        </xdr:cNvSpPr>
      </xdr:nvSpPr>
      <xdr:spPr bwMode="auto">
        <a:xfrm>
          <a:off x="6581775" y="1495425"/>
          <a:ext cx="50482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7</xdr:row>
      <xdr:rowOff>19050</xdr:rowOff>
    </xdr:from>
    <xdr:to>
      <xdr:col>24</xdr:col>
      <xdr:colOff>38100</xdr:colOff>
      <xdr:row>9</xdr:row>
      <xdr:rowOff>47625</xdr:rowOff>
    </xdr:to>
    <xdr:sp macro="" textlink="">
      <xdr:nvSpPr>
        <xdr:cNvPr id="854880" name="Freeform 6"/>
        <xdr:cNvSpPr>
          <a:spLocks/>
        </xdr:cNvSpPr>
      </xdr:nvSpPr>
      <xdr:spPr bwMode="auto">
        <a:xfrm>
          <a:off x="6724650" y="1219200"/>
          <a:ext cx="495300" cy="333375"/>
        </a:xfrm>
        <a:custGeom>
          <a:avLst/>
          <a:gdLst>
            <a:gd name="T0" fmla="*/ 2147483646 w 55"/>
            <a:gd name="T1" fmla="*/ 2147483646 h 36"/>
            <a:gd name="T2" fmla="*/ 2147483646 w 55"/>
            <a:gd name="T3" fmla="*/ 2147483646 h 36"/>
            <a:gd name="T4" fmla="*/ 2147483646 w 55"/>
            <a:gd name="T5" fmla="*/ 2147483646 h 36"/>
            <a:gd name="T6" fmla="*/ 2147483646 w 55"/>
            <a:gd name="T7" fmla="*/ 2147483646 h 36"/>
            <a:gd name="T8" fmla="*/ 2147483646 w 55"/>
            <a:gd name="T9" fmla="*/ 2147483646 h 36"/>
            <a:gd name="T10" fmla="*/ 2147483646 w 55"/>
            <a:gd name="T11" fmla="*/ 2147483646 h 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5"/>
            <a:gd name="T19" fmla="*/ 0 h 36"/>
            <a:gd name="T20" fmla="*/ 55 w 55"/>
            <a:gd name="T21" fmla="*/ 36 h 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5" h="36">
              <a:moveTo>
                <a:pt x="18" y="2"/>
              </a:moveTo>
              <a:cubicBezTo>
                <a:pt x="12" y="5"/>
                <a:pt x="12" y="3"/>
                <a:pt x="7" y="8"/>
              </a:cubicBezTo>
              <a:cubicBezTo>
                <a:pt x="0" y="27"/>
                <a:pt x="5" y="31"/>
                <a:pt x="24" y="36"/>
              </a:cubicBezTo>
              <a:cubicBezTo>
                <a:pt x="30" y="35"/>
                <a:pt x="35" y="34"/>
                <a:pt x="41" y="33"/>
              </a:cubicBezTo>
              <a:cubicBezTo>
                <a:pt x="51" y="24"/>
                <a:pt x="55" y="13"/>
                <a:pt x="38" y="8"/>
              </a:cubicBezTo>
              <a:cubicBezTo>
                <a:pt x="32" y="0"/>
                <a:pt x="37" y="9"/>
                <a:pt x="18" y="2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0</xdr:rowOff>
    </xdr:from>
    <xdr:to>
      <xdr:col>30</xdr:col>
      <xdr:colOff>38100</xdr:colOff>
      <xdr:row>6</xdr:row>
      <xdr:rowOff>0</xdr:rowOff>
    </xdr:to>
    <xdr:sp macro="" textlink="">
      <xdr:nvSpPr>
        <xdr:cNvPr id="854881" name="Line 11"/>
        <xdr:cNvSpPr>
          <a:spLocks noChangeShapeType="1"/>
        </xdr:cNvSpPr>
      </xdr:nvSpPr>
      <xdr:spPr bwMode="auto">
        <a:xfrm>
          <a:off x="3238500" y="1047750"/>
          <a:ext cx="57626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104775</xdr:rowOff>
    </xdr:from>
    <xdr:to>
      <xdr:col>30</xdr:col>
      <xdr:colOff>66675</xdr:colOff>
      <xdr:row>14</xdr:row>
      <xdr:rowOff>114300</xdr:rowOff>
    </xdr:to>
    <xdr:sp macro="" textlink="">
      <xdr:nvSpPr>
        <xdr:cNvPr id="854882" name="Line 12"/>
        <xdr:cNvSpPr>
          <a:spLocks noChangeShapeType="1"/>
        </xdr:cNvSpPr>
      </xdr:nvSpPr>
      <xdr:spPr bwMode="auto">
        <a:xfrm>
          <a:off x="3219450" y="2371725"/>
          <a:ext cx="5810250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114300</xdr:rowOff>
    </xdr:from>
    <xdr:to>
      <xdr:col>20</xdr:col>
      <xdr:colOff>0</xdr:colOff>
      <xdr:row>18</xdr:row>
      <xdr:rowOff>142875</xdr:rowOff>
    </xdr:to>
    <xdr:sp macro="" textlink="">
      <xdr:nvSpPr>
        <xdr:cNvPr id="854883" name="Line 14"/>
        <xdr:cNvSpPr>
          <a:spLocks noChangeShapeType="1"/>
        </xdr:cNvSpPr>
      </xdr:nvSpPr>
      <xdr:spPr bwMode="auto">
        <a:xfrm flipH="1" flipV="1">
          <a:off x="6076950" y="2686050"/>
          <a:ext cx="0" cy="3333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16</xdr:row>
      <xdr:rowOff>47625</xdr:rowOff>
    </xdr:from>
    <xdr:to>
      <xdr:col>24</xdr:col>
      <xdr:colOff>19050</xdr:colOff>
      <xdr:row>18</xdr:row>
      <xdr:rowOff>142875</xdr:rowOff>
    </xdr:to>
    <xdr:sp macro="" textlink="">
      <xdr:nvSpPr>
        <xdr:cNvPr id="854884" name="Line 15"/>
        <xdr:cNvSpPr>
          <a:spLocks noChangeShapeType="1"/>
        </xdr:cNvSpPr>
      </xdr:nvSpPr>
      <xdr:spPr bwMode="auto">
        <a:xfrm flipV="1">
          <a:off x="7200900" y="2619375"/>
          <a:ext cx="0" cy="400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</xdr:row>
      <xdr:rowOff>142875</xdr:rowOff>
    </xdr:from>
    <xdr:to>
      <xdr:col>29</xdr:col>
      <xdr:colOff>0</xdr:colOff>
      <xdr:row>14</xdr:row>
      <xdr:rowOff>114300</xdr:rowOff>
    </xdr:to>
    <xdr:sp macro="" textlink="">
      <xdr:nvSpPr>
        <xdr:cNvPr id="854885" name="Line 17"/>
        <xdr:cNvSpPr>
          <a:spLocks noChangeShapeType="1"/>
        </xdr:cNvSpPr>
      </xdr:nvSpPr>
      <xdr:spPr bwMode="auto">
        <a:xfrm flipH="1">
          <a:off x="8648700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142875</xdr:rowOff>
    </xdr:from>
    <xdr:to>
      <xdr:col>30</xdr:col>
      <xdr:colOff>0</xdr:colOff>
      <xdr:row>14</xdr:row>
      <xdr:rowOff>114300</xdr:rowOff>
    </xdr:to>
    <xdr:sp macro="" textlink="">
      <xdr:nvSpPr>
        <xdr:cNvPr id="854886" name="Line 18"/>
        <xdr:cNvSpPr>
          <a:spLocks noChangeShapeType="1"/>
        </xdr:cNvSpPr>
      </xdr:nvSpPr>
      <xdr:spPr bwMode="auto">
        <a:xfrm>
          <a:off x="8963025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247650</xdr:colOff>
      <xdr:row>3</xdr:row>
      <xdr:rowOff>38100</xdr:rowOff>
    </xdr:from>
    <xdr:to>
      <xdr:col>22</xdr:col>
      <xdr:colOff>247650</xdr:colOff>
      <xdr:row>5</xdr:row>
      <xdr:rowOff>142875</xdr:rowOff>
    </xdr:to>
    <xdr:sp macro="" textlink="">
      <xdr:nvSpPr>
        <xdr:cNvPr id="854887" name="Line 19"/>
        <xdr:cNvSpPr>
          <a:spLocks noChangeShapeType="1"/>
        </xdr:cNvSpPr>
      </xdr:nvSpPr>
      <xdr:spPr bwMode="auto">
        <a:xfrm flipV="1">
          <a:off x="687705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361950</xdr:colOff>
      <xdr:row>3</xdr:row>
      <xdr:rowOff>38100</xdr:rowOff>
    </xdr:from>
    <xdr:to>
      <xdr:col>24</xdr:col>
      <xdr:colOff>361950</xdr:colOff>
      <xdr:row>5</xdr:row>
      <xdr:rowOff>142875</xdr:rowOff>
    </xdr:to>
    <xdr:sp macro="" textlink="">
      <xdr:nvSpPr>
        <xdr:cNvPr id="854888" name="Line 20"/>
        <xdr:cNvSpPr>
          <a:spLocks noChangeShapeType="1"/>
        </xdr:cNvSpPr>
      </xdr:nvSpPr>
      <xdr:spPr bwMode="auto">
        <a:xfrm flipV="1">
          <a:off x="754380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4</xdr:row>
      <xdr:rowOff>9525</xdr:rowOff>
    </xdr:from>
    <xdr:to>
      <xdr:col>25</xdr:col>
      <xdr:colOff>0</xdr:colOff>
      <xdr:row>4</xdr:row>
      <xdr:rowOff>9525</xdr:rowOff>
    </xdr:to>
    <xdr:sp macro="" textlink="">
      <xdr:nvSpPr>
        <xdr:cNvPr id="854889" name="Line 21"/>
        <xdr:cNvSpPr>
          <a:spLocks noChangeShapeType="1"/>
        </xdr:cNvSpPr>
      </xdr:nvSpPr>
      <xdr:spPr bwMode="auto">
        <a:xfrm>
          <a:off x="6867525" y="752475"/>
          <a:ext cx="685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314325</xdr:colOff>
      <xdr:row>10</xdr:row>
      <xdr:rowOff>9525</xdr:rowOff>
    </xdr:to>
    <xdr:sp macro="" textlink="">
      <xdr:nvSpPr>
        <xdr:cNvPr id="854890" name="Freeform 29"/>
        <xdr:cNvSpPr>
          <a:spLocks/>
        </xdr:cNvSpPr>
      </xdr:nvSpPr>
      <xdr:spPr bwMode="auto">
        <a:xfrm>
          <a:off x="6076950" y="1504950"/>
          <a:ext cx="8667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854891" name="Line 71"/>
        <xdr:cNvSpPr>
          <a:spLocks noChangeShapeType="1"/>
        </xdr:cNvSpPr>
      </xdr:nvSpPr>
      <xdr:spPr bwMode="auto">
        <a:xfrm>
          <a:off x="9734550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854892" name="Line 72"/>
        <xdr:cNvSpPr>
          <a:spLocks noChangeShapeType="1"/>
        </xdr:cNvSpPr>
      </xdr:nvSpPr>
      <xdr:spPr bwMode="auto">
        <a:xfrm>
          <a:off x="9734550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854893" name="Line 73"/>
        <xdr:cNvSpPr>
          <a:spLocks noChangeShapeType="1"/>
        </xdr:cNvSpPr>
      </xdr:nvSpPr>
      <xdr:spPr bwMode="auto">
        <a:xfrm>
          <a:off x="9734550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854894" name="Line 74"/>
        <xdr:cNvSpPr>
          <a:spLocks noChangeShapeType="1"/>
        </xdr:cNvSpPr>
      </xdr:nvSpPr>
      <xdr:spPr bwMode="auto">
        <a:xfrm>
          <a:off x="9734550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6</xdr:row>
      <xdr:rowOff>0</xdr:rowOff>
    </xdr:from>
    <xdr:to>
      <xdr:col>24</xdr:col>
      <xdr:colOff>123825</xdr:colOff>
      <xdr:row>7</xdr:row>
      <xdr:rowOff>104775</xdr:rowOff>
    </xdr:to>
    <xdr:sp macro="" textlink="">
      <xdr:nvSpPr>
        <xdr:cNvPr id="854895" name="Freeform 124"/>
        <xdr:cNvSpPr>
          <a:spLocks/>
        </xdr:cNvSpPr>
      </xdr:nvSpPr>
      <xdr:spPr bwMode="auto">
        <a:xfrm>
          <a:off x="6819900" y="1047750"/>
          <a:ext cx="485775" cy="257175"/>
        </a:xfrm>
        <a:custGeom>
          <a:avLst/>
          <a:gdLst>
            <a:gd name="T0" fmla="*/ 2147483646 w 55"/>
            <a:gd name="T1" fmla="*/ 0 h 28"/>
            <a:gd name="T2" fmla="*/ 2147483646 w 55"/>
            <a:gd name="T3" fmla="*/ 2147483646 h 28"/>
            <a:gd name="T4" fmla="*/ 2147483646 w 55"/>
            <a:gd name="T5" fmla="*/ 2147483646 h 28"/>
            <a:gd name="T6" fmla="*/ 2147483646 w 55"/>
            <a:gd name="T7" fmla="*/ 2147483646 h 28"/>
            <a:gd name="T8" fmla="*/ 2147483646 w 55"/>
            <a:gd name="T9" fmla="*/ 2147483646 h 28"/>
            <a:gd name="T10" fmla="*/ 2147483646 w 55"/>
            <a:gd name="T11" fmla="*/ 0 h 28"/>
            <a:gd name="T12" fmla="*/ 2147483646 w 55"/>
            <a:gd name="T13" fmla="*/ 0 h 2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"/>
            <a:gd name="T22" fmla="*/ 0 h 28"/>
            <a:gd name="T23" fmla="*/ 55 w 55"/>
            <a:gd name="T24" fmla="*/ 28 h 2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" h="28">
              <a:moveTo>
                <a:pt x="20" y="0"/>
              </a:moveTo>
              <a:cubicBezTo>
                <a:pt x="10" y="2"/>
                <a:pt x="14" y="1"/>
                <a:pt x="7" y="4"/>
              </a:cubicBezTo>
              <a:cubicBezTo>
                <a:pt x="0" y="20"/>
                <a:pt x="8" y="24"/>
                <a:pt x="27" y="28"/>
              </a:cubicBezTo>
              <a:cubicBezTo>
                <a:pt x="33" y="27"/>
                <a:pt x="38" y="26"/>
                <a:pt x="44" y="25"/>
              </a:cubicBezTo>
              <a:cubicBezTo>
                <a:pt x="54" y="18"/>
                <a:pt x="55" y="8"/>
                <a:pt x="48" y="1"/>
              </a:cubicBezTo>
              <a:cubicBezTo>
                <a:pt x="45" y="0"/>
                <a:pt x="43" y="0"/>
                <a:pt x="38" y="0"/>
              </a:cubicBezTo>
              <a:cubicBezTo>
                <a:pt x="33" y="0"/>
                <a:pt x="24" y="0"/>
                <a:pt x="20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6</xdr:row>
      <xdr:rowOff>9525</xdr:rowOff>
    </xdr:from>
    <xdr:to>
      <xdr:col>11</xdr:col>
      <xdr:colOff>114300</xdr:colOff>
      <xdr:row>14</xdr:row>
      <xdr:rowOff>104775</xdr:rowOff>
    </xdr:to>
    <xdr:sp macro="" textlink="">
      <xdr:nvSpPr>
        <xdr:cNvPr id="854896" name="Rectangle 126"/>
        <xdr:cNvSpPr>
          <a:spLocks noChangeArrowheads="1"/>
        </xdr:cNvSpPr>
      </xdr:nvSpPr>
      <xdr:spPr bwMode="auto">
        <a:xfrm>
          <a:off x="1076325" y="1057275"/>
          <a:ext cx="2133600" cy="13144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17</xdr:row>
      <xdr:rowOff>57150</xdr:rowOff>
    </xdr:from>
    <xdr:to>
      <xdr:col>12</xdr:col>
      <xdr:colOff>9525</xdr:colOff>
      <xdr:row>18</xdr:row>
      <xdr:rowOff>85725</xdr:rowOff>
    </xdr:to>
    <xdr:grpSp>
      <xdr:nvGrpSpPr>
        <xdr:cNvPr id="854897" name="Group 157"/>
        <xdr:cNvGrpSpPr>
          <a:grpSpLocks/>
        </xdr:cNvGrpSpPr>
      </xdr:nvGrpSpPr>
      <xdr:grpSpPr bwMode="auto">
        <a:xfrm>
          <a:off x="1084193" y="2732433"/>
          <a:ext cx="2147267" cy="177662"/>
          <a:chOff x="129" y="292"/>
          <a:chExt cx="211" cy="19"/>
        </a:xfrm>
      </xdr:grpSpPr>
      <xdr:sp macro="" textlink="">
        <xdr:nvSpPr>
          <xdr:cNvPr id="854989" name="Line 158"/>
          <xdr:cNvSpPr>
            <a:spLocks noChangeShapeType="1"/>
          </xdr:cNvSpPr>
        </xdr:nvSpPr>
        <xdr:spPr bwMode="auto">
          <a:xfrm>
            <a:off x="129" y="301"/>
            <a:ext cx="211" cy="1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90" name="Line 159"/>
          <xdr:cNvSpPr>
            <a:spLocks noChangeShapeType="1"/>
          </xdr:cNvSpPr>
        </xdr:nvSpPr>
        <xdr:spPr bwMode="auto">
          <a:xfrm>
            <a:off x="130" y="292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91" name="Line 160"/>
          <xdr:cNvSpPr>
            <a:spLocks noChangeShapeType="1"/>
          </xdr:cNvSpPr>
        </xdr:nvSpPr>
        <xdr:spPr bwMode="auto">
          <a:xfrm>
            <a:off x="339" y="293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854898" name="Freeform 161"/>
        <xdr:cNvSpPr>
          <a:spLocks/>
        </xdr:cNvSpPr>
      </xdr:nvSpPr>
      <xdr:spPr bwMode="auto">
        <a:xfrm>
          <a:off x="7172325" y="552450"/>
          <a:ext cx="117157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18</xdr:row>
      <xdr:rowOff>0</xdr:rowOff>
    </xdr:from>
    <xdr:to>
      <xdr:col>20</xdr:col>
      <xdr:colOff>200025</xdr:colOff>
      <xdr:row>18</xdr:row>
      <xdr:rowOff>0</xdr:rowOff>
    </xdr:to>
    <xdr:sp macro="" textlink="">
      <xdr:nvSpPr>
        <xdr:cNvPr id="854899" name="Line 163"/>
        <xdr:cNvSpPr>
          <a:spLocks noChangeShapeType="1"/>
        </xdr:cNvSpPr>
      </xdr:nvSpPr>
      <xdr:spPr bwMode="auto">
        <a:xfrm flipV="1">
          <a:off x="6057900" y="2876550"/>
          <a:ext cx="2190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17</xdr:row>
      <xdr:rowOff>66675</xdr:rowOff>
    </xdr:from>
    <xdr:to>
      <xdr:col>20</xdr:col>
      <xdr:colOff>190500</xdr:colOff>
      <xdr:row>18</xdr:row>
      <xdr:rowOff>133350</xdr:rowOff>
    </xdr:to>
    <xdr:sp macro="" textlink="">
      <xdr:nvSpPr>
        <xdr:cNvPr id="854900" name="Line 164"/>
        <xdr:cNvSpPr>
          <a:spLocks noChangeShapeType="1"/>
        </xdr:cNvSpPr>
      </xdr:nvSpPr>
      <xdr:spPr bwMode="auto">
        <a:xfrm>
          <a:off x="6267450" y="2790825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</xdr:row>
      <xdr:rowOff>28575</xdr:rowOff>
    </xdr:from>
    <xdr:to>
      <xdr:col>28</xdr:col>
      <xdr:colOff>76200</xdr:colOff>
      <xdr:row>10</xdr:row>
      <xdr:rowOff>19050</xdr:rowOff>
    </xdr:to>
    <xdr:sp macro="" textlink="">
      <xdr:nvSpPr>
        <xdr:cNvPr id="854901" name="Freeform 168"/>
        <xdr:cNvSpPr>
          <a:spLocks/>
        </xdr:cNvSpPr>
      </xdr:nvSpPr>
      <xdr:spPr bwMode="auto">
        <a:xfrm flipH="1" flipV="1">
          <a:off x="7191375" y="1381125"/>
          <a:ext cx="1200150" cy="29527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854902" name="Freeform 169"/>
        <xdr:cNvSpPr>
          <a:spLocks/>
        </xdr:cNvSpPr>
      </xdr:nvSpPr>
      <xdr:spPr bwMode="auto">
        <a:xfrm flipH="1" flipV="1">
          <a:off x="6991350" y="1600200"/>
          <a:ext cx="121920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854903" name="Freeform 170"/>
        <xdr:cNvSpPr>
          <a:spLocks/>
        </xdr:cNvSpPr>
      </xdr:nvSpPr>
      <xdr:spPr bwMode="auto">
        <a:xfrm flipH="1" flipV="1">
          <a:off x="6962775" y="2095500"/>
          <a:ext cx="112395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18</xdr:row>
      <xdr:rowOff>19050</xdr:rowOff>
    </xdr:from>
    <xdr:to>
      <xdr:col>24</xdr:col>
      <xdr:colOff>19050</xdr:colOff>
      <xdr:row>18</xdr:row>
      <xdr:rowOff>19050</xdr:rowOff>
    </xdr:to>
    <xdr:sp macro="" textlink="">
      <xdr:nvSpPr>
        <xdr:cNvPr id="854904" name="Line 174"/>
        <xdr:cNvSpPr>
          <a:spLocks noChangeShapeType="1"/>
        </xdr:cNvSpPr>
      </xdr:nvSpPr>
      <xdr:spPr bwMode="auto">
        <a:xfrm>
          <a:off x="6267450" y="2895600"/>
          <a:ext cx="9334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12</xdr:row>
      <xdr:rowOff>133350</xdr:rowOff>
    </xdr:from>
    <xdr:to>
      <xdr:col>22</xdr:col>
      <xdr:colOff>161925</xdr:colOff>
      <xdr:row>13</xdr:row>
      <xdr:rowOff>76200</xdr:rowOff>
    </xdr:to>
    <xdr:sp macro="" textlink="">
      <xdr:nvSpPr>
        <xdr:cNvPr id="854905" name="Freeform 177"/>
        <xdr:cNvSpPr>
          <a:spLocks/>
        </xdr:cNvSpPr>
      </xdr:nvSpPr>
      <xdr:spPr bwMode="auto">
        <a:xfrm>
          <a:off x="6696075" y="20955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11</xdr:row>
      <xdr:rowOff>0</xdr:rowOff>
    </xdr:from>
    <xdr:to>
      <xdr:col>22</xdr:col>
      <xdr:colOff>304800</xdr:colOff>
      <xdr:row>11</xdr:row>
      <xdr:rowOff>95250</xdr:rowOff>
    </xdr:to>
    <xdr:sp macro="" textlink="">
      <xdr:nvSpPr>
        <xdr:cNvPr id="854906" name="Freeform 178"/>
        <xdr:cNvSpPr>
          <a:spLocks/>
        </xdr:cNvSpPr>
      </xdr:nvSpPr>
      <xdr:spPr bwMode="auto">
        <a:xfrm>
          <a:off x="6838950" y="180975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333375</xdr:colOff>
      <xdr:row>9</xdr:row>
      <xdr:rowOff>28575</xdr:rowOff>
    </xdr:from>
    <xdr:to>
      <xdr:col>23</xdr:col>
      <xdr:colOff>57150</xdr:colOff>
      <xdr:row>9</xdr:row>
      <xdr:rowOff>123825</xdr:rowOff>
    </xdr:to>
    <xdr:sp macro="" textlink="">
      <xdr:nvSpPr>
        <xdr:cNvPr id="854907" name="Freeform 179"/>
        <xdr:cNvSpPr>
          <a:spLocks/>
        </xdr:cNvSpPr>
      </xdr:nvSpPr>
      <xdr:spPr bwMode="auto">
        <a:xfrm>
          <a:off x="6962775" y="15335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7</xdr:row>
      <xdr:rowOff>66675</xdr:rowOff>
    </xdr:from>
    <xdr:to>
      <xdr:col>24</xdr:col>
      <xdr:colOff>28575</xdr:colOff>
      <xdr:row>8</xdr:row>
      <xdr:rowOff>9525</xdr:rowOff>
    </xdr:to>
    <xdr:sp macro="" textlink="">
      <xdr:nvSpPr>
        <xdr:cNvPr id="854908" name="Freeform 180"/>
        <xdr:cNvSpPr>
          <a:spLocks/>
        </xdr:cNvSpPr>
      </xdr:nvSpPr>
      <xdr:spPr bwMode="auto">
        <a:xfrm>
          <a:off x="7115175" y="12668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5</xdr:row>
      <xdr:rowOff>142875</xdr:rowOff>
    </xdr:from>
    <xdr:to>
      <xdr:col>24</xdr:col>
      <xdr:colOff>247650</xdr:colOff>
      <xdr:row>14</xdr:row>
      <xdr:rowOff>114300</xdr:rowOff>
    </xdr:to>
    <xdr:sp macro="" textlink="">
      <xdr:nvSpPr>
        <xdr:cNvPr id="854909" name="Line 182"/>
        <xdr:cNvSpPr>
          <a:spLocks noChangeShapeType="1"/>
        </xdr:cNvSpPr>
      </xdr:nvSpPr>
      <xdr:spPr bwMode="auto">
        <a:xfrm flipV="1">
          <a:off x="6800850" y="1038225"/>
          <a:ext cx="628650" cy="13430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854910" name="Freeform 183"/>
        <xdr:cNvSpPr>
          <a:spLocks/>
        </xdr:cNvSpPr>
      </xdr:nvSpPr>
      <xdr:spPr bwMode="auto">
        <a:xfrm>
          <a:off x="7410450" y="1104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854911" name="Freeform 184"/>
        <xdr:cNvSpPr>
          <a:spLocks/>
        </xdr:cNvSpPr>
      </xdr:nvSpPr>
      <xdr:spPr bwMode="auto">
        <a:xfrm>
          <a:off x="7343775" y="1228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854912" name="Freeform 185"/>
        <xdr:cNvSpPr>
          <a:spLocks/>
        </xdr:cNvSpPr>
      </xdr:nvSpPr>
      <xdr:spPr bwMode="auto">
        <a:xfrm>
          <a:off x="7296150" y="1362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854913" name="Freeform 186"/>
        <xdr:cNvSpPr>
          <a:spLocks/>
        </xdr:cNvSpPr>
      </xdr:nvSpPr>
      <xdr:spPr bwMode="auto">
        <a:xfrm>
          <a:off x="7229475" y="14573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854914" name="Freeform 187"/>
        <xdr:cNvSpPr>
          <a:spLocks/>
        </xdr:cNvSpPr>
      </xdr:nvSpPr>
      <xdr:spPr bwMode="auto">
        <a:xfrm>
          <a:off x="7219950" y="15525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854915" name="Freeform 188"/>
        <xdr:cNvSpPr>
          <a:spLocks/>
        </xdr:cNvSpPr>
      </xdr:nvSpPr>
      <xdr:spPr bwMode="auto">
        <a:xfrm>
          <a:off x="7134225" y="16573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10</xdr:row>
      <xdr:rowOff>85725</xdr:rowOff>
    </xdr:from>
    <xdr:to>
      <xdr:col>24</xdr:col>
      <xdr:colOff>0</xdr:colOff>
      <xdr:row>10</xdr:row>
      <xdr:rowOff>123825</xdr:rowOff>
    </xdr:to>
    <xdr:sp macro="" textlink="">
      <xdr:nvSpPr>
        <xdr:cNvPr id="854916" name="Freeform 189"/>
        <xdr:cNvSpPr>
          <a:spLocks/>
        </xdr:cNvSpPr>
      </xdr:nvSpPr>
      <xdr:spPr bwMode="auto">
        <a:xfrm>
          <a:off x="7124700" y="1743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11</xdr:row>
      <xdr:rowOff>66675</xdr:rowOff>
    </xdr:from>
    <xdr:to>
      <xdr:col>23</xdr:col>
      <xdr:colOff>95250</xdr:colOff>
      <xdr:row>11</xdr:row>
      <xdr:rowOff>104775</xdr:rowOff>
    </xdr:to>
    <xdr:sp macro="" textlink="">
      <xdr:nvSpPr>
        <xdr:cNvPr id="854917" name="Freeform 190"/>
        <xdr:cNvSpPr>
          <a:spLocks/>
        </xdr:cNvSpPr>
      </xdr:nvSpPr>
      <xdr:spPr bwMode="auto">
        <a:xfrm>
          <a:off x="7038975" y="1876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854918" name="Freeform 191"/>
        <xdr:cNvSpPr>
          <a:spLocks/>
        </xdr:cNvSpPr>
      </xdr:nvSpPr>
      <xdr:spPr bwMode="auto">
        <a:xfrm>
          <a:off x="7029450" y="1943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854919" name="Freeform 192"/>
        <xdr:cNvSpPr>
          <a:spLocks/>
        </xdr:cNvSpPr>
      </xdr:nvSpPr>
      <xdr:spPr bwMode="auto">
        <a:xfrm>
          <a:off x="6953250" y="20669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854920" name="Freeform 193"/>
        <xdr:cNvSpPr>
          <a:spLocks/>
        </xdr:cNvSpPr>
      </xdr:nvSpPr>
      <xdr:spPr bwMode="auto">
        <a:xfrm>
          <a:off x="6915150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854921" name="Freeform 194"/>
        <xdr:cNvSpPr>
          <a:spLocks/>
        </xdr:cNvSpPr>
      </xdr:nvSpPr>
      <xdr:spPr bwMode="auto">
        <a:xfrm>
          <a:off x="6848475" y="22955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12</xdr:row>
      <xdr:rowOff>28575</xdr:rowOff>
    </xdr:from>
    <xdr:to>
      <xdr:col>24</xdr:col>
      <xdr:colOff>95250</xdr:colOff>
      <xdr:row>12</xdr:row>
      <xdr:rowOff>66675</xdr:rowOff>
    </xdr:to>
    <xdr:sp macro="" textlink="">
      <xdr:nvSpPr>
        <xdr:cNvPr id="854922" name="Freeform 200"/>
        <xdr:cNvSpPr>
          <a:spLocks/>
        </xdr:cNvSpPr>
      </xdr:nvSpPr>
      <xdr:spPr bwMode="auto">
        <a:xfrm>
          <a:off x="7219950" y="1990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</xdr:row>
      <xdr:rowOff>66675</xdr:rowOff>
    </xdr:from>
    <xdr:to>
      <xdr:col>24</xdr:col>
      <xdr:colOff>200025</xdr:colOff>
      <xdr:row>9</xdr:row>
      <xdr:rowOff>104775</xdr:rowOff>
    </xdr:to>
    <xdr:sp macro="" textlink="">
      <xdr:nvSpPr>
        <xdr:cNvPr id="854923" name="Freeform 201"/>
        <xdr:cNvSpPr>
          <a:spLocks/>
        </xdr:cNvSpPr>
      </xdr:nvSpPr>
      <xdr:spPr bwMode="auto">
        <a:xfrm>
          <a:off x="7324725" y="15716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11</xdr:row>
      <xdr:rowOff>47625</xdr:rowOff>
    </xdr:from>
    <xdr:to>
      <xdr:col>24</xdr:col>
      <xdr:colOff>95250</xdr:colOff>
      <xdr:row>11</xdr:row>
      <xdr:rowOff>85725</xdr:rowOff>
    </xdr:to>
    <xdr:sp macro="" textlink="">
      <xdr:nvSpPr>
        <xdr:cNvPr id="854924" name="Freeform 202"/>
        <xdr:cNvSpPr>
          <a:spLocks/>
        </xdr:cNvSpPr>
      </xdr:nvSpPr>
      <xdr:spPr bwMode="auto">
        <a:xfrm>
          <a:off x="7219950" y="18573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95250</xdr:colOff>
      <xdr:row>10</xdr:row>
      <xdr:rowOff>19050</xdr:rowOff>
    </xdr:from>
    <xdr:to>
      <xdr:col>24</xdr:col>
      <xdr:colOff>152400</xdr:colOff>
      <xdr:row>10</xdr:row>
      <xdr:rowOff>57150</xdr:rowOff>
    </xdr:to>
    <xdr:sp macro="" textlink="">
      <xdr:nvSpPr>
        <xdr:cNvPr id="854925" name="Freeform 203"/>
        <xdr:cNvSpPr>
          <a:spLocks/>
        </xdr:cNvSpPr>
      </xdr:nvSpPr>
      <xdr:spPr bwMode="auto">
        <a:xfrm>
          <a:off x="7277100" y="1676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361950</xdr:colOff>
      <xdr:row>13</xdr:row>
      <xdr:rowOff>142875</xdr:rowOff>
    </xdr:from>
    <xdr:to>
      <xdr:col>23</xdr:col>
      <xdr:colOff>47625</xdr:colOff>
      <xdr:row>14</xdr:row>
      <xdr:rowOff>28575</xdr:rowOff>
    </xdr:to>
    <xdr:sp macro="" textlink="">
      <xdr:nvSpPr>
        <xdr:cNvPr id="854926" name="Freeform 204"/>
        <xdr:cNvSpPr>
          <a:spLocks/>
        </xdr:cNvSpPr>
      </xdr:nvSpPr>
      <xdr:spPr bwMode="auto">
        <a:xfrm>
          <a:off x="6991350" y="2257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38100</xdr:rowOff>
    </xdr:from>
    <xdr:to>
      <xdr:col>23</xdr:col>
      <xdr:colOff>114300</xdr:colOff>
      <xdr:row>13</xdr:row>
      <xdr:rowOff>76200</xdr:rowOff>
    </xdr:to>
    <xdr:sp macro="" textlink="">
      <xdr:nvSpPr>
        <xdr:cNvPr id="854927" name="Freeform 205"/>
        <xdr:cNvSpPr>
          <a:spLocks/>
        </xdr:cNvSpPr>
      </xdr:nvSpPr>
      <xdr:spPr bwMode="auto">
        <a:xfrm>
          <a:off x="7058025" y="2152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12</xdr:row>
      <xdr:rowOff>95250</xdr:rowOff>
    </xdr:from>
    <xdr:to>
      <xdr:col>23</xdr:col>
      <xdr:colOff>152400</xdr:colOff>
      <xdr:row>12</xdr:row>
      <xdr:rowOff>133350</xdr:rowOff>
    </xdr:to>
    <xdr:sp macro="" textlink="">
      <xdr:nvSpPr>
        <xdr:cNvPr id="854928" name="Freeform 207"/>
        <xdr:cNvSpPr>
          <a:spLocks/>
        </xdr:cNvSpPr>
      </xdr:nvSpPr>
      <xdr:spPr bwMode="auto">
        <a:xfrm>
          <a:off x="7096125" y="2057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13</xdr:row>
      <xdr:rowOff>133350</xdr:rowOff>
    </xdr:from>
    <xdr:to>
      <xdr:col>23</xdr:col>
      <xdr:colOff>171450</xdr:colOff>
      <xdr:row>14</xdr:row>
      <xdr:rowOff>19050</xdr:rowOff>
    </xdr:to>
    <xdr:sp macro="" textlink="">
      <xdr:nvSpPr>
        <xdr:cNvPr id="854929" name="Freeform 209"/>
        <xdr:cNvSpPr>
          <a:spLocks/>
        </xdr:cNvSpPr>
      </xdr:nvSpPr>
      <xdr:spPr bwMode="auto">
        <a:xfrm>
          <a:off x="711517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209550</xdr:colOff>
      <xdr:row>8</xdr:row>
      <xdr:rowOff>47625</xdr:rowOff>
    </xdr:from>
    <xdr:to>
      <xdr:col>24</xdr:col>
      <xdr:colOff>266700</xdr:colOff>
      <xdr:row>8</xdr:row>
      <xdr:rowOff>85725</xdr:rowOff>
    </xdr:to>
    <xdr:sp macro="" textlink="">
      <xdr:nvSpPr>
        <xdr:cNvPr id="854930" name="Freeform 210"/>
        <xdr:cNvSpPr>
          <a:spLocks/>
        </xdr:cNvSpPr>
      </xdr:nvSpPr>
      <xdr:spPr bwMode="auto">
        <a:xfrm>
          <a:off x="7391400" y="14001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7</xdr:row>
      <xdr:rowOff>66675</xdr:rowOff>
    </xdr:from>
    <xdr:to>
      <xdr:col>24</xdr:col>
      <xdr:colOff>295275</xdr:colOff>
      <xdr:row>7</xdr:row>
      <xdr:rowOff>104775</xdr:rowOff>
    </xdr:to>
    <xdr:sp macro="" textlink="">
      <xdr:nvSpPr>
        <xdr:cNvPr id="854931" name="Freeform 211"/>
        <xdr:cNvSpPr>
          <a:spLocks/>
        </xdr:cNvSpPr>
      </xdr:nvSpPr>
      <xdr:spPr bwMode="auto">
        <a:xfrm>
          <a:off x="7419975" y="12668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54932" name="Line 212"/>
        <xdr:cNvSpPr>
          <a:spLocks noChangeShapeType="1"/>
        </xdr:cNvSpPr>
      </xdr:nvSpPr>
      <xdr:spPr bwMode="auto">
        <a:xfrm flipH="1">
          <a:off x="6048375" y="1038225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5</xdr:row>
      <xdr:rowOff>142875</xdr:rowOff>
    </xdr:from>
    <xdr:to>
      <xdr:col>12</xdr:col>
      <xdr:colOff>9525</xdr:colOff>
      <xdr:row>14</xdr:row>
      <xdr:rowOff>123825</xdr:rowOff>
    </xdr:to>
    <xdr:grpSp>
      <xdr:nvGrpSpPr>
        <xdr:cNvPr id="854933" name="Group 293"/>
        <xdr:cNvGrpSpPr>
          <a:grpSpLocks/>
        </xdr:cNvGrpSpPr>
      </xdr:nvGrpSpPr>
      <xdr:grpSpPr bwMode="auto">
        <a:xfrm>
          <a:off x="1065143" y="1029114"/>
          <a:ext cx="2166317" cy="1322733"/>
          <a:chOff x="120" y="109"/>
          <a:chExt cx="227" cy="142"/>
        </a:xfrm>
      </xdr:grpSpPr>
      <xdr:sp macro="" textlink="">
        <xdr:nvSpPr>
          <xdr:cNvPr id="854963" name="Freeform 223"/>
          <xdr:cNvSpPr>
            <a:spLocks/>
          </xdr:cNvSpPr>
        </xdr:nvSpPr>
        <xdr:spPr bwMode="auto">
          <a:xfrm rot="10439460">
            <a:off x="162" y="181"/>
            <a:ext cx="48" cy="39"/>
          </a:xfrm>
          <a:custGeom>
            <a:avLst/>
            <a:gdLst>
              <a:gd name="T0" fmla="*/ 3 w 56"/>
              <a:gd name="T1" fmla="*/ 2 h 34"/>
              <a:gd name="T2" fmla="*/ 3 w 56"/>
              <a:gd name="T3" fmla="*/ 1017627 h 34"/>
              <a:gd name="T4" fmla="*/ 3 w 56"/>
              <a:gd name="T5" fmla="*/ 5279795 h 34"/>
              <a:gd name="T6" fmla="*/ 3 w 56"/>
              <a:gd name="T7" fmla="*/ 4404466 h 34"/>
              <a:gd name="T8" fmla="*/ 3 w 56"/>
              <a:gd name="T9" fmla="*/ 2918342 h 34"/>
              <a:gd name="T10" fmla="*/ 3 w 56"/>
              <a:gd name="T11" fmla="*/ 1338937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64" name="Freeform 224"/>
          <xdr:cNvSpPr>
            <a:spLocks/>
          </xdr:cNvSpPr>
        </xdr:nvSpPr>
        <xdr:spPr bwMode="auto">
          <a:xfrm rot="-592444">
            <a:off x="227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65" name="Freeform 225"/>
          <xdr:cNvSpPr>
            <a:spLocks/>
          </xdr:cNvSpPr>
        </xdr:nvSpPr>
        <xdr:spPr bwMode="auto">
          <a:xfrm rot="-449752">
            <a:off x="290" y="212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66" name="Freeform 226"/>
          <xdr:cNvSpPr>
            <a:spLocks/>
          </xdr:cNvSpPr>
        </xdr:nvSpPr>
        <xdr:spPr bwMode="auto">
          <a:xfrm rot="-717886">
            <a:off x="122" y="181"/>
            <a:ext cx="43" cy="37"/>
          </a:xfrm>
          <a:custGeom>
            <a:avLst/>
            <a:gdLst>
              <a:gd name="T0" fmla="*/ 7 w 46"/>
              <a:gd name="T1" fmla="*/ 2147483646 h 26"/>
              <a:gd name="T2" fmla="*/ 7 w 46"/>
              <a:gd name="T3" fmla="*/ 2147483646 h 26"/>
              <a:gd name="T4" fmla="*/ 4 w 46"/>
              <a:gd name="T5" fmla="*/ 2147483646 h 26"/>
              <a:gd name="T6" fmla="*/ 0 w 46"/>
              <a:gd name="T7" fmla="*/ 2147483646 h 26"/>
              <a:gd name="T8" fmla="*/ 5 w 46"/>
              <a:gd name="T9" fmla="*/ 2147483646 h 26"/>
              <a:gd name="T10" fmla="*/ 7 w 46"/>
              <a:gd name="T11" fmla="*/ 0 h 26"/>
              <a:gd name="T12" fmla="*/ 7 w 46"/>
              <a:gd name="T13" fmla="*/ 2147483646 h 26"/>
              <a:gd name="T14" fmla="*/ 7 w 46"/>
              <a:gd name="T15" fmla="*/ 2147483646 h 26"/>
              <a:gd name="T16" fmla="*/ 7 w 46"/>
              <a:gd name="T17" fmla="*/ 2147483646 h 26"/>
              <a:gd name="T18" fmla="*/ 7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67" name="Freeform 227"/>
          <xdr:cNvSpPr>
            <a:spLocks/>
          </xdr:cNvSpPr>
        </xdr:nvSpPr>
        <xdr:spPr bwMode="auto">
          <a:xfrm rot="-717886">
            <a:off x="121" y="214"/>
            <a:ext cx="35" cy="36"/>
          </a:xfrm>
          <a:custGeom>
            <a:avLst/>
            <a:gdLst>
              <a:gd name="T0" fmla="*/ 2 w 46"/>
              <a:gd name="T1" fmla="*/ 2147483646 h 26"/>
              <a:gd name="T2" fmla="*/ 2 w 46"/>
              <a:gd name="T3" fmla="*/ 2147483646 h 26"/>
              <a:gd name="T4" fmla="*/ 2 w 46"/>
              <a:gd name="T5" fmla="*/ 2147483646 h 26"/>
              <a:gd name="T6" fmla="*/ 0 w 46"/>
              <a:gd name="T7" fmla="*/ 2147483646 h 26"/>
              <a:gd name="T8" fmla="*/ 2 w 46"/>
              <a:gd name="T9" fmla="*/ 2147483646 h 26"/>
              <a:gd name="T10" fmla="*/ 2 w 46"/>
              <a:gd name="T11" fmla="*/ 0 h 26"/>
              <a:gd name="T12" fmla="*/ 2 w 46"/>
              <a:gd name="T13" fmla="*/ 2147483646 h 26"/>
              <a:gd name="T14" fmla="*/ 2 w 46"/>
              <a:gd name="T15" fmla="*/ 2147483646 h 26"/>
              <a:gd name="T16" fmla="*/ 2 w 46"/>
              <a:gd name="T17" fmla="*/ 2147483646 h 26"/>
              <a:gd name="T18" fmla="*/ 2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68" name="Freeform 228"/>
          <xdr:cNvSpPr>
            <a:spLocks/>
          </xdr:cNvSpPr>
        </xdr:nvSpPr>
        <xdr:spPr bwMode="auto">
          <a:xfrm rot="9867534">
            <a:off x="146" y="146"/>
            <a:ext cx="40" cy="41"/>
          </a:xfrm>
          <a:custGeom>
            <a:avLst/>
            <a:gdLst>
              <a:gd name="T0" fmla="*/ 3 w 46"/>
              <a:gd name="T1" fmla="*/ 2147483646 h 26"/>
              <a:gd name="T2" fmla="*/ 3 w 46"/>
              <a:gd name="T3" fmla="*/ 2147483646 h 26"/>
              <a:gd name="T4" fmla="*/ 3 w 46"/>
              <a:gd name="T5" fmla="*/ 2147483646 h 26"/>
              <a:gd name="T6" fmla="*/ 0 w 46"/>
              <a:gd name="T7" fmla="*/ 2147483646 h 26"/>
              <a:gd name="T8" fmla="*/ 3 w 46"/>
              <a:gd name="T9" fmla="*/ 2147483646 h 26"/>
              <a:gd name="T10" fmla="*/ 3 w 46"/>
              <a:gd name="T11" fmla="*/ 0 h 26"/>
              <a:gd name="T12" fmla="*/ 3 w 46"/>
              <a:gd name="T13" fmla="*/ 2147483646 h 26"/>
              <a:gd name="T14" fmla="*/ 3 w 46"/>
              <a:gd name="T15" fmla="*/ 2147483646 h 26"/>
              <a:gd name="T16" fmla="*/ 3 w 46"/>
              <a:gd name="T17" fmla="*/ 2147483646 h 26"/>
              <a:gd name="T18" fmla="*/ 3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69" name="Freeform 229"/>
          <xdr:cNvSpPr>
            <a:spLocks/>
          </xdr:cNvSpPr>
        </xdr:nvSpPr>
        <xdr:spPr bwMode="auto">
          <a:xfrm rot="-592444">
            <a:off x="258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0" name="Freeform 230"/>
          <xdr:cNvSpPr>
            <a:spLocks/>
          </xdr:cNvSpPr>
        </xdr:nvSpPr>
        <xdr:spPr bwMode="auto">
          <a:xfrm rot="-592444">
            <a:off x="326" y="214"/>
            <a:ext cx="20" cy="37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1" name="Freeform 231"/>
          <xdr:cNvSpPr>
            <a:spLocks/>
          </xdr:cNvSpPr>
        </xdr:nvSpPr>
        <xdr:spPr bwMode="auto">
          <a:xfrm rot="-389447">
            <a:off x="274" y="179"/>
            <a:ext cx="35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2" name="Freeform 232"/>
          <xdr:cNvSpPr>
            <a:spLocks/>
          </xdr:cNvSpPr>
        </xdr:nvSpPr>
        <xdr:spPr bwMode="auto">
          <a:xfrm>
            <a:off x="239" y="180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3" name="Freeform 233"/>
          <xdr:cNvSpPr>
            <a:spLocks/>
          </xdr:cNvSpPr>
        </xdr:nvSpPr>
        <xdr:spPr bwMode="auto">
          <a:xfrm rot="-449752">
            <a:off x="153" y="216"/>
            <a:ext cx="38" cy="35"/>
          </a:xfrm>
          <a:custGeom>
            <a:avLst/>
            <a:gdLst>
              <a:gd name="T0" fmla="*/ 2 w 50"/>
              <a:gd name="T1" fmla="*/ 2 h 43"/>
              <a:gd name="T2" fmla="*/ 2 w 50"/>
              <a:gd name="T3" fmla="*/ 2 h 43"/>
              <a:gd name="T4" fmla="*/ 0 w 50"/>
              <a:gd name="T5" fmla="*/ 2 h 43"/>
              <a:gd name="T6" fmla="*/ 2 w 50"/>
              <a:gd name="T7" fmla="*/ 0 h 43"/>
              <a:gd name="T8" fmla="*/ 2 w 50"/>
              <a:gd name="T9" fmla="*/ 2 h 43"/>
              <a:gd name="T10" fmla="*/ 2 w 50"/>
              <a:gd name="T11" fmla="*/ 2 h 43"/>
              <a:gd name="T12" fmla="*/ 2 w 50"/>
              <a:gd name="T13" fmla="*/ 2 h 43"/>
              <a:gd name="T14" fmla="*/ 2 w 50"/>
              <a:gd name="T15" fmla="*/ 2 h 43"/>
              <a:gd name="T16" fmla="*/ 2 w 50"/>
              <a:gd name="T17" fmla="*/ 2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4" name="Freeform 234"/>
          <xdr:cNvSpPr>
            <a:spLocks/>
          </xdr:cNvSpPr>
        </xdr:nvSpPr>
        <xdr:spPr bwMode="auto">
          <a:xfrm rot="10344321">
            <a:off x="190" y="213"/>
            <a:ext cx="38" cy="36"/>
          </a:xfrm>
          <a:custGeom>
            <a:avLst/>
            <a:gdLst>
              <a:gd name="T0" fmla="*/ 2 w 50"/>
              <a:gd name="T1" fmla="*/ 3 h 43"/>
              <a:gd name="T2" fmla="*/ 2 w 50"/>
              <a:gd name="T3" fmla="*/ 3 h 43"/>
              <a:gd name="T4" fmla="*/ 0 w 50"/>
              <a:gd name="T5" fmla="*/ 3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3 h 43"/>
              <a:gd name="T12" fmla="*/ 2 w 50"/>
              <a:gd name="T13" fmla="*/ 3 h 43"/>
              <a:gd name="T14" fmla="*/ 2 w 50"/>
              <a:gd name="T15" fmla="*/ 3 h 43"/>
              <a:gd name="T16" fmla="*/ 2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5" name="Freeform 235"/>
          <xdr:cNvSpPr>
            <a:spLocks/>
          </xdr:cNvSpPr>
        </xdr:nvSpPr>
        <xdr:spPr bwMode="auto">
          <a:xfrm rot="10447746">
            <a:off x="308" y="176"/>
            <a:ext cx="38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6" name="Freeform 236"/>
          <xdr:cNvSpPr>
            <a:spLocks/>
          </xdr:cNvSpPr>
        </xdr:nvSpPr>
        <xdr:spPr bwMode="auto">
          <a:xfrm>
            <a:off x="205" y="181"/>
            <a:ext cx="34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7" name="Freeform 237"/>
          <xdr:cNvSpPr>
            <a:spLocks/>
          </xdr:cNvSpPr>
        </xdr:nvSpPr>
        <xdr:spPr bwMode="auto">
          <a:xfrm rot="10439460">
            <a:off x="154" y="109"/>
            <a:ext cx="48" cy="40"/>
          </a:xfrm>
          <a:custGeom>
            <a:avLst/>
            <a:gdLst>
              <a:gd name="T0" fmla="*/ 3 w 56"/>
              <a:gd name="T1" fmla="*/ 2 h 34"/>
              <a:gd name="T2" fmla="*/ 3 w 56"/>
              <a:gd name="T3" fmla="*/ 9192787 h 34"/>
              <a:gd name="T4" fmla="*/ 3 w 56"/>
              <a:gd name="T5" fmla="*/ 46693665 h 34"/>
              <a:gd name="T6" fmla="*/ 3 w 56"/>
              <a:gd name="T7" fmla="*/ 39689615 h 34"/>
              <a:gd name="T8" fmla="*/ 3 w 56"/>
              <a:gd name="T9" fmla="*/ 25717685 h 34"/>
              <a:gd name="T10" fmla="*/ 3 w 56"/>
              <a:gd name="T11" fmla="*/ 12723581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8" name="Freeform 238"/>
          <xdr:cNvSpPr>
            <a:spLocks/>
          </xdr:cNvSpPr>
        </xdr:nvSpPr>
        <xdr:spPr bwMode="auto">
          <a:xfrm rot="-592444">
            <a:off x="226" y="146"/>
            <a:ext cx="32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79" name="Freeform 239"/>
          <xdr:cNvSpPr>
            <a:spLocks/>
          </xdr:cNvSpPr>
        </xdr:nvSpPr>
        <xdr:spPr bwMode="auto">
          <a:xfrm rot="-449752">
            <a:off x="289" y="146"/>
            <a:ext cx="38" cy="38"/>
          </a:xfrm>
          <a:custGeom>
            <a:avLst/>
            <a:gdLst>
              <a:gd name="T0" fmla="*/ 2 w 50"/>
              <a:gd name="T1" fmla="*/ 4 h 43"/>
              <a:gd name="T2" fmla="*/ 2 w 50"/>
              <a:gd name="T3" fmla="*/ 4 h 43"/>
              <a:gd name="T4" fmla="*/ 0 w 50"/>
              <a:gd name="T5" fmla="*/ 4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4 h 43"/>
              <a:gd name="T12" fmla="*/ 2 w 50"/>
              <a:gd name="T13" fmla="*/ 4 h 43"/>
              <a:gd name="T14" fmla="*/ 2 w 50"/>
              <a:gd name="T15" fmla="*/ 4 h 43"/>
              <a:gd name="T16" fmla="*/ 2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0" name="Freeform 240"/>
          <xdr:cNvSpPr>
            <a:spLocks/>
          </xdr:cNvSpPr>
        </xdr:nvSpPr>
        <xdr:spPr bwMode="auto">
          <a:xfrm rot="-592444">
            <a:off x="257" y="147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1" name="Freeform 241"/>
          <xdr:cNvSpPr>
            <a:spLocks/>
          </xdr:cNvSpPr>
        </xdr:nvSpPr>
        <xdr:spPr bwMode="auto">
          <a:xfrm rot="-592444">
            <a:off x="327" y="146"/>
            <a:ext cx="19" cy="36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2" name="Freeform 242"/>
          <xdr:cNvSpPr>
            <a:spLocks/>
          </xdr:cNvSpPr>
        </xdr:nvSpPr>
        <xdr:spPr bwMode="auto">
          <a:xfrm rot="-389447">
            <a:off x="275" y="111"/>
            <a:ext cx="35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3" name="Freeform 243"/>
          <xdr:cNvSpPr>
            <a:spLocks/>
          </xdr:cNvSpPr>
        </xdr:nvSpPr>
        <xdr:spPr bwMode="auto">
          <a:xfrm>
            <a:off x="240" y="111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4" name="Freeform 244"/>
          <xdr:cNvSpPr>
            <a:spLocks/>
          </xdr:cNvSpPr>
        </xdr:nvSpPr>
        <xdr:spPr bwMode="auto">
          <a:xfrm rot="-449752">
            <a:off x="120" y="146"/>
            <a:ext cx="28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5" name="Freeform 245"/>
          <xdr:cNvSpPr>
            <a:spLocks/>
          </xdr:cNvSpPr>
        </xdr:nvSpPr>
        <xdr:spPr bwMode="auto">
          <a:xfrm rot="10344321">
            <a:off x="186" y="145"/>
            <a:ext cx="41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6" name="Freeform 246"/>
          <xdr:cNvSpPr>
            <a:spLocks/>
          </xdr:cNvSpPr>
        </xdr:nvSpPr>
        <xdr:spPr bwMode="auto">
          <a:xfrm rot="10447746">
            <a:off x="309" y="109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7" name="Freeform 247"/>
          <xdr:cNvSpPr>
            <a:spLocks/>
          </xdr:cNvSpPr>
        </xdr:nvSpPr>
        <xdr:spPr bwMode="auto">
          <a:xfrm>
            <a:off x="197" y="113"/>
            <a:ext cx="44" cy="38"/>
          </a:xfrm>
          <a:custGeom>
            <a:avLst/>
            <a:gdLst>
              <a:gd name="T0" fmla="*/ 4 w 50"/>
              <a:gd name="T1" fmla="*/ 4 h 43"/>
              <a:gd name="T2" fmla="*/ 4 w 50"/>
              <a:gd name="T3" fmla="*/ 4 h 43"/>
              <a:gd name="T4" fmla="*/ 0 w 50"/>
              <a:gd name="T5" fmla="*/ 4 h 43"/>
              <a:gd name="T6" fmla="*/ 4 w 50"/>
              <a:gd name="T7" fmla="*/ 0 h 43"/>
              <a:gd name="T8" fmla="*/ 4 w 50"/>
              <a:gd name="T9" fmla="*/ 3 h 43"/>
              <a:gd name="T10" fmla="*/ 4 w 50"/>
              <a:gd name="T11" fmla="*/ 4 h 43"/>
              <a:gd name="T12" fmla="*/ 4 w 50"/>
              <a:gd name="T13" fmla="*/ 4 h 43"/>
              <a:gd name="T14" fmla="*/ 4 w 50"/>
              <a:gd name="T15" fmla="*/ 4 h 43"/>
              <a:gd name="T16" fmla="*/ 4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4988" name="Freeform 248"/>
          <xdr:cNvSpPr>
            <a:spLocks/>
          </xdr:cNvSpPr>
        </xdr:nvSpPr>
        <xdr:spPr bwMode="auto">
          <a:xfrm>
            <a:off x="120" y="111"/>
            <a:ext cx="36" cy="37"/>
          </a:xfrm>
          <a:custGeom>
            <a:avLst/>
            <a:gdLst>
              <a:gd name="T0" fmla="*/ 17 w 36"/>
              <a:gd name="T1" fmla="*/ 34 h 37"/>
              <a:gd name="T2" fmla="*/ 5 w 36"/>
              <a:gd name="T3" fmla="*/ 31 h 37"/>
              <a:gd name="T4" fmla="*/ 0 w 36"/>
              <a:gd name="T5" fmla="*/ 22 h 37"/>
              <a:gd name="T6" fmla="*/ 14 w 36"/>
              <a:gd name="T7" fmla="*/ 0 h 37"/>
              <a:gd name="T8" fmla="*/ 28 w 36"/>
              <a:gd name="T9" fmla="*/ 1 h 37"/>
              <a:gd name="T10" fmla="*/ 35 w 36"/>
              <a:gd name="T11" fmla="*/ 7 h 37"/>
              <a:gd name="T12" fmla="*/ 36 w 36"/>
              <a:gd name="T13" fmla="*/ 19 h 37"/>
              <a:gd name="T14" fmla="*/ 27 w 36"/>
              <a:gd name="T15" fmla="*/ 35 h 37"/>
              <a:gd name="T16" fmla="*/ 17 w 36"/>
              <a:gd name="T17" fmla="*/ 34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37"/>
              <a:gd name="T29" fmla="*/ 36 w 36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37">
                <a:moveTo>
                  <a:pt x="17" y="34"/>
                </a:moveTo>
                <a:cubicBezTo>
                  <a:pt x="13" y="35"/>
                  <a:pt x="9" y="32"/>
                  <a:pt x="5" y="31"/>
                </a:cubicBezTo>
                <a:cubicBezTo>
                  <a:pt x="3" y="28"/>
                  <a:pt x="0" y="22"/>
                  <a:pt x="0" y="22"/>
                </a:cubicBezTo>
                <a:cubicBezTo>
                  <a:pt x="1" y="8"/>
                  <a:pt x="2" y="2"/>
                  <a:pt x="14" y="0"/>
                </a:cubicBezTo>
                <a:cubicBezTo>
                  <a:pt x="19" y="1"/>
                  <a:pt x="23" y="1"/>
                  <a:pt x="28" y="1"/>
                </a:cubicBezTo>
                <a:cubicBezTo>
                  <a:pt x="30" y="5"/>
                  <a:pt x="33" y="2"/>
                  <a:pt x="35" y="7"/>
                </a:cubicBezTo>
                <a:cubicBezTo>
                  <a:pt x="35" y="9"/>
                  <a:pt x="36" y="19"/>
                  <a:pt x="36" y="19"/>
                </a:cubicBezTo>
                <a:cubicBezTo>
                  <a:pt x="35" y="26"/>
                  <a:pt x="35" y="34"/>
                  <a:pt x="27" y="35"/>
                </a:cubicBezTo>
                <a:cubicBezTo>
                  <a:pt x="17" y="35"/>
                  <a:pt x="19" y="37"/>
                  <a:pt x="17" y="3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14</xdr:row>
      <xdr:rowOff>114300</xdr:rowOff>
    </xdr:from>
    <xdr:to>
      <xdr:col>17</xdr:col>
      <xdr:colOff>142875</xdr:colOff>
      <xdr:row>15</xdr:row>
      <xdr:rowOff>104775</xdr:rowOff>
    </xdr:to>
    <xdr:grpSp>
      <xdr:nvGrpSpPr>
        <xdr:cNvPr id="854934" name="Group 250"/>
        <xdr:cNvGrpSpPr>
          <a:grpSpLocks/>
        </xdr:cNvGrpSpPr>
      </xdr:nvGrpSpPr>
      <xdr:grpSpPr bwMode="auto">
        <a:xfrm>
          <a:off x="4547152" y="2342322"/>
          <a:ext cx="474180" cy="139562"/>
          <a:chOff x="471" y="249"/>
          <a:chExt cx="51" cy="15"/>
        </a:xfrm>
      </xdr:grpSpPr>
      <xdr:grpSp>
        <xdr:nvGrpSpPr>
          <xdr:cNvPr id="854950" name="Group 251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54957" name="Line 252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58" name="Line 253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59" name="Line 254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60" name="Line 255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61" name="Line 256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62" name="Line 257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54951" name="Line 258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52" name="Line 259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53" name="Line 260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54" name="Line 261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55" name="Line 262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56" name="Line 263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200025</xdr:colOff>
      <xdr:row>2</xdr:row>
      <xdr:rowOff>123825</xdr:rowOff>
    </xdr:from>
    <xdr:to>
      <xdr:col>28</xdr:col>
      <xdr:colOff>104775</xdr:colOff>
      <xdr:row>3</xdr:row>
      <xdr:rowOff>114300</xdr:rowOff>
    </xdr:to>
    <xdr:grpSp>
      <xdr:nvGrpSpPr>
        <xdr:cNvPr id="854935" name="Group 264"/>
        <xdr:cNvGrpSpPr>
          <a:grpSpLocks/>
        </xdr:cNvGrpSpPr>
      </xdr:nvGrpSpPr>
      <xdr:grpSpPr bwMode="auto">
        <a:xfrm>
          <a:off x="7944264" y="562803"/>
          <a:ext cx="492815" cy="139562"/>
          <a:chOff x="471" y="249"/>
          <a:chExt cx="51" cy="15"/>
        </a:xfrm>
      </xdr:grpSpPr>
      <xdr:grpSp>
        <xdr:nvGrpSpPr>
          <xdr:cNvPr id="854937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54944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45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46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47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48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4949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54938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39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40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41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42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4943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28575</xdr:colOff>
      <xdr:row>5</xdr:row>
      <xdr:rowOff>142875</xdr:rowOff>
    </xdr:from>
    <xdr:to>
      <xdr:col>25</xdr:col>
      <xdr:colOff>0</xdr:colOff>
      <xdr:row>14</xdr:row>
      <xdr:rowOff>114300</xdr:rowOff>
    </xdr:to>
    <xdr:sp macro="" textlink="">
      <xdr:nvSpPr>
        <xdr:cNvPr id="854936" name="Freeform 131"/>
        <xdr:cNvSpPr>
          <a:spLocks/>
        </xdr:cNvSpPr>
      </xdr:nvSpPr>
      <xdr:spPr bwMode="auto">
        <a:xfrm>
          <a:off x="6657975" y="1038225"/>
          <a:ext cx="895350" cy="1343025"/>
        </a:xfrm>
        <a:custGeom>
          <a:avLst/>
          <a:gdLst>
            <a:gd name="T0" fmla="*/ 2147483646 w 94"/>
            <a:gd name="T1" fmla="*/ 0 h 141"/>
            <a:gd name="T2" fmla="*/ 2147483646 w 94"/>
            <a:gd name="T3" fmla="*/ 2147483646 h 141"/>
            <a:gd name="T4" fmla="*/ 0 w 94"/>
            <a:gd name="T5" fmla="*/ 2147483646 h 141"/>
            <a:gd name="T6" fmla="*/ 0 60000 65536"/>
            <a:gd name="T7" fmla="*/ 0 60000 65536"/>
            <a:gd name="T8" fmla="*/ 0 60000 65536"/>
            <a:gd name="T9" fmla="*/ 0 w 94"/>
            <a:gd name="T10" fmla="*/ 0 h 141"/>
            <a:gd name="T11" fmla="*/ 94 w 94"/>
            <a:gd name="T12" fmla="*/ 141 h 1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141">
              <a:moveTo>
                <a:pt x="94" y="0"/>
              </a:moveTo>
              <a:lnTo>
                <a:pt x="57" y="141"/>
              </a:lnTo>
              <a:lnTo>
                <a:pt x="0" y="141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12</xdr:row>
      <xdr:rowOff>104775</xdr:rowOff>
    </xdr:from>
    <xdr:to>
      <xdr:col>22</xdr:col>
      <xdr:colOff>190500</xdr:colOff>
      <xdr:row>15</xdr:row>
      <xdr:rowOff>0</xdr:rowOff>
    </xdr:to>
    <xdr:sp macro="" textlink="">
      <xdr:nvSpPr>
        <xdr:cNvPr id="860906" name="Freeform 3"/>
        <xdr:cNvSpPr>
          <a:spLocks/>
        </xdr:cNvSpPr>
      </xdr:nvSpPr>
      <xdr:spPr bwMode="auto">
        <a:xfrm>
          <a:off x="6305550" y="2066925"/>
          <a:ext cx="514350" cy="352425"/>
        </a:xfrm>
        <a:custGeom>
          <a:avLst/>
          <a:gdLst>
            <a:gd name="T0" fmla="*/ 2147483646 w 54"/>
            <a:gd name="T1" fmla="*/ 2147483646 h 37"/>
            <a:gd name="T2" fmla="*/ 2147483646 w 54"/>
            <a:gd name="T3" fmla="*/ 2147483646 h 37"/>
            <a:gd name="T4" fmla="*/ 2147483646 w 54"/>
            <a:gd name="T5" fmla="*/ 2147483646 h 37"/>
            <a:gd name="T6" fmla="*/ 2147483646 w 54"/>
            <a:gd name="T7" fmla="*/ 2147483646 h 37"/>
            <a:gd name="T8" fmla="*/ 2147483646 w 54"/>
            <a:gd name="T9" fmla="*/ 2147483646 h 37"/>
            <a:gd name="T10" fmla="*/ 2147483646 w 54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4"/>
            <a:gd name="T19" fmla="*/ 0 h 37"/>
            <a:gd name="T20" fmla="*/ 54 w 54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4" h="37">
              <a:moveTo>
                <a:pt x="19" y="3"/>
              </a:moveTo>
              <a:cubicBezTo>
                <a:pt x="10" y="6"/>
                <a:pt x="14" y="6"/>
                <a:pt x="7" y="9"/>
              </a:cubicBezTo>
              <a:cubicBezTo>
                <a:pt x="0" y="27"/>
                <a:pt x="6" y="32"/>
                <a:pt x="24" y="37"/>
              </a:cubicBezTo>
              <a:cubicBezTo>
                <a:pt x="30" y="36"/>
                <a:pt x="36" y="35"/>
                <a:pt x="41" y="34"/>
              </a:cubicBezTo>
              <a:cubicBezTo>
                <a:pt x="51" y="26"/>
                <a:pt x="54" y="17"/>
                <a:pt x="39" y="8"/>
              </a:cubicBezTo>
              <a:cubicBezTo>
                <a:pt x="34" y="0"/>
                <a:pt x="39" y="5"/>
                <a:pt x="19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10</xdr:row>
      <xdr:rowOff>114300</xdr:rowOff>
    </xdr:from>
    <xdr:to>
      <xdr:col>22</xdr:col>
      <xdr:colOff>323850</xdr:colOff>
      <xdr:row>13</xdr:row>
      <xdr:rowOff>19050</xdr:rowOff>
    </xdr:to>
    <xdr:sp macro="" textlink="">
      <xdr:nvSpPr>
        <xdr:cNvPr id="860907" name="Freeform 4"/>
        <xdr:cNvSpPr>
          <a:spLocks/>
        </xdr:cNvSpPr>
      </xdr:nvSpPr>
      <xdr:spPr bwMode="auto">
        <a:xfrm>
          <a:off x="6457950" y="1771650"/>
          <a:ext cx="495300" cy="361950"/>
        </a:xfrm>
        <a:custGeom>
          <a:avLst/>
          <a:gdLst>
            <a:gd name="T0" fmla="*/ 2147483646 w 51"/>
            <a:gd name="T1" fmla="*/ 2147483646 h 37"/>
            <a:gd name="T2" fmla="*/ 2147483646 w 51"/>
            <a:gd name="T3" fmla="*/ 2147483646 h 37"/>
            <a:gd name="T4" fmla="*/ 2147483646 w 51"/>
            <a:gd name="T5" fmla="*/ 2147483646 h 37"/>
            <a:gd name="T6" fmla="*/ 2147483646 w 51"/>
            <a:gd name="T7" fmla="*/ 2147483646 h 37"/>
            <a:gd name="T8" fmla="*/ 2147483646 w 51"/>
            <a:gd name="T9" fmla="*/ 2147483646 h 37"/>
            <a:gd name="T10" fmla="*/ 2147483646 w 51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1"/>
            <a:gd name="T19" fmla="*/ 0 h 37"/>
            <a:gd name="T20" fmla="*/ 51 w 51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1" h="37">
              <a:moveTo>
                <a:pt x="17" y="4"/>
              </a:moveTo>
              <a:cubicBezTo>
                <a:pt x="8" y="6"/>
                <a:pt x="13" y="5"/>
                <a:pt x="6" y="8"/>
              </a:cubicBezTo>
              <a:cubicBezTo>
                <a:pt x="0" y="27"/>
                <a:pt x="7" y="32"/>
                <a:pt x="23" y="37"/>
              </a:cubicBezTo>
              <a:cubicBezTo>
                <a:pt x="28" y="36"/>
                <a:pt x="33" y="35"/>
                <a:pt x="38" y="33"/>
              </a:cubicBezTo>
              <a:cubicBezTo>
                <a:pt x="47" y="25"/>
                <a:pt x="51" y="13"/>
                <a:pt x="36" y="8"/>
              </a:cubicBezTo>
              <a:cubicBezTo>
                <a:pt x="31" y="0"/>
                <a:pt x="35" y="5"/>
                <a:pt x="17" y="4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123825</xdr:colOff>
      <xdr:row>8</xdr:row>
      <xdr:rowOff>142875</xdr:rowOff>
    </xdr:from>
    <xdr:to>
      <xdr:col>23</xdr:col>
      <xdr:colOff>85725</xdr:colOff>
      <xdr:row>11</xdr:row>
      <xdr:rowOff>28575</xdr:rowOff>
    </xdr:to>
    <xdr:sp macro="" textlink="">
      <xdr:nvSpPr>
        <xdr:cNvPr id="860908" name="Freeform 5"/>
        <xdr:cNvSpPr>
          <a:spLocks/>
        </xdr:cNvSpPr>
      </xdr:nvSpPr>
      <xdr:spPr bwMode="auto">
        <a:xfrm>
          <a:off x="6581775" y="1495425"/>
          <a:ext cx="50482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7</xdr:row>
      <xdr:rowOff>19050</xdr:rowOff>
    </xdr:from>
    <xdr:to>
      <xdr:col>24</xdr:col>
      <xdr:colOff>38100</xdr:colOff>
      <xdr:row>9</xdr:row>
      <xdr:rowOff>47625</xdr:rowOff>
    </xdr:to>
    <xdr:sp macro="" textlink="">
      <xdr:nvSpPr>
        <xdr:cNvPr id="860909" name="Freeform 6"/>
        <xdr:cNvSpPr>
          <a:spLocks/>
        </xdr:cNvSpPr>
      </xdr:nvSpPr>
      <xdr:spPr bwMode="auto">
        <a:xfrm>
          <a:off x="6724650" y="1219200"/>
          <a:ext cx="495300" cy="333375"/>
        </a:xfrm>
        <a:custGeom>
          <a:avLst/>
          <a:gdLst>
            <a:gd name="T0" fmla="*/ 2147483646 w 55"/>
            <a:gd name="T1" fmla="*/ 2147483646 h 36"/>
            <a:gd name="T2" fmla="*/ 2147483646 w 55"/>
            <a:gd name="T3" fmla="*/ 2147483646 h 36"/>
            <a:gd name="T4" fmla="*/ 2147483646 w 55"/>
            <a:gd name="T5" fmla="*/ 2147483646 h 36"/>
            <a:gd name="T6" fmla="*/ 2147483646 w 55"/>
            <a:gd name="T7" fmla="*/ 2147483646 h 36"/>
            <a:gd name="T8" fmla="*/ 2147483646 w 55"/>
            <a:gd name="T9" fmla="*/ 2147483646 h 36"/>
            <a:gd name="T10" fmla="*/ 2147483646 w 55"/>
            <a:gd name="T11" fmla="*/ 2147483646 h 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5"/>
            <a:gd name="T19" fmla="*/ 0 h 36"/>
            <a:gd name="T20" fmla="*/ 55 w 55"/>
            <a:gd name="T21" fmla="*/ 36 h 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5" h="36">
              <a:moveTo>
                <a:pt x="18" y="2"/>
              </a:moveTo>
              <a:cubicBezTo>
                <a:pt x="12" y="5"/>
                <a:pt x="12" y="3"/>
                <a:pt x="7" y="8"/>
              </a:cubicBezTo>
              <a:cubicBezTo>
                <a:pt x="0" y="27"/>
                <a:pt x="5" y="31"/>
                <a:pt x="24" y="36"/>
              </a:cubicBezTo>
              <a:cubicBezTo>
                <a:pt x="30" y="35"/>
                <a:pt x="35" y="34"/>
                <a:pt x="41" y="33"/>
              </a:cubicBezTo>
              <a:cubicBezTo>
                <a:pt x="51" y="24"/>
                <a:pt x="55" y="13"/>
                <a:pt x="38" y="8"/>
              </a:cubicBezTo>
              <a:cubicBezTo>
                <a:pt x="32" y="0"/>
                <a:pt x="37" y="9"/>
                <a:pt x="18" y="2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0</xdr:rowOff>
    </xdr:from>
    <xdr:to>
      <xdr:col>30</xdr:col>
      <xdr:colOff>38100</xdr:colOff>
      <xdr:row>6</xdr:row>
      <xdr:rowOff>0</xdr:rowOff>
    </xdr:to>
    <xdr:sp macro="" textlink="">
      <xdr:nvSpPr>
        <xdr:cNvPr id="860910" name="Line 11"/>
        <xdr:cNvSpPr>
          <a:spLocks noChangeShapeType="1"/>
        </xdr:cNvSpPr>
      </xdr:nvSpPr>
      <xdr:spPr bwMode="auto">
        <a:xfrm>
          <a:off x="3238500" y="1047750"/>
          <a:ext cx="57626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104775</xdr:rowOff>
    </xdr:from>
    <xdr:to>
      <xdr:col>30</xdr:col>
      <xdr:colOff>66675</xdr:colOff>
      <xdr:row>14</xdr:row>
      <xdr:rowOff>114300</xdr:rowOff>
    </xdr:to>
    <xdr:sp macro="" textlink="">
      <xdr:nvSpPr>
        <xdr:cNvPr id="860911" name="Line 12"/>
        <xdr:cNvSpPr>
          <a:spLocks noChangeShapeType="1"/>
        </xdr:cNvSpPr>
      </xdr:nvSpPr>
      <xdr:spPr bwMode="auto">
        <a:xfrm>
          <a:off x="3219450" y="2371725"/>
          <a:ext cx="5810250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114300</xdr:rowOff>
    </xdr:from>
    <xdr:to>
      <xdr:col>20</xdr:col>
      <xdr:colOff>0</xdr:colOff>
      <xdr:row>18</xdr:row>
      <xdr:rowOff>142875</xdr:rowOff>
    </xdr:to>
    <xdr:sp macro="" textlink="">
      <xdr:nvSpPr>
        <xdr:cNvPr id="860912" name="Line 14"/>
        <xdr:cNvSpPr>
          <a:spLocks noChangeShapeType="1"/>
        </xdr:cNvSpPr>
      </xdr:nvSpPr>
      <xdr:spPr bwMode="auto">
        <a:xfrm flipH="1" flipV="1">
          <a:off x="6076950" y="2686050"/>
          <a:ext cx="0" cy="3333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16</xdr:row>
      <xdr:rowOff>47625</xdr:rowOff>
    </xdr:from>
    <xdr:to>
      <xdr:col>24</xdr:col>
      <xdr:colOff>19050</xdr:colOff>
      <xdr:row>18</xdr:row>
      <xdr:rowOff>142875</xdr:rowOff>
    </xdr:to>
    <xdr:sp macro="" textlink="">
      <xdr:nvSpPr>
        <xdr:cNvPr id="860913" name="Line 15"/>
        <xdr:cNvSpPr>
          <a:spLocks noChangeShapeType="1"/>
        </xdr:cNvSpPr>
      </xdr:nvSpPr>
      <xdr:spPr bwMode="auto">
        <a:xfrm flipV="1">
          <a:off x="7200900" y="2619375"/>
          <a:ext cx="0" cy="400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</xdr:row>
      <xdr:rowOff>142875</xdr:rowOff>
    </xdr:from>
    <xdr:to>
      <xdr:col>29</xdr:col>
      <xdr:colOff>0</xdr:colOff>
      <xdr:row>14</xdr:row>
      <xdr:rowOff>114300</xdr:rowOff>
    </xdr:to>
    <xdr:sp macro="" textlink="">
      <xdr:nvSpPr>
        <xdr:cNvPr id="860914" name="Line 17"/>
        <xdr:cNvSpPr>
          <a:spLocks noChangeShapeType="1"/>
        </xdr:cNvSpPr>
      </xdr:nvSpPr>
      <xdr:spPr bwMode="auto">
        <a:xfrm flipH="1">
          <a:off x="8648700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142875</xdr:rowOff>
    </xdr:from>
    <xdr:to>
      <xdr:col>30</xdr:col>
      <xdr:colOff>0</xdr:colOff>
      <xdr:row>14</xdr:row>
      <xdr:rowOff>114300</xdr:rowOff>
    </xdr:to>
    <xdr:sp macro="" textlink="">
      <xdr:nvSpPr>
        <xdr:cNvPr id="860915" name="Line 18"/>
        <xdr:cNvSpPr>
          <a:spLocks noChangeShapeType="1"/>
        </xdr:cNvSpPr>
      </xdr:nvSpPr>
      <xdr:spPr bwMode="auto">
        <a:xfrm>
          <a:off x="8963025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247650</xdr:colOff>
      <xdr:row>3</xdr:row>
      <xdr:rowOff>38100</xdr:rowOff>
    </xdr:from>
    <xdr:to>
      <xdr:col>22</xdr:col>
      <xdr:colOff>247650</xdr:colOff>
      <xdr:row>5</xdr:row>
      <xdr:rowOff>142875</xdr:rowOff>
    </xdr:to>
    <xdr:sp macro="" textlink="">
      <xdr:nvSpPr>
        <xdr:cNvPr id="860916" name="Line 19"/>
        <xdr:cNvSpPr>
          <a:spLocks noChangeShapeType="1"/>
        </xdr:cNvSpPr>
      </xdr:nvSpPr>
      <xdr:spPr bwMode="auto">
        <a:xfrm flipV="1">
          <a:off x="687705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361950</xdr:colOff>
      <xdr:row>3</xdr:row>
      <xdr:rowOff>38100</xdr:rowOff>
    </xdr:from>
    <xdr:to>
      <xdr:col>24</xdr:col>
      <xdr:colOff>361950</xdr:colOff>
      <xdr:row>5</xdr:row>
      <xdr:rowOff>142875</xdr:rowOff>
    </xdr:to>
    <xdr:sp macro="" textlink="">
      <xdr:nvSpPr>
        <xdr:cNvPr id="860917" name="Line 20"/>
        <xdr:cNvSpPr>
          <a:spLocks noChangeShapeType="1"/>
        </xdr:cNvSpPr>
      </xdr:nvSpPr>
      <xdr:spPr bwMode="auto">
        <a:xfrm flipV="1">
          <a:off x="754380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4</xdr:row>
      <xdr:rowOff>9525</xdr:rowOff>
    </xdr:from>
    <xdr:to>
      <xdr:col>25</xdr:col>
      <xdr:colOff>0</xdr:colOff>
      <xdr:row>4</xdr:row>
      <xdr:rowOff>9525</xdr:rowOff>
    </xdr:to>
    <xdr:sp macro="" textlink="">
      <xdr:nvSpPr>
        <xdr:cNvPr id="860918" name="Line 21"/>
        <xdr:cNvSpPr>
          <a:spLocks noChangeShapeType="1"/>
        </xdr:cNvSpPr>
      </xdr:nvSpPr>
      <xdr:spPr bwMode="auto">
        <a:xfrm>
          <a:off x="6867525" y="752475"/>
          <a:ext cx="685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314325</xdr:colOff>
      <xdr:row>10</xdr:row>
      <xdr:rowOff>9525</xdr:rowOff>
    </xdr:to>
    <xdr:sp macro="" textlink="">
      <xdr:nvSpPr>
        <xdr:cNvPr id="860919" name="Freeform 29"/>
        <xdr:cNvSpPr>
          <a:spLocks/>
        </xdr:cNvSpPr>
      </xdr:nvSpPr>
      <xdr:spPr bwMode="auto">
        <a:xfrm>
          <a:off x="6076950" y="1504950"/>
          <a:ext cx="8667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860920" name="Line 71"/>
        <xdr:cNvSpPr>
          <a:spLocks noChangeShapeType="1"/>
        </xdr:cNvSpPr>
      </xdr:nvSpPr>
      <xdr:spPr bwMode="auto">
        <a:xfrm>
          <a:off x="9734550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860921" name="Line 72"/>
        <xdr:cNvSpPr>
          <a:spLocks noChangeShapeType="1"/>
        </xdr:cNvSpPr>
      </xdr:nvSpPr>
      <xdr:spPr bwMode="auto">
        <a:xfrm>
          <a:off x="9734550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860922" name="Line 73"/>
        <xdr:cNvSpPr>
          <a:spLocks noChangeShapeType="1"/>
        </xdr:cNvSpPr>
      </xdr:nvSpPr>
      <xdr:spPr bwMode="auto">
        <a:xfrm>
          <a:off x="9734550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860923" name="Line 74"/>
        <xdr:cNvSpPr>
          <a:spLocks noChangeShapeType="1"/>
        </xdr:cNvSpPr>
      </xdr:nvSpPr>
      <xdr:spPr bwMode="auto">
        <a:xfrm>
          <a:off x="9734550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6</xdr:row>
      <xdr:rowOff>0</xdr:rowOff>
    </xdr:from>
    <xdr:to>
      <xdr:col>24</xdr:col>
      <xdr:colOff>123825</xdr:colOff>
      <xdr:row>7</xdr:row>
      <xdr:rowOff>104775</xdr:rowOff>
    </xdr:to>
    <xdr:sp macro="" textlink="">
      <xdr:nvSpPr>
        <xdr:cNvPr id="860924" name="Freeform 124"/>
        <xdr:cNvSpPr>
          <a:spLocks/>
        </xdr:cNvSpPr>
      </xdr:nvSpPr>
      <xdr:spPr bwMode="auto">
        <a:xfrm>
          <a:off x="6819900" y="1047750"/>
          <a:ext cx="485775" cy="257175"/>
        </a:xfrm>
        <a:custGeom>
          <a:avLst/>
          <a:gdLst>
            <a:gd name="T0" fmla="*/ 2147483646 w 55"/>
            <a:gd name="T1" fmla="*/ 0 h 28"/>
            <a:gd name="T2" fmla="*/ 2147483646 w 55"/>
            <a:gd name="T3" fmla="*/ 2147483646 h 28"/>
            <a:gd name="T4" fmla="*/ 2147483646 w 55"/>
            <a:gd name="T5" fmla="*/ 2147483646 h 28"/>
            <a:gd name="T6" fmla="*/ 2147483646 w 55"/>
            <a:gd name="T7" fmla="*/ 2147483646 h 28"/>
            <a:gd name="T8" fmla="*/ 2147483646 w 55"/>
            <a:gd name="T9" fmla="*/ 2147483646 h 28"/>
            <a:gd name="T10" fmla="*/ 2147483646 w 55"/>
            <a:gd name="T11" fmla="*/ 0 h 28"/>
            <a:gd name="T12" fmla="*/ 2147483646 w 55"/>
            <a:gd name="T13" fmla="*/ 0 h 2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"/>
            <a:gd name="T22" fmla="*/ 0 h 28"/>
            <a:gd name="T23" fmla="*/ 55 w 55"/>
            <a:gd name="T24" fmla="*/ 28 h 2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" h="28">
              <a:moveTo>
                <a:pt x="20" y="0"/>
              </a:moveTo>
              <a:cubicBezTo>
                <a:pt x="10" y="2"/>
                <a:pt x="14" y="1"/>
                <a:pt x="7" y="4"/>
              </a:cubicBezTo>
              <a:cubicBezTo>
                <a:pt x="0" y="20"/>
                <a:pt x="8" y="24"/>
                <a:pt x="27" y="28"/>
              </a:cubicBezTo>
              <a:cubicBezTo>
                <a:pt x="33" y="27"/>
                <a:pt x="38" y="26"/>
                <a:pt x="44" y="25"/>
              </a:cubicBezTo>
              <a:cubicBezTo>
                <a:pt x="54" y="18"/>
                <a:pt x="55" y="8"/>
                <a:pt x="48" y="1"/>
              </a:cubicBezTo>
              <a:cubicBezTo>
                <a:pt x="45" y="0"/>
                <a:pt x="43" y="0"/>
                <a:pt x="38" y="0"/>
              </a:cubicBezTo>
              <a:cubicBezTo>
                <a:pt x="33" y="0"/>
                <a:pt x="24" y="0"/>
                <a:pt x="20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6</xdr:row>
      <xdr:rowOff>9525</xdr:rowOff>
    </xdr:from>
    <xdr:to>
      <xdr:col>11</xdr:col>
      <xdr:colOff>114300</xdr:colOff>
      <xdr:row>14</xdr:row>
      <xdr:rowOff>104775</xdr:rowOff>
    </xdr:to>
    <xdr:sp macro="" textlink="">
      <xdr:nvSpPr>
        <xdr:cNvPr id="860925" name="Rectangle 126"/>
        <xdr:cNvSpPr>
          <a:spLocks noChangeArrowheads="1"/>
        </xdr:cNvSpPr>
      </xdr:nvSpPr>
      <xdr:spPr bwMode="auto">
        <a:xfrm>
          <a:off x="1076325" y="1057275"/>
          <a:ext cx="2133600" cy="13144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17</xdr:row>
      <xdr:rowOff>57150</xdr:rowOff>
    </xdr:from>
    <xdr:to>
      <xdr:col>12</xdr:col>
      <xdr:colOff>9525</xdr:colOff>
      <xdr:row>18</xdr:row>
      <xdr:rowOff>85725</xdr:rowOff>
    </xdr:to>
    <xdr:grpSp>
      <xdr:nvGrpSpPr>
        <xdr:cNvPr id="860926" name="Group 157"/>
        <xdr:cNvGrpSpPr>
          <a:grpSpLocks/>
        </xdr:cNvGrpSpPr>
      </xdr:nvGrpSpPr>
      <xdr:grpSpPr bwMode="auto">
        <a:xfrm>
          <a:off x="1085850" y="2781300"/>
          <a:ext cx="2143125" cy="180975"/>
          <a:chOff x="129" y="292"/>
          <a:chExt cx="211" cy="19"/>
        </a:xfrm>
      </xdr:grpSpPr>
      <xdr:sp macro="" textlink="">
        <xdr:nvSpPr>
          <xdr:cNvPr id="861018" name="Line 158"/>
          <xdr:cNvSpPr>
            <a:spLocks noChangeShapeType="1"/>
          </xdr:cNvSpPr>
        </xdr:nvSpPr>
        <xdr:spPr bwMode="auto">
          <a:xfrm>
            <a:off x="129" y="301"/>
            <a:ext cx="211" cy="1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1019" name="Line 159"/>
          <xdr:cNvSpPr>
            <a:spLocks noChangeShapeType="1"/>
          </xdr:cNvSpPr>
        </xdr:nvSpPr>
        <xdr:spPr bwMode="auto">
          <a:xfrm>
            <a:off x="130" y="292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1020" name="Line 160"/>
          <xdr:cNvSpPr>
            <a:spLocks noChangeShapeType="1"/>
          </xdr:cNvSpPr>
        </xdr:nvSpPr>
        <xdr:spPr bwMode="auto">
          <a:xfrm>
            <a:off x="339" y="293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860927" name="Freeform 161"/>
        <xdr:cNvSpPr>
          <a:spLocks/>
        </xdr:cNvSpPr>
      </xdr:nvSpPr>
      <xdr:spPr bwMode="auto">
        <a:xfrm>
          <a:off x="7172325" y="552450"/>
          <a:ext cx="117157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18</xdr:row>
      <xdr:rowOff>0</xdr:rowOff>
    </xdr:from>
    <xdr:to>
      <xdr:col>20</xdr:col>
      <xdr:colOff>200025</xdr:colOff>
      <xdr:row>18</xdr:row>
      <xdr:rowOff>0</xdr:rowOff>
    </xdr:to>
    <xdr:sp macro="" textlink="">
      <xdr:nvSpPr>
        <xdr:cNvPr id="860928" name="Line 163"/>
        <xdr:cNvSpPr>
          <a:spLocks noChangeShapeType="1"/>
        </xdr:cNvSpPr>
      </xdr:nvSpPr>
      <xdr:spPr bwMode="auto">
        <a:xfrm flipV="1">
          <a:off x="6057900" y="2876550"/>
          <a:ext cx="2190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17</xdr:row>
      <xdr:rowOff>66675</xdr:rowOff>
    </xdr:from>
    <xdr:to>
      <xdr:col>20</xdr:col>
      <xdr:colOff>190500</xdr:colOff>
      <xdr:row>18</xdr:row>
      <xdr:rowOff>133350</xdr:rowOff>
    </xdr:to>
    <xdr:sp macro="" textlink="">
      <xdr:nvSpPr>
        <xdr:cNvPr id="860929" name="Line 164"/>
        <xdr:cNvSpPr>
          <a:spLocks noChangeShapeType="1"/>
        </xdr:cNvSpPr>
      </xdr:nvSpPr>
      <xdr:spPr bwMode="auto">
        <a:xfrm>
          <a:off x="6267450" y="2790825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8</xdr:row>
      <xdr:rowOff>28575</xdr:rowOff>
    </xdr:from>
    <xdr:to>
      <xdr:col>28</xdr:col>
      <xdr:colOff>76200</xdr:colOff>
      <xdr:row>10</xdr:row>
      <xdr:rowOff>19050</xdr:rowOff>
    </xdr:to>
    <xdr:sp macro="" textlink="">
      <xdr:nvSpPr>
        <xdr:cNvPr id="860930" name="Freeform 168"/>
        <xdr:cNvSpPr>
          <a:spLocks/>
        </xdr:cNvSpPr>
      </xdr:nvSpPr>
      <xdr:spPr bwMode="auto">
        <a:xfrm flipH="1" flipV="1">
          <a:off x="7191375" y="1381125"/>
          <a:ext cx="1200150" cy="29527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860931" name="Freeform 169"/>
        <xdr:cNvSpPr>
          <a:spLocks/>
        </xdr:cNvSpPr>
      </xdr:nvSpPr>
      <xdr:spPr bwMode="auto">
        <a:xfrm flipH="1" flipV="1">
          <a:off x="6991350" y="1600200"/>
          <a:ext cx="121920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860932" name="Freeform 170"/>
        <xdr:cNvSpPr>
          <a:spLocks/>
        </xdr:cNvSpPr>
      </xdr:nvSpPr>
      <xdr:spPr bwMode="auto">
        <a:xfrm flipH="1" flipV="1">
          <a:off x="6962775" y="2095500"/>
          <a:ext cx="112395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18</xdr:row>
      <xdr:rowOff>19050</xdr:rowOff>
    </xdr:from>
    <xdr:to>
      <xdr:col>24</xdr:col>
      <xdr:colOff>19050</xdr:colOff>
      <xdr:row>18</xdr:row>
      <xdr:rowOff>19050</xdr:rowOff>
    </xdr:to>
    <xdr:sp macro="" textlink="">
      <xdr:nvSpPr>
        <xdr:cNvPr id="860933" name="Line 174"/>
        <xdr:cNvSpPr>
          <a:spLocks noChangeShapeType="1"/>
        </xdr:cNvSpPr>
      </xdr:nvSpPr>
      <xdr:spPr bwMode="auto">
        <a:xfrm>
          <a:off x="6267450" y="2895600"/>
          <a:ext cx="9334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12</xdr:row>
      <xdr:rowOff>133350</xdr:rowOff>
    </xdr:from>
    <xdr:to>
      <xdr:col>22</xdr:col>
      <xdr:colOff>161925</xdr:colOff>
      <xdr:row>13</xdr:row>
      <xdr:rowOff>76200</xdr:rowOff>
    </xdr:to>
    <xdr:sp macro="" textlink="">
      <xdr:nvSpPr>
        <xdr:cNvPr id="860934" name="Freeform 177"/>
        <xdr:cNvSpPr>
          <a:spLocks/>
        </xdr:cNvSpPr>
      </xdr:nvSpPr>
      <xdr:spPr bwMode="auto">
        <a:xfrm>
          <a:off x="6696075" y="20955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11</xdr:row>
      <xdr:rowOff>0</xdr:rowOff>
    </xdr:from>
    <xdr:to>
      <xdr:col>22</xdr:col>
      <xdr:colOff>304800</xdr:colOff>
      <xdr:row>11</xdr:row>
      <xdr:rowOff>95250</xdr:rowOff>
    </xdr:to>
    <xdr:sp macro="" textlink="">
      <xdr:nvSpPr>
        <xdr:cNvPr id="860935" name="Freeform 178"/>
        <xdr:cNvSpPr>
          <a:spLocks/>
        </xdr:cNvSpPr>
      </xdr:nvSpPr>
      <xdr:spPr bwMode="auto">
        <a:xfrm>
          <a:off x="6838950" y="180975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333375</xdr:colOff>
      <xdr:row>9</xdr:row>
      <xdr:rowOff>28575</xdr:rowOff>
    </xdr:from>
    <xdr:to>
      <xdr:col>23</xdr:col>
      <xdr:colOff>57150</xdr:colOff>
      <xdr:row>9</xdr:row>
      <xdr:rowOff>123825</xdr:rowOff>
    </xdr:to>
    <xdr:sp macro="" textlink="">
      <xdr:nvSpPr>
        <xdr:cNvPr id="860936" name="Freeform 179"/>
        <xdr:cNvSpPr>
          <a:spLocks/>
        </xdr:cNvSpPr>
      </xdr:nvSpPr>
      <xdr:spPr bwMode="auto">
        <a:xfrm>
          <a:off x="6962775" y="15335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7</xdr:row>
      <xdr:rowOff>66675</xdr:rowOff>
    </xdr:from>
    <xdr:to>
      <xdr:col>24</xdr:col>
      <xdr:colOff>28575</xdr:colOff>
      <xdr:row>8</xdr:row>
      <xdr:rowOff>9525</xdr:rowOff>
    </xdr:to>
    <xdr:sp macro="" textlink="">
      <xdr:nvSpPr>
        <xdr:cNvPr id="860937" name="Freeform 180"/>
        <xdr:cNvSpPr>
          <a:spLocks/>
        </xdr:cNvSpPr>
      </xdr:nvSpPr>
      <xdr:spPr bwMode="auto">
        <a:xfrm>
          <a:off x="7115175" y="12668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5</xdr:row>
      <xdr:rowOff>142875</xdr:rowOff>
    </xdr:from>
    <xdr:to>
      <xdr:col>24</xdr:col>
      <xdr:colOff>247650</xdr:colOff>
      <xdr:row>14</xdr:row>
      <xdr:rowOff>114300</xdr:rowOff>
    </xdr:to>
    <xdr:sp macro="" textlink="">
      <xdr:nvSpPr>
        <xdr:cNvPr id="860938" name="Line 182"/>
        <xdr:cNvSpPr>
          <a:spLocks noChangeShapeType="1"/>
        </xdr:cNvSpPr>
      </xdr:nvSpPr>
      <xdr:spPr bwMode="auto">
        <a:xfrm flipV="1">
          <a:off x="6800850" y="1038225"/>
          <a:ext cx="628650" cy="13430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860939" name="Freeform 183"/>
        <xdr:cNvSpPr>
          <a:spLocks/>
        </xdr:cNvSpPr>
      </xdr:nvSpPr>
      <xdr:spPr bwMode="auto">
        <a:xfrm>
          <a:off x="7410450" y="1104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860940" name="Freeform 184"/>
        <xdr:cNvSpPr>
          <a:spLocks/>
        </xdr:cNvSpPr>
      </xdr:nvSpPr>
      <xdr:spPr bwMode="auto">
        <a:xfrm>
          <a:off x="7343775" y="1228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860941" name="Freeform 185"/>
        <xdr:cNvSpPr>
          <a:spLocks/>
        </xdr:cNvSpPr>
      </xdr:nvSpPr>
      <xdr:spPr bwMode="auto">
        <a:xfrm>
          <a:off x="7296150" y="1362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860942" name="Freeform 186"/>
        <xdr:cNvSpPr>
          <a:spLocks/>
        </xdr:cNvSpPr>
      </xdr:nvSpPr>
      <xdr:spPr bwMode="auto">
        <a:xfrm>
          <a:off x="7229475" y="14573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860943" name="Freeform 187"/>
        <xdr:cNvSpPr>
          <a:spLocks/>
        </xdr:cNvSpPr>
      </xdr:nvSpPr>
      <xdr:spPr bwMode="auto">
        <a:xfrm>
          <a:off x="7219950" y="15525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860944" name="Freeform 188"/>
        <xdr:cNvSpPr>
          <a:spLocks/>
        </xdr:cNvSpPr>
      </xdr:nvSpPr>
      <xdr:spPr bwMode="auto">
        <a:xfrm>
          <a:off x="7134225" y="16573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10</xdr:row>
      <xdr:rowOff>85725</xdr:rowOff>
    </xdr:from>
    <xdr:to>
      <xdr:col>24</xdr:col>
      <xdr:colOff>0</xdr:colOff>
      <xdr:row>10</xdr:row>
      <xdr:rowOff>123825</xdr:rowOff>
    </xdr:to>
    <xdr:sp macro="" textlink="">
      <xdr:nvSpPr>
        <xdr:cNvPr id="860945" name="Freeform 189"/>
        <xdr:cNvSpPr>
          <a:spLocks/>
        </xdr:cNvSpPr>
      </xdr:nvSpPr>
      <xdr:spPr bwMode="auto">
        <a:xfrm>
          <a:off x="7124700" y="1743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11</xdr:row>
      <xdr:rowOff>66675</xdr:rowOff>
    </xdr:from>
    <xdr:to>
      <xdr:col>23</xdr:col>
      <xdr:colOff>95250</xdr:colOff>
      <xdr:row>11</xdr:row>
      <xdr:rowOff>104775</xdr:rowOff>
    </xdr:to>
    <xdr:sp macro="" textlink="">
      <xdr:nvSpPr>
        <xdr:cNvPr id="860946" name="Freeform 190"/>
        <xdr:cNvSpPr>
          <a:spLocks/>
        </xdr:cNvSpPr>
      </xdr:nvSpPr>
      <xdr:spPr bwMode="auto">
        <a:xfrm>
          <a:off x="7038975" y="1876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860947" name="Freeform 191"/>
        <xdr:cNvSpPr>
          <a:spLocks/>
        </xdr:cNvSpPr>
      </xdr:nvSpPr>
      <xdr:spPr bwMode="auto">
        <a:xfrm>
          <a:off x="7029450" y="1943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860948" name="Freeform 192"/>
        <xdr:cNvSpPr>
          <a:spLocks/>
        </xdr:cNvSpPr>
      </xdr:nvSpPr>
      <xdr:spPr bwMode="auto">
        <a:xfrm>
          <a:off x="6953250" y="20669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860949" name="Freeform 193"/>
        <xdr:cNvSpPr>
          <a:spLocks/>
        </xdr:cNvSpPr>
      </xdr:nvSpPr>
      <xdr:spPr bwMode="auto">
        <a:xfrm>
          <a:off x="6915150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860950" name="Freeform 194"/>
        <xdr:cNvSpPr>
          <a:spLocks/>
        </xdr:cNvSpPr>
      </xdr:nvSpPr>
      <xdr:spPr bwMode="auto">
        <a:xfrm>
          <a:off x="6848475" y="22955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12</xdr:row>
      <xdr:rowOff>28575</xdr:rowOff>
    </xdr:from>
    <xdr:to>
      <xdr:col>24</xdr:col>
      <xdr:colOff>95250</xdr:colOff>
      <xdr:row>12</xdr:row>
      <xdr:rowOff>66675</xdr:rowOff>
    </xdr:to>
    <xdr:sp macro="" textlink="">
      <xdr:nvSpPr>
        <xdr:cNvPr id="860951" name="Freeform 200"/>
        <xdr:cNvSpPr>
          <a:spLocks/>
        </xdr:cNvSpPr>
      </xdr:nvSpPr>
      <xdr:spPr bwMode="auto">
        <a:xfrm>
          <a:off x="7219950" y="1990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</xdr:row>
      <xdr:rowOff>66675</xdr:rowOff>
    </xdr:from>
    <xdr:to>
      <xdr:col>24</xdr:col>
      <xdr:colOff>200025</xdr:colOff>
      <xdr:row>9</xdr:row>
      <xdr:rowOff>104775</xdr:rowOff>
    </xdr:to>
    <xdr:sp macro="" textlink="">
      <xdr:nvSpPr>
        <xdr:cNvPr id="860952" name="Freeform 201"/>
        <xdr:cNvSpPr>
          <a:spLocks/>
        </xdr:cNvSpPr>
      </xdr:nvSpPr>
      <xdr:spPr bwMode="auto">
        <a:xfrm>
          <a:off x="7324725" y="15716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11</xdr:row>
      <xdr:rowOff>47625</xdr:rowOff>
    </xdr:from>
    <xdr:to>
      <xdr:col>24</xdr:col>
      <xdr:colOff>95250</xdr:colOff>
      <xdr:row>11</xdr:row>
      <xdr:rowOff>85725</xdr:rowOff>
    </xdr:to>
    <xdr:sp macro="" textlink="">
      <xdr:nvSpPr>
        <xdr:cNvPr id="860953" name="Freeform 202"/>
        <xdr:cNvSpPr>
          <a:spLocks/>
        </xdr:cNvSpPr>
      </xdr:nvSpPr>
      <xdr:spPr bwMode="auto">
        <a:xfrm>
          <a:off x="7219950" y="18573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95250</xdr:colOff>
      <xdr:row>10</xdr:row>
      <xdr:rowOff>19050</xdr:rowOff>
    </xdr:from>
    <xdr:to>
      <xdr:col>24</xdr:col>
      <xdr:colOff>152400</xdr:colOff>
      <xdr:row>10</xdr:row>
      <xdr:rowOff>57150</xdr:rowOff>
    </xdr:to>
    <xdr:sp macro="" textlink="">
      <xdr:nvSpPr>
        <xdr:cNvPr id="860954" name="Freeform 203"/>
        <xdr:cNvSpPr>
          <a:spLocks/>
        </xdr:cNvSpPr>
      </xdr:nvSpPr>
      <xdr:spPr bwMode="auto">
        <a:xfrm>
          <a:off x="7277100" y="1676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361950</xdr:colOff>
      <xdr:row>13</xdr:row>
      <xdr:rowOff>142875</xdr:rowOff>
    </xdr:from>
    <xdr:to>
      <xdr:col>23</xdr:col>
      <xdr:colOff>47625</xdr:colOff>
      <xdr:row>14</xdr:row>
      <xdr:rowOff>28575</xdr:rowOff>
    </xdr:to>
    <xdr:sp macro="" textlink="">
      <xdr:nvSpPr>
        <xdr:cNvPr id="860955" name="Freeform 204"/>
        <xdr:cNvSpPr>
          <a:spLocks/>
        </xdr:cNvSpPr>
      </xdr:nvSpPr>
      <xdr:spPr bwMode="auto">
        <a:xfrm>
          <a:off x="6991350" y="2257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38100</xdr:rowOff>
    </xdr:from>
    <xdr:to>
      <xdr:col>23</xdr:col>
      <xdr:colOff>114300</xdr:colOff>
      <xdr:row>13</xdr:row>
      <xdr:rowOff>76200</xdr:rowOff>
    </xdr:to>
    <xdr:sp macro="" textlink="">
      <xdr:nvSpPr>
        <xdr:cNvPr id="860956" name="Freeform 205"/>
        <xdr:cNvSpPr>
          <a:spLocks/>
        </xdr:cNvSpPr>
      </xdr:nvSpPr>
      <xdr:spPr bwMode="auto">
        <a:xfrm>
          <a:off x="7058025" y="2152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12</xdr:row>
      <xdr:rowOff>95250</xdr:rowOff>
    </xdr:from>
    <xdr:to>
      <xdr:col>23</xdr:col>
      <xdr:colOff>152400</xdr:colOff>
      <xdr:row>12</xdr:row>
      <xdr:rowOff>133350</xdr:rowOff>
    </xdr:to>
    <xdr:sp macro="" textlink="">
      <xdr:nvSpPr>
        <xdr:cNvPr id="860957" name="Freeform 207"/>
        <xdr:cNvSpPr>
          <a:spLocks/>
        </xdr:cNvSpPr>
      </xdr:nvSpPr>
      <xdr:spPr bwMode="auto">
        <a:xfrm>
          <a:off x="7096125" y="2057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13</xdr:row>
      <xdr:rowOff>133350</xdr:rowOff>
    </xdr:from>
    <xdr:to>
      <xdr:col>23</xdr:col>
      <xdr:colOff>171450</xdr:colOff>
      <xdr:row>14</xdr:row>
      <xdr:rowOff>19050</xdr:rowOff>
    </xdr:to>
    <xdr:sp macro="" textlink="">
      <xdr:nvSpPr>
        <xdr:cNvPr id="860958" name="Freeform 209"/>
        <xdr:cNvSpPr>
          <a:spLocks/>
        </xdr:cNvSpPr>
      </xdr:nvSpPr>
      <xdr:spPr bwMode="auto">
        <a:xfrm>
          <a:off x="711517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209550</xdr:colOff>
      <xdr:row>8</xdr:row>
      <xdr:rowOff>47625</xdr:rowOff>
    </xdr:from>
    <xdr:to>
      <xdr:col>24</xdr:col>
      <xdr:colOff>266700</xdr:colOff>
      <xdr:row>8</xdr:row>
      <xdr:rowOff>85725</xdr:rowOff>
    </xdr:to>
    <xdr:sp macro="" textlink="">
      <xdr:nvSpPr>
        <xdr:cNvPr id="860959" name="Freeform 210"/>
        <xdr:cNvSpPr>
          <a:spLocks/>
        </xdr:cNvSpPr>
      </xdr:nvSpPr>
      <xdr:spPr bwMode="auto">
        <a:xfrm>
          <a:off x="7391400" y="14001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7</xdr:row>
      <xdr:rowOff>66675</xdr:rowOff>
    </xdr:from>
    <xdr:to>
      <xdr:col>24</xdr:col>
      <xdr:colOff>295275</xdr:colOff>
      <xdr:row>7</xdr:row>
      <xdr:rowOff>104775</xdr:rowOff>
    </xdr:to>
    <xdr:sp macro="" textlink="">
      <xdr:nvSpPr>
        <xdr:cNvPr id="860960" name="Freeform 211"/>
        <xdr:cNvSpPr>
          <a:spLocks/>
        </xdr:cNvSpPr>
      </xdr:nvSpPr>
      <xdr:spPr bwMode="auto">
        <a:xfrm>
          <a:off x="7419975" y="12668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60961" name="Line 212"/>
        <xdr:cNvSpPr>
          <a:spLocks noChangeShapeType="1"/>
        </xdr:cNvSpPr>
      </xdr:nvSpPr>
      <xdr:spPr bwMode="auto">
        <a:xfrm flipH="1">
          <a:off x="6048375" y="1038225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5</xdr:row>
      <xdr:rowOff>142875</xdr:rowOff>
    </xdr:from>
    <xdr:to>
      <xdr:col>12</xdr:col>
      <xdr:colOff>9525</xdr:colOff>
      <xdr:row>14</xdr:row>
      <xdr:rowOff>123825</xdr:rowOff>
    </xdr:to>
    <xdr:grpSp>
      <xdr:nvGrpSpPr>
        <xdr:cNvPr id="860962" name="Group 293"/>
        <xdr:cNvGrpSpPr>
          <a:grpSpLocks/>
        </xdr:cNvGrpSpPr>
      </xdr:nvGrpSpPr>
      <xdr:grpSpPr bwMode="auto">
        <a:xfrm>
          <a:off x="1066800" y="1038225"/>
          <a:ext cx="2162175" cy="1352550"/>
          <a:chOff x="120" y="109"/>
          <a:chExt cx="227" cy="142"/>
        </a:xfrm>
      </xdr:grpSpPr>
      <xdr:sp macro="" textlink="">
        <xdr:nvSpPr>
          <xdr:cNvPr id="860992" name="Freeform 223"/>
          <xdr:cNvSpPr>
            <a:spLocks/>
          </xdr:cNvSpPr>
        </xdr:nvSpPr>
        <xdr:spPr bwMode="auto">
          <a:xfrm rot="10439460">
            <a:off x="162" y="181"/>
            <a:ext cx="48" cy="39"/>
          </a:xfrm>
          <a:custGeom>
            <a:avLst/>
            <a:gdLst>
              <a:gd name="T0" fmla="*/ 3 w 56"/>
              <a:gd name="T1" fmla="*/ 2 h 34"/>
              <a:gd name="T2" fmla="*/ 3 w 56"/>
              <a:gd name="T3" fmla="*/ 1017627 h 34"/>
              <a:gd name="T4" fmla="*/ 3 w 56"/>
              <a:gd name="T5" fmla="*/ 5279795 h 34"/>
              <a:gd name="T6" fmla="*/ 3 w 56"/>
              <a:gd name="T7" fmla="*/ 4404466 h 34"/>
              <a:gd name="T8" fmla="*/ 3 w 56"/>
              <a:gd name="T9" fmla="*/ 2918342 h 34"/>
              <a:gd name="T10" fmla="*/ 3 w 56"/>
              <a:gd name="T11" fmla="*/ 1338937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0993" name="Freeform 224"/>
          <xdr:cNvSpPr>
            <a:spLocks/>
          </xdr:cNvSpPr>
        </xdr:nvSpPr>
        <xdr:spPr bwMode="auto">
          <a:xfrm rot="-592444">
            <a:off x="227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0994" name="Freeform 225"/>
          <xdr:cNvSpPr>
            <a:spLocks/>
          </xdr:cNvSpPr>
        </xdr:nvSpPr>
        <xdr:spPr bwMode="auto">
          <a:xfrm rot="-449752">
            <a:off x="290" y="212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0995" name="Freeform 226"/>
          <xdr:cNvSpPr>
            <a:spLocks/>
          </xdr:cNvSpPr>
        </xdr:nvSpPr>
        <xdr:spPr bwMode="auto">
          <a:xfrm rot="-717886">
            <a:off x="122" y="181"/>
            <a:ext cx="43" cy="37"/>
          </a:xfrm>
          <a:custGeom>
            <a:avLst/>
            <a:gdLst>
              <a:gd name="T0" fmla="*/ 7 w 46"/>
              <a:gd name="T1" fmla="*/ 2147483646 h 26"/>
              <a:gd name="T2" fmla="*/ 7 w 46"/>
              <a:gd name="T3" fmla="*/ 2147483646 h 26"/>
              <a:gd name="T4" fmla="*/ 4 w 46"/>
              <a:gd name="T5" fmla="*/ 2147483646 h 26"/>
              <a:gd name="T6" fmla="*/ 0 w 46"/>
              <a:gd name="T7" fmla="*/ 2147483646 h 26"/>
              <a:gd name="T8" fmla="*/ 5 w 46"/>
              <a:gd name="T9" fmla="*/ 2147483646 h 26"/>
              <a:gd name="T10" fmla="*/ 7 w 46"/>
              <a:gd name="T11" fmla="*/ 0 h 26"/>
              <a:gd name="T12" fmla="*/ 7 w 46"/>
              <a:gd name="T13" fmla="*/ 2147483646 h 26"/>
              <a:gd name="T14" fmla="*/ 7 w 46"/>
              <a:gd name="T15" fmla="*/ 2147483646 h 26"/>
              <a:gd name="T16" fmla="*/ 7 w 46"/>
              <a:gd name="T17" fmla="*/ 2147483646 h 26"/>
              <a:gd name="T18" fmla="*/ 7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0996" name="Freeform 227"/>
          <xdr:cNvSpPr>
            <a:spLocks/>
          </xdr:cNvSpPr>
        </xdr:nvSpPr>
        <xdr:spPr bwMode="auto">
          <a:xfrm rot="-717886">
            <a:off x="121" y="214"/>
            <a:ext cx="35" cy="36"/>
          </a:xfrm>
          <a:custGeom>
            <a:avLst/>
            <a:gdLst>
              <a:gd name="T0" fmla="*/ 2 w 46"/>
              <a:gd name="T1" fmla="*/ 2147483646 h 26"/>
              <a:gd name="T2" fmla="*/ 2 w 46"/>
              <a:gd name="T3" fmla="*/ 2147483646 h 26"/>
              <a:gd name="T4" fmla="*/ 2 w 46"/>
              <a:gd name="T5" fmla="*/ 2147483646 h 26"/>
              <a:gd name="T6" fmla="*/ 0 w 46"/>
              <a:gd name="T7" fmla="*/ 2147483646 h 26"/>
              <a:gd name="T8" fmla="*/ 2 w 46"/>
              <a:gd name="T9" fmla="*/ 2147483646 h 26"/>
              <a:gd name="T10" fmla="*/ 2 w 46"/>
              <a:gd name="T11" fmla="*/ 0 h 26"/>
              <a:gd name="T12" fmla="*/ 2 w 46"/>
              <a:gd name="T13" fmla="*/ 2147483646 h 26"/>
              <a:gd name="T14" fmla="*/ 2 w 46"/>
              <a:gd name="T15" fmla="*/ 2147483646 h 26"/>
              <a:gd name="T16" fmla="*/ 2 w 46"/>
              <a:gd name="T17" fmla="*/ 2147483646 h 26"/>
              <a:gd name="T18" fmla="*/ 2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0997" name="Freeform 228"/>
          <xdr:cNvSpPr>
            <a:spLocks/>
          </xdr:cNvSpPr>
        </xdr:nvSpPr>
        <xdr:spPr bwMode="auto">
          <a:xfrm rot="9867534">
            <a:off x="146" y="146"/>
            <a:ext cx="40" cy="41"/>
          </a:xfrm>
          <a:custGeom>
            <a:avLst/>
            <a:gdLst>
              <a:gd name="T0" fmla="*/ 3 w 46"/>
              <a:gd name="T1" fmla="*/ 2147483646 h 26"/>
              <a:gd name="T2" fmla="*/ 3 w 46"/>
              <a:gd name="T3" fmla="*/ 2147483646 h 26"/>
              <a:gd name="T4" fmla="*/ 3 w 46"/>
              <a:gd name="T5" fmla="*/ 2147483646 h 26"/>
              <a:gd name="T6" fmla="*/ 0 w 46"/>
              <a:gd name="T7" fmla="*/ 2147483646 h 26"/>
              <a:gd name="T8" fmla="*/ 3 w 46"/>
              <a:gd name="T9" fmla="*/ 2147483646 h 26"/>
              <a:gd name="T10" fmla="*/ 3 w 46"/>
              <a:gd name="T11" fmla="*/ 0 h 26"/>
              <a:gd name="T12" fmla="*/ 3 w 46"/>
              <a:gd name="T13" fmla="*/ 2147483646 h 26"/>
              <a:gd name="T14" fmla="*/ 3 w 46"/>
              <a:gd name="T15" fmla="*/ 2147483646 h 26"/>
              <a:gd name="T16" fmla="*/ 3 w 46"/>
              <a:gd name="T17" fmla="*/ 2147483646 h 26"/>
              <a:gd name="T18" fmla="*/ 3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0998" name="Freeform 229"/>
          <xdr:cNvSpPr>
            <a:spLocks/>
          </xdr:cNvSpPr>
        </xdr:nvSpPr>
        <xdr:spPr bwMode="auto">
          <a:xfrm rot="-592444">
            <a:off x="258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0999" name="Freeform 230"/>
          <xdr:cNvSpPr>
            <a:spLocks/>
          </xdr:cNvSpPr>
        </xdr:nvSpPr>
        <xdr:spPr bwMode="auto">
          <a:xfrm rot="-592444">
            <a:off x="326" y="214"/>
            <a:ext cx="20" cy="37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0" name="Freeform 231"/>
          <xdr:cNvSpPr>
            <a:spLocks/>
          </xdr:cNvSpPr>
        </xdr:nvSpPr>
        <xdr:spPr bwMode="auto">
          <a:xfrm rot="-389447">
            <a:off x="274" y="179"/>
            <a:ext cx="35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1" name="Freeform 232"/>
          <xdr:cNvSpPr>
            <a:spLocks/>
          </xdr:cNvSpPr>
        </xdr:nvSpPr>
        <xdr:spPr bwMode="auto">
          <a:xfrm>
            <a:off x="239" y="180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2" name="Freeform 233"/>
          <xdr:cNvSpPr>
            <a:spLocks/>
          </xdr:cNvSpPr>
        </xdr:nvSpPr>
        <xdr:spPr bwMode="auto">
          <a:xfrm rot="-449752">
            <a:off x="153" y="216"/>
            <a:ext cx="38" cy="35"/>
          </a:xfrm>
          <a:custGeom>
            <a:avLst/>
            <a:gdLst>
              <a:gd name="T0" fmla="*/ 2 w 50"/>
              <a:gd name="T1" fmla="*/ 2 h 43"/>
              <a:gd name="T2" fmla="*/ 2 w 50"/>
              <a:gd name="T3" fmla="*/ 2 h 43"/>
              <a:gd name="T4" fmla="*/ 0 w 50"/>
              <a:gd name="T5" fmla="*/ 2 h 43"/>
              <a:gd name="T6" fmla="*/ 2 w 50"/>
              <a:gd name="T7" fmla="*/ 0 h 43"/>
              <a:gd name="T8" fmla="*/ 2 w 50"/>
              <a:gd name="T9" fmla="*/ 2 h 43"/>
              <a:gd name="T10" fmla="*/ 2 w 50"/>
              <a:gd name="T11" fmla="*/ 2 h 43"/>
              <a:gd name="T12" fmla="*/ 2 w 50"/>
              <a:gd name="T13" fmla="*/ 2 h 43"/>
              <a:gd name="T14" fmla="*/ 2 w 50"/>
              <a:gd name="T15" fmla="*/ 2 h 43"/>
              <a:gd name="T16" fmla="*/ 2 w 50"/>
              <a:gd name="T17" fmla="*/ 2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3" name="Freeform 234"/>
          <xdr:cNvSpPr>
            <a:spLocks/>
          </xdr:cNvSpPr>
        </xdr:nvSpPr>
        <xdr:spPr bwMode="auto">
          <a:xfrm rot="10344321">
            <a:off x="190" y="213"/>
            <a:ext cx="38" cy="36"/>
          </a:xfrm>
          <a:custGeom>
            <a:avLst/>
            <a:gdLst>
              <a:gd name="T0" fmla="*/ 2 w 50"/>
              <a:gd name="T1" fmla="*/ 3 h 43"/>
              <a:gd name="T2" fmla="*/ 2 w 50"/>
              <a:gd name="T3" fmla="*/ 3 h 43"/>
              <a:gd name="T4" fmla="*/ 0 w 50"/>
              <a:gd name="T5" fmla="*/ 3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3 h 43"/>
              <a:gd name="T12" fmla="*/ 2 w 50"/>
              <a:gd name="T13" fmla="*/ 3 h 43"/>
              <a:gd name="T14" fmla="*/ 2 w 50"/>
              <a:gd name="T15" fmla="*/ 3 h 43"/>
              <a:gd name="T16" fmla="*/ 2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4" name="Freeform 235"/>
          <xdr:cNvSpPr>
            <a:spLocks/>
          </xdr:cNvSpPr>
        </xdr:nvSpPr>
        <xdr:spPr bwMode="auto">
          <a:xfrm rot="10447746">
            <a:off x="308" y="176"/>
            <a:ext cx="38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5" name="Freeform 236"/>
          <xdr:cNvSpPr>
            <a:spLocks/>
          </xdr:cNvSpPr>
        </xdr:nvSpPr>
        <xdr:spPr bwMode="auto">
          <a:xfrm>
            <a:off x="205" y="181"/>
            <a:ext cx="34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6" name="Freeform 237"/>
          <xdr:cNvSpPr>
            <a:spLocks/>
          </xdr:cNvSpPr>
        </xdr:nvSpPr>
        <xdr:spPr bwMode="auto">
          <a:xfrm rot="10439460">
            <a:off x="154" y="109"/>
            <a:ext cx="48" cy="40"/>
          </a:xfrm>
          <a:custGeom>
            <a:avLst/>
            <a:gdLst>
              <a:gd name="T0" fmla="*/ 3 w 56"/>
              <a:gd name="T1" fmla="*/ 2 h 34"/>
              <a:gd name="T2" fmla="*/ 3 w 56"/>
              <a:gd name="T3" fmla="*/ 9192787 h 34"/>
              <a:gd name="T4" fmla="*/ 3 w 56"/>
              <a:gd name="T5" fmla="*/ 46693665 h 34"/>
              <a:gd name="T6" fmla="*/ 3 w 56"/>
              <a:gd name="T7" fmla="*/ 39689615 h 34"/>
              <a:gd name="T8" fmla="*/ 3 w 56"/>
              <a:gd name="T9" fmla="*/ 25717685 h 34"/>
              <a:gd name="T10" fmla="*/ 3 w 56"/>
              <a:gd name="T11" fmla="*/ 12723581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7" name="Freeform 238"/>
          <xdr:cNvSpPr>
            <a:spLocks/>
          </xdr:cNvSpPr>
        </xdr:nvSpPr>
        <xdr:spPr bwMode="auto">
          <a:xfrm rot="-592444">
            <a:off x="226" y="146"/>
            <a:ext cx="32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8" name="Freeform 239"/>
          <xdr:cNvSpPr>
            <a:spLocks/>
          </xdr:cNvSpPr>
        </xdr:nvSpPr>
        <xdr:spPr bwMode="auto">
          <a:xfrm rot="-449752">
            <a:off x="289" y="146"/>
            <a:ext cx="38" cy="38"/>
          </a:xfrm>
          <a:custGeom>
            <a:avLst/>
            <a:gdLst>
              <a:gd name="T0" fmla="*/ 2 w 50"/>
              <a:gd name="T1" fmla="*/ 4 h 43"/>
              <a:gd name="T2" fmla="*/ 2 w 50"/>
              <a:gd name="T3" fmla="*/ 4 h 43"/>
              <a:gd name="T4" fmla="*/ 0 w 50"/>
              <a:gd name="T5" fmla="*/ 4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4 h 43"/>
              <a:gd name="T12" fmla="*/ 2 w 50"/>
              <a:gd name="T13" fmla="*/ 4 h 43"/>
              <a:gd name="T14" fmla="*/ 2 w 50"/>
              <a:gd name="T15" fmla="*/ 4 h 43"/>
              <a:gd name="T16" fmla="*/ 2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09" name="Freeform 240"/>
          <xdr:cNvSpPr>
            <a:spLocks/>
          </xdr:cNvSpPr>
        </xdr:nvSpPr>
        <xdr:spPr bwMode="auto">
          <a:xfrm rot="-592444">
            <a:off x="257" y="147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0" name="Freeform 241"/>
          <xdr:cNvSpPr>
            <a:spLocks/>
          </xdr:cNvSpPr>
        </xdr:nvSpPr>
        <xdr:spPr bwMode="auto">
          <a:xfrm rot="-592444">
            <a:off x="327" y="146"/>
            <a:ext cx="19" cy="36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1" name="Freeform 242"/>
          <xdr:cNvSpPr>
            <a:spLocks/>
          </xdr:cNvSpPr>
        </xdr:nvSpPr>
        <xdr:spPr bwMode="auto">
          <a:xfrm rot="-389447">
            <a:off x="275" y="111"/>
            <a:ext cx="35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2" name="Freeform 243"/>
          <xdr:cNvSpPr>
            <a:spLocks/>
          </xdr:cNvSpPr>
        </xdr:nvSpPr>
        <xdr:spPr bwMode="auto">
          <a:xfrm>
            <a:off x="240" y="111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3" name="Freeform 244"/>
          <xdr:cNvSpPr>
            <a:spLocks/>
          </xdr:cNvSpPr>
        </xdr:nvSpPr>
        <xdr:spPr bwMode="auto">
          <a:xfrm rot="-449752">
            <a:off x="120" y="146"/>
            <a:ext cx="28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4" name="Freeform 245"/>
          <xdr:cNvSpPr>
            <a:spLocks/>
          </xdr:cNvSpPr>
        </xdr:nvSpPr>
        <xdr:spPr bwMode="auto">
          <a:xfrm rot="10344321">
            <a:off x="186" y="145"/>
            <a:ext cx="41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5" name="Freeform 246"/>
          <xdr:cNvSpPr>
            <a:spLocks/>
          </xdr:cNvSpPr>
        </xdr:nvSpPr>
        <xdr:spPr bwMode="auto">
          <a:xfrm rot="10447746">
            <a:off x="309" y="109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6" name="Freeform 247"/>
          <xdr:cNvSpPr>
            <a:spLocks/>
          </xdr:cNvSpPr>
        </xdr:nvSpPr>
        <xdr:spPr bwMode="auto">
          <a:xfrm>
            <a:off x="197" y="113"/>
            <a:ext cx="44" cy="38"/>
          </a:xfrm>
          <a:custGeom>
            <a:avLst/>
            <a:gdLst>
              <a:gd name="T0" fmla="*/ 4 w 50"/>
              <a:gd name="T1" fmla="*/ 4 h 43"/>
              <a:gd name="T2" fmla="*/ 4 w 50"/>
              <a:gd name="T3" fmla="*/ 4 h 43"/>
              <a:gd name="T4" fmla="*/ 0 w 50"/>
              <a:gd name="T5" fmla="*/ 4 h 43"/>
              <a:gd name="T6" fmla="*/ 4 w 50"/>
              <a:gd name="T7" fmla="*/ 0 h 43"/>
              <a:gd name="T8" fmla="*/ 4 w 50"/>
              <a:gd name="T9" fmla="*/ 3 h 43"/>
              <a:gd name="T10" fmla="*/ 4 w 50"/>
              <a:gd name="T11" fmla="*/ 4 h 43"/>
              <a:gd name="T12" fmla="*/ 4 w 50"/>
              <a:gd name="T13" fmla="*/ 4 h 43"/>
              <a:gd name="T14" fmla="*/ 4 w 50"/>
              <a:gd name="T15" fmla="*/ 4 h 43"/>
              <a:gd name="T16" fmla="*/ 4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1017" name="Freeform 248"/>
          <xdr:cNvSpPr>
            <a:spLocks/>
          </xdr:cNvSpPr>
        </xdr:nvSpPr>
        <xdr:spPr bwMode="auto">
          <a:xfrm>
            <a:off x="120" y="111"/>
            <a:ext cx="36" cy="37"/>
          </a:xfrm>
          <a:custGeom>
            <a:avLst/>
            <a:gdLst>
              <a:gd name="T0" fmla="*/ 17 w 36"/>
              <a:gd name="T1" fmla="*/ 34 h 37"/>
              <a:gd name="T2" fmla="*/ 5 w 36"/>
              <a:gd name="T3" fmla="*/ 31 h 37"/>
              <a:gd name="T4" fmla="*/ 0 w 36"/>
              <a:gd name="T5" fmla="*/ 22 h 37"/>
              <a:gd name="T6" fmla="*/ 14 w 36"/>
              <a:gd name="T7" fmla="*/ 0 h 37"/>
              <a:gd name="T8" fmla="*/ 28 w 36"/>
              <a:gd name="T9" fmla="*/ 1 h 37"/>
              <a:gd name="T10" fmla="*/ 35 w 36"/>
              <a:gd name="T11" fmla="*/ 7 h 37"/>
              <a:gd name="T12" fmla="*/ 36 w 36"/>
              <a:gd name="T13" fmla="*/ 19 h 37"/>
              <a:gd name="T14" fmla="*/ 27 w 36"/>
              <a:gd name="T15" fmla="*/ 35 h 37"/>
              <a:gd name="T16" fmla="*/ 17 w 36"/>
              <a:gd name="T17" fmla="*/ 34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37"/>
              <a:gd name="T29" fmla="*/ 36 w 36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37">
                <a:moveTo>
                  <a:pt x="17" y="34"/>
                </a:moveTo>
                <a:cubicBezTo>
                  <a:pt x="13" y="35"/>
                  <a:pt x="9" y="32"/>
                  <a:pt x="5" y="31"/>
                </a:cubicBezTo>
                <a:cubicBezTo>
                  <a:pt x="3" y="28"/>
                  <a:pt x="0" y="22"/>
                  <a:pt x="0" y="22"/>
                </a:cubicBezTo>
                <a:cubicBezTo>
                  <a:pt x="1" y="8"/>
                  <a:pt x="2" y="2"/>
                  <a:pt x="14" y="0"/>
                </a:cubicBezTo>
                <a:cubicBezTo>
                  <a:pt x="19" y="1"/>
                  <a:pt x="23" y="1"/>
                  <a:pt x="28" y="1"/>
                </a:cubicBezTo>
                <a:cubicBezTo>
                  <a:pt x="30" y="5"/>
                  <a:pt x="33" y="2"/>
                  <a:pt x="35" y="7"/>
                </a:cubicBezTo>
                <a:cubicBezTo>
                  <a:pt x="35" y="9"/>
                  <a:pt x="36" y="19"/>
                  <a:pt x="36" y="19"/>
                </a:cubicBezTo>
                <a:cubicBezTo>
                  <a:pt x="35" y="26"/>
                  <a:pt x="35" y="34"/>
                  <a:pt x="27" y="35"/>
                </a:cubicBezTo>
                <a:cubicBezTo>
                  <a:pt x="17" y="35"/>
                  <a:pt x="19" y="37"/>
                  <a:pt x="17" y="3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14</xdr:row>
      <xdr:rowOff>114300</xdr:rowOff>
    </xdr:from>
    <xdr:to>
      <xdr:col>17</xdr:col>
      <xdr:colOff>142875</xdr:colOff>
      <xdr:row>15</xdr:row>
      <xdr:rowOff>104775</xdr:rowOff>
    </xdr:to>
    <xdr:grpSp>
      <xdr:nvGrpSpPr>
        <xdr:cNvPr id="860963" name="Group 250"/>
        <xdr:cNvGrpSpPr>
          <a:grpSpLocks/>
        </xdr:cNvGrpSpPr>
      </xdr:nvGrpSpPr>
      <xdr:grpSpPr bwMode="auto">
        <a:xfrm>
          <a:off x="4543425" y="2381250"/>
          <a:ext cx="476250" cy="142875"/>
          <a:chOff x="471" y="249"/>
          <a:chExt cx="51" cy="15"/>
        </a:xfrm>
      </xdr:grpSpPr>
      <xdr:grpSp>
        <xdr:nvGrpSpPr>
          <xdr:cNvPr id="860979" name="Group 251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60986" name="Line 252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87" name="Line 253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88" name="Line 254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89" name="Line 255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90" name="Line 256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91" name="Line 257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60980" name="Line 258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81" name="Line 259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82" name="Line 260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83" name="Line 261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84" name="Line 262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85" name="Line 263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200025</xdr:colOff>
      <xdr:row>2</xdr:row>
      <xdr:rowOff>123825</xdr:rowOff>
    </xdr:from>
    <xdr:to>
      <xdr:col>28</xdr:col>
      <xdr:colOff>104775</xdr:colOff>
      <xdr:row>3</xdr:row>
      <xdr:rowOff>114300</xdr:rowOff>
    </xdr:to>
    <xdr:grpSp>
      <xdr:nvGrpSpPr>
        <xdr:cNvPr id="860964" name="Group 264"/>
        <xdr:cNvGrpSpPr>
          <a:grpSpLocks/>
        </xdr:cNvGrpSpPr>
      </xdr:nvGrpSpPr>
      <xdr:grpSpPr bwMode="auto">
        <a:xfrm>
          <a:off x="7934325" y="561975"/>
          <a:ext cx="485775" cy="142875"/>
          <a:chOff x="471" y="249"/>
          <a:chExt cx="51" cy="15"/>
        </a:xfrm>
      </xdr:grpSpPr>
      <xdr:grpSp>
        <xdr:nvGrpSpPr>
          <xdr:cNvPr id="860966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60973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74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75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76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77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0978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60967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68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69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70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71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972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28575</xdr:colOff>
      <xdr:row>5</xdr:row>
      <xdr:rowOff>142875</xdr:rowOff>
    </xdr:from>
    <xdr:to>
      <xdr:col>25</xdr:col>
      <xdr:colOff>0</xdr:colOff>
      <xdr:row>14</xdr:row>
      <xdr:rowOff>114300</xdr:rowOff>
    </xdr:to>
    <xdr:sp macro="" textlink="">
      <xdr:nvSpPr>
        <xdr:cNvPr id="860965" name="Freeform 131"/>
        <xdr:cNvSpPr>
          <a:spLocks/>
        </xdr:cNvSpPr>
      </xdr:nvSpPr>
      <xdr:spPr bwMode="auto">
        <a:xfrm>
          <a:off x="6657975" y="1038225"/>
          <a:ext cx="895350" cy="1343025"/>
        </a:xfrm>
        <a:custGeom>
          <a:avLst/>
          <a:gdLst>
            <a:gd name="T0" fmla="*/ 2147483646 w 94"/>
            <a:gd name="T1" fmla="*/ 0 h 141"/>
            <a:gd name="T2" fmla="*/ 2147483646 w 94"/>
            <a:gd name="T3" fmla="*/ 2147483646 h 141"/>
            <a:gd name="T4" fmla="*/ 0 w 94"/>
            <a:gd name="T5" fmla="*/ 2147483646 h 141"/>
            <a:gd name="T6" fmla="*/ 0 60000 65536"/>
            <a:gd name="T7" fmla="*/ 0 60000 65536"/>
            <a:gd name="T8" fmla="*/ 0 60000 65536"/>
            <a:gd name="T9" fmla="*/ 0 w 94"/>
            <a:gd name="T10" fmla="*/ 0 h 141"/>
            <a:gd name="T11" fmla="*/ 94 w 94"/>
            <a:gd name="T12" fmla="*/ 141 h 1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141">
              <a:moveTo>
                <a:pt x="94" y="0"/>
              </a:moveTo>
              <a:lnTo>
                <a:pt x="57" y="141"/>
              </a:lnTo>
              <a:lnTo>
                <a:pt x="0" y="141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12</xdr:row>
      <xdr:rowOff>104775</xdr:rowOff>
    </xdr:from>
    <xdr:to>
      <xdr:col>22</xdr:col>
      <xdr:colOff>190500</xdr:colOff>
      <xdr:row>15</xdr:row>
      <xdr:rowOff>0</xdr:rowOff>
    </xdr:to>
    <xdr:sp macro="" textlink="">
      <xdr:nvSpPr>
        <xdr:cNvPr id="2" name="Freeform 3"/>
        <xdr:cNvSpPr>
          <a:spLocks/>
        </xdr:cNvSpPr>
      </xdr:nvSpPr>
      <xdr:spPr bwMode="auto">
        <a:xfrm>
          <a:off x="6305550" y="2066925"/>
          <a:ext cx="514350" cy="352425"/>
        </a:xfrm>
        <a:custGeom>
          <a:avLst/>
          <a:gdLst>
            <a:gd name="T0" fmla="*/ 2147483646 w 54"/>
            <a:gd name="T1" fmla="*/ 2147483646 h 37"/>
            <a:gd name="T2" fmla="*/ 2147483646 w 54"/>
            <a:gd name="T3" fmla="*/ 2147483646 h 37"/>
            <a:gd name="T4" fmla="*/ 2147483646 w 54"/>
            <a:gd name="T5" fmla="*/ 2147483646 h 37"/>
            <a:gd name="T6" fmla="*/ 2147483646 w 54"/>
            <a:gd name="T7" fmla="*/ 2147483646 h 37"/>
            <a:gd name="T8" fmla="*/ 2147483646 w 54"/>
            <a:gd name="T9" fmla="*/ 2147483646 h 37"/>
            <a:gd name="T10" fmla="*/ 2147483646 w 54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4"/>
            <a:gd name="T19" fmla="*/ 0 h 37"/>
            <a:gd name="T20" fmla="*/ 54 w 54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4" h="37">
              <a:moveTo>
                <a:pt x="19" y="3"/>
              </a:moveTo>
              <a:cubicBezTo>
                <a:pt x="10" y="6"/>
                <a:pt x="14" y="6"/>
                <a:pt x="7" y="9"/>
              </a:cubicBezTo>
              <a:cubicBezTo>
                <a:pt x="0" y="27"/>
                <a:pt x="6" y="32"/>
                <a:pt x="24" y="37"/>
              </a:cubicBezTo>
              <a:cubicBezTo>
                <a:pt x="30" y="36"/>
                <a:pt x="36" y="35"/>
                <a:pt x="41" y="34"/>
              </a:cubicBezTo>
              <a:cubicBezTo>
                <a:pt x="51" y="26"/>
                <a:pt x="54" y="17"/>
                <a:pt x="39" y="8"/>
              </a:cubicBezTo>
              <a:cubicBezTo>
                <a:pt x="34" y="0"/>
                <a:pt x="39" y="5"/>
                <a:pt x="19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10</xdr:row>
      <xdr:rowOff>114300</xdr:rowOff>
    </xdr:from>
    <xdr:to>
      <xdr:col>22</xdr:col>
      <xdr:colOff>323850</xdr:colOff>
      <xdr:row>13</xdr:row>
      <xdr:rowOff>19050</xdr:rowOff>
    </xdr:to>
    <xdr:sp macro="" textlink="">
      <xdr:nvSpPr>
        <xdr:cNvPr id="3" name="Freeform 4"/>
        <xdr:cNvSpPr>
          <a:spLocks/>
        </xdr:cNvSpPr>
      </xdr:nvSpPr>
      <xdr:spPr bwMode="auto">
        <a:xfrm>
          <a:off x="6457950" y="1771650"/>
          <a:ext cx="495300" cy="361950"/>
        </a:xfrm>
        <a:custGeom>
          <a:avLst/>
          <a:gdLst>
            <a:gd name="T0" fmla="*/ 2147483646 w 51"/>
            <a:gd name="T1" fmla="*/ 2147483646 h 37"/>
            <a:gd name="T2" fmla="*/ 2147483646 w 51"/>
            <a:gd name="T3" fmla="*/ 2147483646 h 37"/>
            <a:gd name="T4" fmla="*/ 2147483646 w 51"/>
            <a:gd name="T5" fmla="*/ 2147483646 h 37"/>
            <a:gd name="T6" fmla="*/ 2147483646 w 51"/>
            <a:gd name="T7" fmla="*/ 2147483646 h 37"/>
            <a:gd name="T8" fmla="*/ 2147483646 w 51"/>
            <a:gd name="T9" fmla="*/ 2147483646 h 37"/>
            <a:gd name="T10" fmla="*/ 2147483646 w 51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1"/>
            <a:gd name="T19" fmla="*/ 0 h 37"/>
            <a:gd name="T20" fmla="*/ 51 w 51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1" h="37">
              <a:moveTo>
                <a:pt x="17" y="4"/>
              </a:moveTo>
              <a:cubicBezTo>
                <a:pt x="8" y="6"/>
                <a:pt x="13" y="5"/>
                <a:pt x="6" y="8"/>
              </a:cubicBezTo>
              <a:cubicBezTo>
                <a:pt x="0" y="27"/>
                <a:pt x="7" y="32"/>
                <a:pt x="23" y="37"/>
              </a:cubicBezTo>
              <a:cubicBezTo>
                <a:pt x="28" y="36"/>
                <a:pt x="33" y="35"/>
                <a:pt x="38" y="33"/>
              </a:cubicBezTo>
              <a:cubicBezTo>
                <a:pt x="47" y="25"/>
                <a:pt x="51" y="13"/>
                <a:pt x="36" y="8"/>
              </a:cubicBezTo>
              <a:cubicBezTo>
                <a:pt x="31" y="0"/>
                <a:pt x="35" y="5"/>
                <a:pt x="17" y="4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123825</xdr:colOff>
      <xdr:row>8</xdr:row>
      <xdr:rowOff>142875</xdr:rowOff>
    </xdr:from>
    <xdr:to>
      <xdr:col>23</xdr:col>
      <xdr:colOff>85725</xdr:colOff>
      <xdr:row>11</xdr:row>
      <xdr:rowOff>28575</xdr:rowOff>
    </xdr:to>
    <xdr:sp macro="" textlink="">
      <xdr:nvSpPr>
        <xdr:cNvPr id="4" name="Freeform 5"/>
        <xdr:cNvSpPr>
          <a:spLocks/>
        </xdr:cNvSpPr>
      </xdr:nvSpPr>
      <xdr:spPr bwMode="auto">
        <a:xfrm>
          <a:off x="6581775" y="1495425"/>
          <a:ext cx="50482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7</xdr:row>
      <xdr:rowOff>19050</xdr:rowOff>
    </xdr:from>
    <xdr:to>
      <xdr:col>24</xdr:col>
      <xdr:colOff>38100</xdr:colOff>
      <xdr:row>9</xdr:row>
      <xdr:rowOff>47625</xdr:rowOff>
    </xdr:to>
    <xdr:sp macro="" textlink="">
      <xdr:nvSpPr>
        <xdr:cNvPr id="5" name="Freeform 6"/>
        <xdr:cNvSpPr>
          <a:spLocks/>
        </xdr:cNvSpPr>
      </xdr:nvSpPr>
      <xdr:spPr bwMode="auto">
        <a:xfrm>
          <a:off x="6724650" y="1219200"/>
          <a:ext cx="495300" cy="333375"/>
        </a:xfrm>
        <a:custGeom>
          <a:avLst/>
          <a:gdLst>
            <a:gd name="T0" fmla="*/ 2147483646 w 55"/>
            <a:gd name="T1" fmla="*/ 2147483646 h 36"/>
            <a:gd name="T2" fmla="*/ 2147483646 w 55"/>
            <a:gd name="T3" fmla="*/ 2147483646 h 36"/>
            <a:gd name="T4" fmla="*/ 2147483646 w 55"/>
            <a:gd name="T5" fmla="*/ 2147483646 h 36"/>
            <a:gd name="T6" fmla="*/ 2147483646 w 55"/>
            <a:gd name="T7" fmla="*/ 2147483646 h 36"/>
            <a:gd name="T8" fmla="*/ 2147483646 w 55"/>
            <a:gd name="T9" fmla="*/ 2147483646 h 36"/>
            <a:gd name="T10" fmla="*/ 2147483646 w 55"/>
            <a:gd name="T11" fmla="*/ 2147483646 h 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5"/>
            <a:gd name="T19" fmla="*/ 0 h 36"/>
            <a:gd name="T20" fmla="*/ 55 w 55"/>
            <a:gd name="T21" fmla="*/ 36 h 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5" h="36">
              <a:moveTo>
                <a:pt x="18" y="2"/>
              </a:moveTo>
              <a:cubicBezTo>
                <a:pt x="12" y="5"/>
                <a:pt x="12" y="3"/>
                <a:pt x="7" y="8"/>
              </a:cubicBezTo>
              <a:cubicBezTo>
                <a:pt x="0" y="27"/>
                <a:pt x="5" y="31"/>
                <a:pt x="24" y="36"/>
              </a:cubicBezTo>
              <a:cubicBezTo>
                <a:pt x="30" y="35"/>
                <a:pt x="35" y="34"/>
                <a:pt x="41" y="33"/>
              </a:cubicBezTo>
              <a:cubicBezTo>
                <a:pt x="51" y="24"/>
                <a:pt x="55" y="13"/>
                <a:pt x="38" y="8"/>
              </a:cubicBezTo>
              <a:cubicBezTo>
                <a:pt x="32" y="0"/>
                <a:pt x="37" y="9"/>
                <a:pt x="18" y="2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0</xdr:rowOff>
    </xdr:from>
    <xdr:to>
      <xdr:col>30</xdr:col>
      <xdr:colOff>38100</xdr:colOff>
      <xdr:row>6</xdr:row>
      <xdr:rowOff>0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3238500" y="1047750"/>
          <a:ext cx="57626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104775</xdr:rowOff>
    </xdr:from>
    <xdr:to>
      <xdr:col>30</xdr:col>
      <xdr:colOff>66675</xdr:colOff>
      <xdr:row>14</xdr:row>
      <xdr:rowOff>114300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3219450" y="2371725"/>
          <a:ext cx="5810250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114300</xdr:rowOff>
    </xdr:from>
    <xdr:to>
      <xdr:col>20</xdr:col>
      <xdr:colOff>0</xdr:colOff>
      <xdr:row>18</xdr:row>
      <xdr:rowOff>142875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 flipH="1" flipV="1">
          <a:off x="6076950" y="2686050"/>
          <a:ext cx="0" cy="3333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16</xdr:row>
      <xdr:rowOff>47625</xdr:rowOff>
    </xdr:from>
    <xdr:to>
      <xdr:col>24</xdr:col>
      <xdr:colOff>19050</xdr:colOff>
      <xdr:row>18</xdr:row>
      <xdr:rowOff>142875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 flipV="1">
          <a:off x="7200900" y="2619375"/>
          <a:ext cx="0" cy="400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</xdr:row>
      <xdr:rowOff>142875</xdr:rowOff>
    </xdr:from>
    <xdr:to>
      <xdr:col>29</xdr:col>
      <xdr:colOff>0</xdr:colOff>
      <xdr:row>14</xdr:row>
      <xdr:rowOff>114300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 flipH="1">
          <a:off x="8648700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142875</xdr:rowOff>
    </xdr:from>
    <xdr:to>
      <xdr:col>30</xdr:col>
      <xdr:colOff>0</xdr:colOff>
      <xdr:row>14</xdr:row>
      <xdr:rowOff>114300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8963025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247650</xdr:colOff>
      <xdr:row>3</xdr:row>
      <xdr:rowOff>38100</xdr:rowOff>
    </xdr:from>
    <xdr:to>
      <xdr:col>22</xdr:col>
      <xdr:colOff>247650</xdr:colOff>
      <xdr:row>5</xdr:row>
      <xdr:rowOff>142875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 flipV="1">
          <a:off x="687705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361950</xdr:colOff>
      <xdr:row>3</xdr:row>
      <xdr:rowOff>38100</xdr:rowOff>
    </xdr:from>
    <xdr:to>
      <xdr:col>24</xdr:col>
      <xdr:colOff>361950</xdr:colOff>
      <xdr:row>5</xdr:row>
      <xdr:rowOff>142875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 flipV="1">
          <a:off x="754380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4</xdr:row>
      <xdr:rowOff>9525</xdr:rowOff>
    </xdr:from>
    <xdr:to>
      <xdr:col>25</xdr:col>
      <xdr:colOff>0</xdr:colOff>
      <xdr:row>4</xdr:row>
      <xdr:rowOff>9525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6867525" y="752475"/>
          <a:ext cx="685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314325</xdr:colOff>
      <xdr:row>10</xdr:row>
      <xdr:rowOff>9525</xdr:rowOff>
    </xdr:to>
    <xdr:sp macro="" textlink="">
      <xdr:nvSpPr>
        <xdr:cNvPr id="15" name="Freeform 29"/>
        <xdr:cNvSpPr>
          <a:spLocks/>
        </xdr:cNvSpPr>
      </xdr:nvSpPr>
      <xdr:spPr bwMode="auto">
        <a:xfrm>
          <a:off x="6076950" y="1504950"/>
          <a:ext cx="8667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16" name="Line 71"/>
        <xdr:cNvSpPr>
          <a:spLocks noChangeShapeType="1"/>
        </xdr:cNvSpPr>
      </xdr:nvSpPr>
      <xdr:spPr bwMode="auto">
        <a:xfrm>
          <a:off x="9734550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17" name="Line 72"/>
        <xdr:cNvSpPr>
          <a:spLocks noChangeShapeType="1"/>
        </xdr:cNvSpPr>
      </xdr:nvSpPr>
      <xdr:spPr bwMode="auto">
        <a:xfrm>
          <a:off x="9734550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18" name="Line 73"/>
        <xdr:cNvSpPr>
          <a:spLocks noChangeShapeType="1"/>
        </xdr:cNvSpPr>
      </xdr:nvSpPr>
      <xdr:spPr bwMode="auto">
        <a:xfrm>
          <a:off x="9734550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19" name="Line 74"/>
        <xdr:cNvSpPr>
          <a:spLocks noChangeShapeType="1"/>
        </xdr:cNvSpPr>
      </xdr:nvSpPr>
      <xdr:spPr bwMode="auto">
        <a:xfrm>
          <a:off x="9734550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6</xdr:row>
      <xdr:rowOff>0</xdr:rowOff>
    </xdr:from>
    <xdr:to>
      <xdr:col>24</xdr:col>
      <xdr:colOff>123825</xdr:colOff>
      <xdr:row>7</xdr:row>
      <xdr:rowOff>104775</xdr:rowOff>
    </xdr:to>
    <xdr:sp macro="" textlink="">
      <xdr:nvSpPr>
        <xdr:cNvPr id="20" name="Freeform 124"/>
        <xdr:cNvSpPr>
          <a:spLocks/>
        </xdr:cNvSpPr>
      </xdr:nvSpPr>
      <xdr:spPr bwMode="auto">
        <a:xfrm>
          <a:off x="6819900" y="1047750"/>
          <a:ext cx="485775" cy="257175"/>
        </a:xfrm>
        <a:custGeom>
          <a:avLst/>
          <a:gdLst>
            <a:gd name="T0" fmla="*/ 2147483646 w 55"/>
            <a:gd name="T1" fmla="*/ 0 h 28"/>
            <a:gd name="T2" fmla="*/ 2147483646 w 55"/>
            <a:gd name="T3" fmla="*/ 2147483646 h 28"/>
            <a:gd name="T4" fmla="*/ 2147483646 w 55"/>
            <a:gd name="T5" fmla="*/ 2147483646 h 28"/>
            <a:gd name="T6" fmla="*/ 2147483646 w 55"/>
            <a:gd name="T7" fmla="*/ 2147483646 h 28"/>
            <a:gd name="T8" fmla="*/ 2147483646 w 55"/>
            <a:gd name="T9" fmla="*/ 2147483646 h 28"/>
            <a:gd name="T10" fmla="*/ 2147483646 w 55"/>
            <a:gd name="T11" fmla="*/ 0 h 28"/>
            <a:gd name="T12" fmla="*/ 2147483646 w 55"/>
            <a:gd name="T13" fmla="*/ 0 h 2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"/>
            <a:gd name="T22" fmla="*/ 0 h 28"/>
            <a:gd name="T23" fmla="*/ 55 w 55"/>
            <a:gd name="T24" fmla="*/ 28 h 2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" h="28">
              <a:moveTo>
                <a:pt x="20" y="0"/>
              </a:moveTo>
              <a:cubicBezTo>
                <a:pt x="10" y="2"/>
                <a:pt x="14" y="1"/>
                <a:pt x="7" y="4"/>
              </a:cubicBezTo>
              <a:cubicBezTo>
                <a:pt x="0" y="20"/>
                <a:pt x="8" y="24"/>
                <a:pt x="27" y="28"/>
              </a:cubicBezTo>
              <a:cubicBezTo>
                <a:pt x="33" y="27"/>
                <a:pt x="38" y="26"/>
                <a:pt x="44" y="25"/>
              </a:cubicBezTo>
              <a:cubicBezTo>
                <a:pt x="54" y="18"/>
                <a:pt x="55" y="8"/>
                <a:pt x="48" y="1"/>
              </a:cubicBezTo>
              <a:cubicBezTo>
                <a:pt x="45" y="0"/>
                <a:pt x="43" y="0"/>
                <a:pt x="38" y="0"/>
              </a:cubicBezTo>
              <a:cubicBezTo>
                <a:pt x="33" y="0"/>
                <a:pt x="24" y="0"/>
                <a:pt x="20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6</xdr:row>
      <xdr:rowOff>9525</xdr:rowOff>
    </xdr:from>
    <xdr:to>
      <xdr:col>11</xdr:col>
      <xdr:colOff>114300</xdr:colOff>
      <xdr:row>14</xdr:row>
      <xdr:rowOff>104775</xdr:rowOff>
    </xdr:to>
    <xdr:sp macro="" textlink="">
      <xdr:nvSpPr>
        <xdr:cNvPr id="21" name="Rectangle 126"/>
        <xdr:cNvSpPr>
          <a:spLocks noChangeArrowheads="1"/>
        </xdr:cNvSpPr>
      </xdr:nvSpPr>
      <xdr:spPr bwMode="auto">
        <a:xfrm>
          <a:off x="1076325" y="1057275"/>
          <a:ext cx="2133600" cy="13144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17</xdr:row>
      <xdr:rowOff>57150</xdr:rowOff>
    </xdr:from>
    <xdr:to>
      <xdr:col>12</xdr:col>
      <xdr:colOff>9525</xdr:colOff>
      <xdr:row>18</xdr:row>
      <xdr:rowOff>85725</xdr:rowOff>
    </xdr:to>
    <xdr:grpSp>
      <xdr:nvGrpSpPr>
        <xdr:cNvPr id="22" name="Group 157"/>
        <xdr:cNvGrpSpPr>
          <a:grpSpLocks/>
        </xdr:cNvGrpSpPr>
      </xdr:nvGrpSpPr>
      <xdr:grpSpPr bwMode="auto">
        <a:xfrm>
          <a:off x="1085850" y="2781300"/>
          <a:ext cx="2143125" cy="180975"/>
          <a:chOff x="129" y="292"/>
          <a:chExt cx="211" cy="19"/>
        </a:xfrm>
      </xdr:grpSpPr>
      <xdr:sp macro="" textlink="">
        <xdr:nvSpPr>
          <xdr:cNvPr id="23" name="Line 158"/>
          <xdr:cNvSpPr>
            <a:spLocks noChangeShapeType="1"/>
          </xdr:cNvSpPr>
        </xdr:nvSpPr>
        <xdr:spPr bwMode="auto">
          <a:xfrm>
            <a:off x="129" y="301"/>
            <a:ext cx="211" cy="1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159"/>
          <xdr:cNvSpPr>
            <a:spLocks noChangeShapeType="1"/>
          </xdr:cNvSpPr>
        </xdr:nvSpPr>
        <xdr:spPr bwMode="auto">
          <a:xfrm>
            <a:off x="130" y="292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160"/>
          <xdr:cNvSpPr>
            <a:spLocks noChangeShapeType="1"/>
          </xdr:cNvSpPr>
        </xdr:nvSpPr>
        <xdr:spPr bwMode="auto">
          <a:xfrm>
            <a:off x="339" y="293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26" name="Freeform 161"/>
        <xdr:cNvSpPr>
          <a:spLocks/>
        </xdr:cNvSpPr>
      </xdr:nvSpPr>
      <xdr:spPr bwMode="auto">
        <a:xfrm>
          <a:off x="7172325" y="552450"/>
          <a:ext cx="117157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18</xdr:row>
      <xdr:rowOff>0</xdr:rowOff>
    </xdr:from>
    <xdr:to>
      <xdr:col>20</xdr:col>
      <xdr:colOff>200025</xdr:colOff>
      <xdr:row>18</xdr:row>
      <xdr:rowOff>0</xdr:rowOff>
    </xdr:to>
    <xdr:sp macro="" textlink="">
      <xdr:nvSpPr>
        <xdr:cNvPr id="27" name="Line 163"/>
        <xdr:cNvSpPr>
          <a:spLocks noChangeShapeType="1"/>
        </xdr:cNvSpPr>
      </xdr:nvSpPr>
      <xdr:spPr bwMode="auto">
        <a:xfrm flipV="1">
          <a:off x="6057900" y="2876550"/>
          <a:ext cx="2190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17</xdr:row>
      <xdr:rowOff>66675</xdr:rowOff>
    </xdr:from>
    <xdr:to>
      <xdr:col>20</xdr:col>
      <xdr:colOff>190500</xdr:colOff>
      <xdr:row>18</xdr:row>
      <xdr:rowOff>133350</xdr:rowOff>
    </xdr:to>
    <xdr:sp macro="" textlink="">
      <xdr:nvSpPr>
        <xdr:cNvPr id="28" name="Line 164"/>
        <xdr:cNvSpPr>
          <a:spLocks noChangeShapeType="1"/>
        </xdr:cNvSpPr>
      </xdr:nvSpPr>
      <xdr:spPr bwMode="auto">
        <a:xfrm>
          <a:off x="6267450" y="2790825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29" name="Freeform 169"/>
        <xdr:cNvSpPr>
          <a:spLocks/>
        </xdr:cNvSpPr>
      </xdr:nvSpPr>
      <xdr:spPr bwMode="auto">
        <a:xfrm flipH="1" flipV="1">
          <a:off x="6991350" y="1600200"/>
          <a:ext cx="121920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30" name="Freeform 170"/>
        <xdr:cNvSpPr>
          <a:spLocks/>
        </xdr:cNvSpPr>
      </xdr:nvSpPr>
      <xdr:spPr bwMode="auto">
        <a:xfrm flipH="1" flipV="1">
          <a:off x="6962775" y="2095500"/>
          <a:ext cx="112395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18</xdr:row>
      <xdr:rowOff>19050</xdr:rowOff>
    </xdr:from>
    <xdr:to>
      <xdr:col>24</xdr:col>
      <xdr:colOff>19050</xdr:colOff>
      <xdr:row>18</xdr:row>
      <xdr:rowOff>19050</xdr:rowOff>
    </xdr:to>
    <xdr:sp macro="" textlink="">
      <xdr:nvSpPr>
        <xdr:cNvPr id="31" name="Line 174"/>
        <xdr:cNvSpPr>
          <a:spLocks noChangeShapeType="1"/>
        </xdr:cNvSpPr>
      </xdr:nvSpPr>
      <xdr:spPr bwMode="auto">
        <a:xfrm>
          <a:off x="6267450" y="2895600"/>
          <a:ext cx="9334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12</xdr:row>
      <xdr:rowOff>133350</xdr:rowOff>
    </xdr:from>
    <xdr:to>
      <xdr:col>22</xdr:col>
      <xdr:colOff>161925</xdr:colOff>
      <xdr:row>13</xdr:row>
      <xdr:rowOff>76200</xdr:rowOff>
    </xdr:to>
    <xdr:sp macro="" textlink="">
      <xdr:nvSpPr>
        <xdr:cNvPr id="32" name="Freeform 177"/>
        <xdr:cNvSpPr>
          <a:spLocks/>
        </xdr:cNvSpPr>
      </xdr:nvSpPr>
      <xdr:spPr bwMode="auto">
        <a:xfrm>
          <a:off x="6696075" y="20955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11</xdr:row>
      <xdr:rowOff>0</xdr:rowOff>
    </xdr:from>
    <xdr:to>
      <xdr:col>22</xdr:col>
      <xdr:colOff>304800</xdr:colOff>
      <xdr:row>11</xdr:row>
      <xdr:rowOff>95250</xdr:rowOff>
    </xdr:to>
    <xdr:sp macro="" textlink="">
      <xdr:nvSpPr>
        <xdr:cNvPr id="33" name="Freeform 178"/>
        <xdr:cNvSpPr>
          <a:spLocks/>
        </xdr:cNvSpPr>
      </xdr:nvSpPr>
      <xdr:spPr bwMode="auto">
        <a:xfrm>
          <a:off x="6838950" y="180975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333375</xdr:colOff>
      <xdr:row>9</xdr:row>
      <xdr:rowOff>28575</xdr:rowOff>
    </xdr:from>
    <xdr:to>
      <xdr:col>23</xdr:col>
      <xdr:colOff>57150</xdr:colOff>
      <xdr:row>9</xdr:row>
      <xdr:rowOff>123825</xdr:rowOff>
    </xdr:to>
    <xdr:sp macro="" textlink="">
      <xdr:nvSpPr>
        <xdr:cNvPr id="34" name="Freeform 179"/>
        <xdr:cNvSpPr>
          <a:spLocks/>
        </xdr:cNvSpPr>
      </xdr:nvSpPr>
      <xdr:spPr bwMode="auto">
        <a:xfrm>
          <a:off x="6962775" y="15335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7</xdr:row>
      <xdr:rowOff>66675</xdr:rowOff>
    </xdr:from>
    <xdr:to>
      <xdr:col>24</xdr:col>
      <xdr:colOff>28575</xdr:colOff>
      <xdr:row>8</xdr:row>
      <xdr:rowOff>9525</xdr:rowOff>
    </xdr:to>
    <xdr:sp macro="" textlink="">
      <xdr:nvSpPr>
        <xdr:cNvPr id="35" name="Freeform 180"/>
        <xdr:cNvSpPr>
          <a:spLocks/>
        </xdr:cNvSpPr>
      </xdr:nvSpPr>
      <xdr:spPr bwMode="auto">
        <a:xfrm>
          <a:off x="7115175" y="12668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5</xdr:row>
      <xdr:rowOff>142875</xdr:rowOff>
    </xdr:from>
    <xdr:to>
      <xdr:col>24</xdr:col>
      <xdr:colOff>247650</xdr:colOff>
      <xdr:row>14</xdr:row>
      <xdr:rowOff>114300</xdr:rowOff>
    </xdr:to>
    <xdr:sp macro="" textlink="">
      <xdr:nvSpPr>
        <xdr:cNvPr id="36" name="Line 182"/>
        <xdr:cNvSpPr>
          <a:spLocks noChangeShapeType="1"/>
        </xdr:cNvSpPr>
      </xdr:nvSpPr>
      <xdr:spPr bwMode="auto">
        <a:xfrm flipV="1">
          <a:off x="6800850" y="1038225"/>
          <a:ext cx="628650" cy="13430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37" name="Freeform 183"/>
        <xdr:cNvSpPr>
          <a:spLocks/>
        </xdr:cNvSpPr>
      </xdr:nvSpPr>
      <xdr:spPr bwMode="auto">
        <a:xfrm>
          <a:off x="7410450" y="1104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38" name="Freeform 184"/>
        <xdr:cNvSpPr>
          <a:spLocks/>
        </xdr:cNvSpPr>
      </xdr:nvSpPr>
      <xdr:spPr bwMode="auto">
        <a:xfrm>
          <a:off x="7343775" y="1228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39" name="Freeform 185"/>
        <xdr:cNvSpPr>
          <a:spLocks/>
        </xdr:cNvSpPr>
      </xdr:nvSpPr>
      <xdr:spPr bwMode="auto">
        <a:xfrm>
          <a:off x="7296150" y="1362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40" name="Freeform 186"/>
        <xdr:cNvSpPr>
          <a:spLocks/>
        </xdr:cNvSpPr>
      </xdr:nvSpPr>
      <xdr:spPr bwMode="auto">
        <a:xfrm>
          <a:off x="7229475" y="14573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41" name="Freeform 187"/>
        <xdr:cNvSpPr>
          <a:spLocks/>
        </xdr:cNvSpPr>
      </xdr:nvSpPr>
      <xdr:spPr bwMode="auto">
        <a:xfrm>
          <a:off x="7219950" y="15525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42" name="Freeform 188"/>
        <xdr:cNvSpPr>
          <a:spLocks/>
        </xdr:cNvSpPr>
      </xdr:nvSpPr>
      <xdr:spPr bwMode="auto">
        <a:xfrm>
          <a:off x="7134225" y="16573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10</xdr:row>
      <xdr:rowOff>85725</xdr:rowOff>
    </xdr:from>
    <xdr:to>
      <xdr:col>24</xdr:col>
      <xdr:colOff>0</xdr:colOff>
      <xdr:row>10</xdr:row>
      <xdr:rowOff>123825</xdr:rowOff>
    </xdr:to>
    <xdr:sp macro="" textlink="">
      <xdr:nvSpPr>
        <xdr:cNvPr id="43" name="Freeform 189"/>
        <xdr:cNvSpPr>
          <a:spLocks/>
        </xdr:cNvSpPr>
      </xdr:nvSpPr>
      <xdr:spPr bwMode="auto">
        <a:xfrm>
          <a:off x="7124700" y="1743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11</xdr:row>
      <xdr:rowOff>66675</xdr:rowOff>
    </xdr:from>
    <xdr:to>
      <xdr:col>23</xdr:col>
      <xdr:colOff>95250</xdr:colOff>
      <xdr:row>11</xdr:row>
      <xdr:rowOff>104775</xdr:rowOff>
    </xdr:to>
    <xdr:sp macro="" textlink="">
      <xdr:nvSpPr>
        <xdr:cNvPr id="44" name="Freeform 190"/>
        <xdr:cNvSpPr>
          <a:spLocks/>
        </xdr:cNvSpPr>
      </xdr:nvSpPr>
      <xdr:spPr bwMode="auto">
        <a:xfrm>
          <a:off x="7038975" y="1876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45" name="Freeform 191"/>
        <xdr:cNvSpPr>
          <a:spLocks/>
        </xdr:cNvSpPr>
      </xdr:nvSpPr>
      <xdr:spPr bwMode="auto">
        <a:xfrm>
          <a:off x="7029450" y="1943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46" name="Freeform 192"/>
        <xdr:cNvSpPr>
          <a:spLocks/>
        </xdr:cNvSpPr>
      </xdr:nvSpPr>
      <xdr:spPr bwMode="auto">
        <a:xfrm>
          <a:off x="6953250" y="20669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47" name="Freeform 193"/>
        <xdr:cNvSpPr>
          <a:spLocks/>
        </xdr:cNvSpPr>
      </xdr:nvSpPr>
      <xdr:spPr bwMode="auto">
        <a:xfrm>
          <a:off x="6915150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48" name="Freeform 194"/>
        <xdr:cNvSpPr>
          <a:spLocks/>
        </xdr:cNvSpPr>
      </xdr:nvSpPr>
      <xdr:spPr bwMode="auto">
        <a:xfrm>
          <a:off x="6848475" y="22955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12</xdr:row>
      <xdr:rowOff>28575</xdr:rowOff>
    </xdr:from>
    <xdr:to>
      <xdr:col>24</xdr:col>
      <xdr:colOff>95250</xdr:colOff>
      <xdr:row>12</xdr:row>
      <xdr:rowOff>66675</xdr:rowOff>
    </xdr:to>
    <xdr:sp macro="" textlink="">
      <xdr:nvSpPr>
        <xdr:cNvPr id="49" name="Freeform 200"/>
        <xdr:cNvSpPr>
          <a:spLocks/>
        </xdr:cNvSpPr>
      </xdr:nvSpPr>
      <xdr:spPr bwMode="auto">
        <a:xfrm>
          <a:off x="7219950" y="1990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</xdr:row>
      <xdr:rowOff>66675</xdr:rowOff>
    </xdr:from>
    <xdr:to>
      <xdr:col>24</xdr:col>
      <xdr:colOff>200025</xdr:colOff>
      <xdr:row>9</xdr:row>
      <xdr:rowOff>104775</xdr:rowOff>
    </xdr:to>
    <xdr:sp macro="" textlink="">
      <xdr:nvSpPr>
        <xdr:cNvPr id="50" name="Freeform 201"/>
        <xdr:cNvSpPr>
          <a:spLocks/>
        </xdr:cNvSpPr>
      </xdr:nvSpPr>
      <xdr:spPr bwMode="auto">
        <a:xfrm>
          <a:off x="7324725" y="15716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11</xdr:row>
      <xdr:rowOff>47625</xdr:rowOff>
    </xdr:from>
    <xdr:to>
      <xdr:col>24</xdr:col>
      <xdr:colOff>95250</xdr:colOff>
      <xdr:row>11</xdr:row>
      <xdr:rowOff>85725</xdr:rowOff>
    </xdr:to>
    <xdr:sp macro="" textlink="">
      <xdr:nvSpPr>
        <xdr:cNvPr id="51" name="Freeform 202"/>
        <xdr:cNvSpPr>
          <a:spLocks/>
        </xdr:cNvSpPr>
      </xdr:nvSpPr>
      <xdr:spPr bwMode="auto">
        <a:xfrm>
          <a:off x="7219950" y="18573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95250</xdr:colOff>
      <xdr:row>10</xdr:row>
      <xdr:rowOff>19050</xdr:rowOff>
    </xdr:from>
    <xdr:to>
      <xdr:col>24</xdr:col>
      <xdr:colOff>152400</xdr:colOff>
      <xdr:row>10</xdr:row>
      <xdr:rowOff>57150</xdr:rowOff>
    </xdr:to>
    <xdr:sp macro="" textlink="">
      <xdr:nvSpPr>
        <xdr:cNvPr id="52" name="Freeform 203"/>
        <xdr:cNvSpPr>
          <a:spLocks/>
        </xdr:cNvSpPr>
      </xdr:nvSpPr>
      <xdr:spPr bwMode="auto">
        <a:xfrm>
          <a:off x="7277100" y="1676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361950</xdr:colOff>
      <xdr:row>13</xdr:row>
      <xdr:rowOff>142875</xdr:rowOff>
    </xdr:from>
    <xdr:to>
      <xdr:col>23</xdr:col>
      <xdr:colOff>47625</xdr:colOff>
      <xdr:row>14</xdr:row>
      <xdr:rowOff>28575</xdr:rowOff>
    </xdr:to>
    <xdr:sp macro="" textlink="">
      <xdr:nvSpPr>
        <xdr:cNvPr id="53" name="Freeform 204"/>
        <xdr:cNvSpPr>
          <a:spLocks/>
        </xdr:cNvSpPr>
      </xdr:nvSpPr>
      <xdr:spPr bwMode="auto">
        <a:xfrm>
          <a:off x="6991350" y="2257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38100</xdr:rowOff>
    </xdr:from>
    <xdr:to>
      <xdr:col>23</xdr:col>
      <xdr:colOff>114300</xdr:colOff>
      <xdr:row>13</xdr:row>
      <xdr:rowOff>76200</xdr:rowOff>
    </xdr:to>
    <xdr:sp macro="" textlink="">
      <xdr:nvSpPr>
        <xdr:cNvPr id="54" name="Freeform 205"/>
        <xdr:cNvSpPr>
          <a:spLocks/>
        </xdr:cNvSpPr>
      </xdr:nvSpPr>
      <xdr:spPr bwMode="auto">
        <a:xfrm>
          <a:off x="7058025" y="2152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12</xdr:row>
      <xdr:rowOff>95250</xdr:rowOff>
    </xdr:from>
    <xdr:to>
      <xdr:col>23</xdr:col>
      <xdr:colOff>152400</xdr:colOff>
      <xdr:row>12</xdr:row>
      <xdr:rowOff>133350</xdr:rowOff>
    </xdr:to>
    <xdr:sp macro="" textlink="">
      <xdr:nvSpPr>
        <xdr:cNvPr id="55" name="Freeform 207"/>
        <xdr:cNvSpPr>
          <a:spLocks/>
        </xdr:cNvSpPr>
      </xdr:nvSpPr>
      <xdr:spPr bwMode="auto">
        <a:xfrm>
          <a:off x="7096125" y="2057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13</xdr:row>
      <xdr:rowOff>133350</xdr:rowOff>
    </xdr:from>
    <xdr:to>
      <xdr:col>23</xdr:col>
      <xdr:colOff>171450</xdr:colOff>
      <xdr:row>14</xdr:row>
      <xdr:rowOff>19050</xdr:rowOff>
    </xdr:to>
    <xdr:sp macro="" textlink="">
      <xdr:nvSpPr>
        <xdr:cNvPr id="56" name="Freeform 209"/>
        <xdr:cNvSpPr>
          <a:spLocks/>
        </xdr:cNvSpPr>
      </xdr:nvSpPr>
      <xdr:spPr bwMode="auto">
        <a:xfrm>
          <a:off x="711517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209550</xdr:colOff>
      <xdr:row>8</xdr:row>
      <xdr:rowOff>47625</xdr:rowOff>
    </xdr:from>
    <xdr:to>
      <xdr:col>24</xdr:col>
      <xdr:colOff>266700</xdr:colOff>
      <xdr:row>8</xdr:row>
      <xdr:rowOff>85725</xdr:rowOff>
    </xdr:to>
    <xdr:sp macro="" textlink="">
      <xdr:nvSpPr>
        <xdr:cNvPr id="57" name="Freeform 210"/>
        <xdr:cNvSpPr>
          <a:spLocks/>
        </xdr:cNvSpPr>
      </xdr:nvSpPr>
      <xdr:spPr bwMode="auto">
        <a:xfrm>
          <a:off x="7391400" y="14001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7</xdr:row>
      <xdr:rowOff>66675</xdr:rowOff>
    </xdr:from>
    <xdr:to>
      <xdr:col>24</xdr:col>
      <xdr:colOff>295275</xdr:colOff>
      <xdr:row>7</xdr:row>
      <xdr:rowOff>104775</xdr:rowOff>
    </xdr:to>
    <xdr:sp macro="" textlink="">
      <xdr:nvSpPr>
        <xdr:cNvPr id="58" name="Freeform 211"/>
        <xdr:cNvSpPr>
          <a:spLocks/>
        </xdr:cNvSpPr>
      </xdr:nvSpPr>
      <xdr:spPr bwMode="auto">
        <a:xfrm>
          <a:off x="7419975" y="12668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59" name="Line 212"/>
        <xdr:cNvSpPr>
          <a:spLocks noChangeShapeType="1"/>
        </xdr:cNvSpPr>
      </xdr:nvSpPr>
      <xdr:spPr bwMode="auto">
        <a:xfrm flipH="1">
          <a:off x="6048375" y="1038225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5</xdr:row>
      <xdr:rowOff>142875</xdr:rowOff>
    </xdr:from>
    <xdr:to>
      <xdr:col>12</xdr:col>
      <xdr:colOff>9525</xdr:colOff>
      <xdr:row>14</xdr:row>
      <xdr:rowOff>123825</xdr:rowOff>
    </xdr:to>
    <xdr:grpSp>
      <xdr:nvGrpSpPr>
        <xdr:cNvPr id="60" name="Group 293"/>
        <xdr:cNvGrpSpPr>
          <a:grpSpLocks/>
        </xdr:cNvGrpSpPr>
      </xdr:nvGrpSpPr>
      <xdr:grpSpPr bwMode="auto">
        <a:xfrm>
          <a:off x="1066800" y="1038225"/>
          <a:ext cx="2162175" cy="1352550"/>
          <a:chOff x="120" y="109"/>
          <a:chExt cx="227" cy="142"/>
        </a:xfrm>
      </xdr:grpSpPr>
      <xdr:sp macro="" textlink="">
        <xdr:nvSpPr>
          <xdr:cNvPr id="61" name="Freeform 223"/>
          <xdr:cNvSpPr>
            <a:spLocks/>
          </xdr:cNvSpPr>
        </xdr:nvSpPr>
        <xdr:spPr bwMode="auto">
          <a:xfrm rot="10439460">
            <a:off x="162" y="181"/>
            <a:ext cx="48" cy="39"/>
          </a:xfrm>
          <a:custGeom>
            <a:avLst/>
            <a:gdLst>
              <a:gd name="T0" fmla="*/ 3 w 56"/>
              <a:gd name="T1" fmla="*/ 2 h 34"/>
              <a:gd name="T2" fmla="*/ 3 w 56"/>
              <a:gd name="T3" fmla="*/ 1017627 h 34"/>
              <a:gd name="T4" fmla="*/ 3 w 56"/>
              <a:gd name="T5" fmla="*/ 5279795 h 34"/>
              <a:gd name="T6" fmla="*/ 3 w 56"/>
              <a:gd name="T7" fmla="*/ 4404466 h 34"/>
              <a:gd name="T8" fmla="*/ 3 w 56"/>
              <a:gd name="T9" fmla="*/ 2918342 h 34"/>
              <a:gd name="T10" fmla="*/ 3 w 56"/>
              <a:gd name="T11" fmla="*/ 1338937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" name="Freeform 224"/>
          <xdr:cNvSpPr>
            <a:spLocks/>
          </xdr:cNvSpPr>
        </xdr:nvSpPr>
        <xdr:spPr bwMode="auto">
          <a:xfrm rot="-592444">
            <a:off x="227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Freeform 225"/>
          <xdr:cNvSpPr>
            <a:spLocks/>
          </xdr:cNvSpPr>
        </xdr:nvSpPr>
        <xdr:spPr bwMode="auto">
          <a:xfrm rot="-449752">
            <a:off x="290" y="212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Freeform 226"/>
          <xdr:cNvSpPr>
            <a:spLocks/>
          </xdr:cNvSpPr>
        </xdr:nvSpPr>
        <xdr:spPr bwMode="auto">
          <a:xfrm rot="-717886">
            <a:off x="122" y="181"/>
            <a:ext cx="43" cy="37"/>
          </a:xfrm>
          <a:custGeom>
            <a:avLst/>
            <a:gdLst>
              <a:gd name="T0" fmla="*/ 7 w 46"/>
              <a:gd name="T1" fmla="*/ 2147483646 h 26"/>
              <a:gd name="T2" fmla="*/ 7 w 46"/>
              <a:gd name="T3" fmla="*/ 2147483646 h 26"/>
              <a:gd name="T4" fmla="*/ 4 w 46"/>
              <a:gd name="T5" fmla="*/ 2147483646 h 26"/>
              <a:gd name="T6" fmla="*/ 0 w 46"/>
              <a:gd name="T7" fmla="*/ 2147483646 h 26"/>
              <a:gd name="T8" fmla="*/ 5 w 46"/>
              <a:gd name="T9" fmla="*/ 2147483646 h 26"/>
              <a:gd name="T10" fmla="*/ 7 w 46"/>
              <a:gd name="T11" fmla="*/ 0 h 26"/>
              <a:gd name="T12" fmla="*/ 7 w 46"/>
              <a:gd name="T13" fmla="*/ 2147483646 h 26"/>
              <a:gd name="T14" fmla="*/ 7 w 46"/>
              <a:gd name="T15" fmla="*/ 2147483646 h 26"/>
              <a:gd name="T16" fmla="*/ 7 w 46"/>
              <a:gd name="T17" fmla="*/ 2147483646 h 26"/>
              <a:gd name="T18" fmla="*/ 7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Freeform 227"/>
          <xdr:cNvSpPr>
            <a:spLocks/>
          </xdr:cNvSpPr>
        </xdr:nvSpPr>
        <xdr:spPr bwMode="auto">
          <a:xfrm rot="-717886">
            <a:off x="121" y="214"/>
            <a:ext cx="35" cy="36"/>
          </a:xfrm>
          <a:custGeom>
            <a:avLst/>
            <a:gdLst>
              <a:gd name="T0" fmla="*/ 2 w 46"/>
              <a:gd name="T1" fmla="*/ 2147483646 h 26"/>
              <a:gd name="T2" fmla="*/ 2 w 46"/>
              <a:gd name="T3" fmla="*/ 2147483646 h 26"/>
              <a:gd name="T4" fmla="*/ 2 w 46"/>
              <a:gd name="T5" fmla="*/ 2147483646 h 26"/>
              <a:gd name="T6" fmla="*/ 0 w 46"/>
              <a:gd name="T7" fmla="*/ 2147483646 h 26"/>
              <a:gd name="T8" fmla="*/ 2 w 46"/>
              <a:gd name="T9" fmla="*/ 2147483646 h 26"/>
              <a:gd name="T10" fmla="*/ 2 w 46"/>
              <a:gd name="T11" fmla="*/ 0 h 26"/>
              <a:gd name="T12" fmla="*/ 2 w 46"/>
              <a:gd name="T13" fmla="*/ 2147483646 h 26"/>
              <a:gd name="T14" fmla="*/ 2 w 46"/>
              <a:gd name="T15" fmla="*/ 2147483646 h 26"/>
              <a:gd name="T16" fmla="*/ 2 w 46"/>
              <a:gd name="T17" fmla="*/ 2147483646 h 26"/>
              <a:gd name="T18" fmla="*/ 2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" name="Freeform 228"/>
          <xdr:cNvSpPr>
            <a:spLocks/>
          </xdr:cNvSpPr>
        </xdr:nvSpPr>
        <xdr:spPr bwMode="auto">
          <a:xfrm rot="9867534">
            <a:off x="146" y="146"/>
            <a:ext cx="40" cy="41"/>
          </a:xfrm>
          <a:custGeom>
            <a:avLst/>
            <a:gdLst>
              <a:gd name="T0" fmla="*/ 3 w 46"/>
              <a:gd name="T1" fmla="*/ 2147483646 h 26"/>
              <a:gd name="T2" fmla="*/ 3 w 46"/>
              <a:gd name="T3" fmla="*/ 2147483646 h 26"/>
              <a:gd name="T4" fmla="*/ 3 w 46"/>
              <a:gd name="T5" fmla="*/ 2147483646 h 26"/>
              <a:gd name="T6" fmla="*/ 0 w 46"/>
              <a:gd name="T7" fmla="*/ 2147483646 h 26"/>
              <a:gd name="T8" fmla="*/ 3 w 46"/>
              <a:gd name="T9" fmla="*/ 2147483646 h 26"/>
              <a:gd name="T10" fmla="*/ 3 w 46"/>
              <a:gd name="T11" fmla="*/ 0 h 26"/>
              <a:gd name="T12" fmla="*/ 3 w 46"/>
              <a:gd name="T13" fmla="*/ 2147483646 h 26"/>
              <a:gd name="T14" fmla="*/ 3 w 46"/>
              <a:gd name="T15" fmla="*/ 2147483646 h 26"/>
              <a:gd name="T16" fmla="*/ 3 w 46"/>
              <a:gd name="T17" fmla="*/ 2147483646 h 26"/>
              <a:gd name="T18" fmla="*/ 3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Freeform 229"/>
          <xdr:cNvSpPr>
            <a:spLocks/>
          </xdr:cNvSpPr>
        </xdr:nvSpPr>
        <xdr:spPr bwMode="auto">
          <a:xfrm rot="-592444">
            <a:off x="258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Freeform 230"/>
          <xdr:cNvSpPr>
            <a:spLocks/>
          </xdr:cNvSpPr>
        </xdr:nvSpPr>
        <xdr:spPr bwMode="auto">
          <a:xfrm rot="-592444">
            <a:off x="326" y="214"/>
            <a:ext cx="20" cy="37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Freeform 231"/>
          <xdr:cNvSpPr>
            <a:spLocks/>
          </xdr:cNvSpPr>
        </xdr:nvSpPr>
        <xdr:spPr bwMode="auto">
          <a:xfrm rot="-389447">
            <a:off x="274" y="179"/>
            <a:ext cx="35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Freeform 232"/>
          <xdr:cNvSpPr>
            <a:spLocks/>
          </xdr:cNvSpPr>
        </xdr:nvSpPr>
        <xdr:spPr bwMode="auto">
          <a:xfrm>
            <a:off x="239" y="180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Freeform 233"/>
          <xdr:cNvSpPr>
            <a:spLocks/>
          </xdr:cNvSpPr>
        </xdr:nvSpPr>
        <xdr:spPr bwMode="auto">
          <a:xfrm rot="-449752">
            <a:off x="153" y="216"/>
            <a:ext cx="38" cy="35"/>
          </a:xfrm>
          <a:custGeom>
            <a:avLst/>
            <a:gdLst>
              <a:gd name="T0" fmla="*/ 2 w 50"/>
              <a:gd name="T1" fmla="*/ 2 h 43"/>
              <a:gd name="T2" fmla="*/ 2 w 50"/>
              <a:gd name="T3" fmla="*/ 2 h 43"/>
              <a:gd name="T4" fmla="*/ 0 w 50"/>
              <a:gd name="T5" fmla="*/ 2 h 43"/>
              <a:gd name="T6" fmla="*/ 2 w 50"/>
              <a:gd name="T7" fmla="*/ 0 h 43"/>
              <a:gd name="T8" fmla="*/ 2 w 50"/>
              <a:gd name="T9" fmla="*/ 2 h 43"/>
              <a:gd name="T10" fmla="*/ 2 w 50"/>
              <a:gd name="T11" fmla="*/ 2 h 43"/>
              <a:gd name="T12" fmla="*/ 2 w 50"/>
              <a:gd name="T13" fmla="*/ 2 h 43"/>
              <a:gd name="T14" fmla="*/ 2 w 50"/>
              <a:gd name="T15" fmla="*/ 2 h 43"/>
              <a:gd name="T16" fmla="*/ 2 w 50"/>
              <a:gd name="T17" fmla="*/ 2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Freeform 234"/>
          <xdr:cNvSpPr>
            <a:spLocks/>
          </xdr:cNvSpPr>
        </xdr:nvSpPr>
        <xdr:spPr bwMode="auto">
          <a:xfrm rot="10344321">
            <a:off x="190" y="213"/>
            <a:ext cx="38" cy="36"/>
          </a:xfrm>
          <a:custGeom>
            <a:avLst/>
            <a:gdLst>
              <a:gd name="T0" fmla="*/ 2 w 50"/>
              <a:gd name="T1" fmla="*/ 3 h 43"/>
              <a:gd name="T2" fmla="*/ 2 w 50"/>
              <a:gd name="T3" fmla="*/ 3 h 43"/>
              <a:gd name="T4" fmla="*/ 0 w 50"/>
              <a:gd name="T5" fmla="*/ 3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3 h 43"/>
              <a:gd name="T12" fmla="*/ 2 w 50"/>
              <a:gd name="T13" fmla="*/ 3 h 43"/>
              <a:gd name="T14" fmla="*/ 2 w 50"/>
              <a:gd name="T15" fmla="*/ 3 h 43"/>
              <a:gd name="T16" fmla="*/ 2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Freeform 235"/>
          <xdr:cNvSpPr>
            <a:spLocks/>
          </xdr:cNvSpPr>
        </xdr:nvSpPr>
        <xdr:spPr bwMode="auto">
          <a:xfrm rot="10447746">
            <a:off x="308" y="176"/>
            <a:ext cx="38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Freeform 236"/>
          <xdr:cNvSpPr>
            <a:spLocks/>
          </xdr:cNvSpPr>
        </xdr:nvSpPr>
        <xdr:spPr bwMode="auto">
          <a:xfrm>
            <a:off x="205" y="181"/>
            <a:ext cx="34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Freeform 237"/>
          <xdr:cNvSpPr>
            <a:spLocks/>
          </xdr:cNvSpPr>
        </xdr:nvSpPr>
        <xdr:spPr bwMode="auto">
          <a:xfrm rot="10439460">
            <a:off x="154" y="109"/>
            <a:ext cx="48" cy="40"/>
          </a:xfrm>
          <a:custGeom>
            <a:avLst/>
            <a:gdLst>
              <a:gd name="T0" fmla="*/ 3 w 56"/>
              <a:gd name="T1" fmla="*/ 2 h 34"/>
              <a:gd name="T2" fmla="*/ 3 w 56"/>
              <a:gd name="T3" fmla="*/ 9192787 h 34"/>
              <a:gd name="T4" fmla="*/ 3 w 56"/>
              <a:gd name="T5" fmla="*/ 46693665 h 34"/>
              <a:gd name="T6" fmla="*/ 3 w 56"/>
              <a:gd name="T7" fmla="*/ 39689615 h 34"/>
              <a:gd name="T8" fmla="*/ 3 w 56"/>
              <a:gd name="T9" fmla="*/ 25717685 h 34"/>
              <a:gd name="T10" fmla="*/ 3 w 56"/>
              <a:gd name="T11" fmla="*/ 12723581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Freeform 238"/>
          <xdr:cNvSpPr>
            <a:spLocks/>
          </xdr:cNvSpPr>
        </xdr:nvSpPr>
        <xdr:spPr bwMode="auto">
          <a:xfrm rot="-592444">
            <a:off x="226" y="146"/>
            <a:ext cx="32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Freeform 239"/>
          <xdr:cNvSpPr>
            <a:spLocks/>
          </xdr:cNvSpPr>
        </xdr:nvSpPr>
        <xdr:spPr bwMode="auto">
          <a:xfrm rot="-449752">
            <a:off x="289" y="146"/>
            <a:ext cx="38" cy="38"/>
          </a:xfrm>
          <a:custGeom>
            <a:avLst/>
            <a:gdLst>
              <a:gd name="T0" fmla="*/ 2 w 50"/>
              <a:gd name="T1" fmla="*/ 4 h 43"/>
              <a:gd name="T2" fmla="*/ 2 w 50"/>
              <a:gd name="T3" fmla="*/ 4 h 43"/>
              <a:gd name="T4" fmla="*/ 0 w 50"/>
              <a:gd name="T5" fmla="*/ 4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4 h 43"/>
              <a:gd name="T12" fmla="*/ 2 w 50"/>
              <a:gd name="T13" fmla="*/ 4 h 43"/>
              <a:gd name="T14" fmla="*/ 2 w 50"/>
              <a:gd name="T15" fmla="*/ 4 h 43"/>
              <a:gd name="T16" fmla="*/ 2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8" name="Freeform 240"/>
          <xdr:cNvSpPr>
            <a:spLocks/>
          </xdr:cNvSpPr>
        </xdr:nvSpPr>
        <xdr:spPr bwMode="auto">
          <a:xfrm rot="-592444">
            <a:off x="257" y="147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9" name="Freeform 241"/>
          <xdr:cNvSpPr>
            <a:spLocks/>
          </xdr:cNvSpPr>
        </xdr:nvSpPr>
        <xdr:spPr bwMode="auto">
          <a:xfrm rot="-592444">
            <a:off x="327" y="146"/>
            <a:ext cx="19" cy="36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0" name="Freeform 242"/>
          <xdr:cNvSpPr>
            <a:spLocks/>
          </xdr:cNvSpPr>
        </xdr:nvSpPr>
        <xdr:spPr bwMode="auto">
          <a:xfrm rot="-389447">
            <a:off x="275" y="111"/>
            <a:ext cx="35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1" name="Freeform 243"/>
          <xdr:cNvSpPr>
            <a:spLocks/>
          </xdr:cNvSpPr>
        </xdr:nvSpPr>
        <xdr:spPr bwMode="auto">
          <a:xfrm>
            <a:off x="240" y="111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Freeform 244"/>
          <xdr:cNvSpPr>
            <a:spLocks/>
          </xdr:cNvSpPr>
        </xdr:nvSpPr>
        <xdr:spPr bwMode="auto">
          <a:xfrm rot="-449752">
            <a:off x="120" y="146"/>
            <a:ext cx="28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Freeform 245"/>
          <xdr:cNvSpPr>
            <a:spLocks/>
          </xdr:cNvSpPr>
        </xdr:nvSpPr>
        <xdr:spPr bwMode="auto">
          <a:xfrm rot="10344321">
            <a:off x="186" y="145"/>
            <a:ext cx="41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4" name="Freeform 246"/>
          <xdr:cNvSpPr>
            <a:spLocks/>
          </xdr:cNvSpPr>
        </xdr:nvSpPr>
        <xdr:spPr bwMode="auto">
          <a:xfrm rot="10447746">
            <a:off x="309" y="109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Freeform 247"/>
          <xdr:cNvSpPr>
            <a:spLocks/>
          </xdr:cNvSpPr>
        </xdr:nvSpPr>
        <xdr:spPr bwMode="auto">
          <a:xfrm>
            <a:off x="197" y="113"/>
            <a:ext cx="44" cy="38"/>
          </a:xfrm>
          <a:custGeom>
            <a:avLst/>
            <a:gdLst>
              <a:gd name="T0" fmla="*/ 4 w 50"/>
              <a:gd name="T1" fmla="*/ 4 h 43"/>
              <a:gd name="T2" fmla="*/ 4 w 50"/>
              <a:gd name="T3" fmla="*/ 4 h 43"/>
              <a:gd name="T4" fmla="*/ 0 w 50"/>
              <a:gd name="T5" fmla="*/ 4 h 43"/>
              <a:gd name="T6" fmla="*/ 4 w 50"/>
              <a:gd name="T7" fmla="*/ 0 h 43"/>
              <a:gd name="T8" fmla="*/ 4 w 50"/>
              <a:gd name="T9" fmla="*/ 3 h 43"/>
              <a:gd name="T10" fmla="*/ 4 w 50"/>
              <a:gd name="T11" fmla="*/ 4 h 43"/>
              <a:gd name="T12" fmla="*/ 4 w 50"/>
              <a:gd name="T13" fmla="*/ 4 h 43"/>
              <a:gd name="T14" fmla="*/ 4 w 50"/>
              <a:gd name="T15" fmla="*/ 4 h 43"/>
              <a:gd name="T16" fmla="*/ 4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Freeform 248"/>
          <xdr:cNvSpPr>
            <a:spLocks/>
          </xdr:cNvSpPr>
        </xdr:nvSpPr>
        <xdr:spPr bwMode="auto">
          <a:xfrm>
            <a:off x="120" y="111"/>
            <a:ext cx="36" cy="37"/>
          </a:xfrm>
          <a:custGeom>
            <a:avLst/>
            <a:gdLst>
              <a:gd name="T0" fmla="*/ 17 w 36"/>
              <a:gd name="T1" fmla="*/ 34 h 37"/>
              <a:gd name="T2" fmla="*/ 5 w 36"/>
              <a:gd name="T3" fmla="*/ 31 h 37"/>
              <a:gd name="T4" fmla="*/ 0 w 36"/>
              <a:gd name="T5" fmla="*/ 22 h 37"/>
              <a:gd name="T6" fmla="*/ 14 w 36"/>
              <a:gd name="T7" fmla="*/ 0 h 37"/>
              <a:gd name="T8" fmla="*/ 28 w 36"/>
              <a:gd name="T9" fmla="*/ 1 h 37"/>
              <a:gd name="T10" fmla="*/ 35 w 36"/>
              <a:gd name="T11" fmla="*/ 7 h 37"/>
              <a:gd name="T12" fmla="*/ 36 w 36"/>
              <a:gd name="T13" fmla="*/ 19 h 37"/>
              <a:gd name="T14" fmla="*/ 27 w 36"/>
              <a:gd name="T15" fmla="*/ 35 h 37"/>
              <a:gd name="T16" fmla="*/ 17 w 36"/>
              <a:gd name="T17" fmla="*/ 34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37"/>
              <a:gd name="T29" fmla="*/ 36 w 36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37">
                <a:moveTo>
                  <a:pt x="17" y="34"/>
                </a:moveTo>
                <a:cubicBezTo>
                  <a:pt x="13" y="35"/>
                  <a:pt x="9" y="32"/>
                  <a:pt x="5" y="31"/>
                </a:cubicBezTo>
                <a:cubicBezTo>
                  <a:pt x="3" y="28"/>
                  <a:pt x="0" y="22"/>
                  <a:pt x="0" y="22"/>
                </a:cubicBezTo>
                <a:cubicBezTo>
                  <a:pt x="1" y="8"/>
                  <a:pt x="2" y="2"/>
                  <a:pt x="14" y="0"/>
                </a:cubicBezTo>
                <a:cubicBezTo>
                  <a:pt x="19" y="1"/>
                  <a:pt x="23" y="1"/>
                  <a:pt x="28" y="1"/>
                </a:cubicBezTo>
                <a:cubicBezTo>
                  <a:pt x="30" y="5"/>
                  <a:pt x="33" y="2"/>
                  <a:pt x="35" y="7"/>
                </a:cubicBezTo>
                <a:cubicBezTo>
                  <a:pt x="35" y="9"/>
                  <a:pt x="36" y="19"/>
                  <a:pt x="36" y="19"/>
                </a:cubicBezTo>
                <a:cubicBezTo>
                  <a:pt x="35" y="26"/>
                  <a:pt x="35" y="34"/>
                  <a:pt x="27" y="35"/>
                </a:cubicBezTo>
                <a:cubicBezTo>
                  <a:pt x="17" y="35"/>
                  <a:pt x="19" y="37"/>
                  <a:pt x="17" y="3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14</xdr:row>
      <xdr:rowOff>114300</xdr:rowOff>
    </xdr:from>
    <xdr:to>
      <xdr:col>17</xdr:col>
      <xdr:colOff>142875</xdr:colOff>
      <xdr:row>15</xdr:row>
      <xdr:rowOff>104775</xdr:rowOff>
    </xdr:to>
    <xdr:grpSp>
      <xdr:nvGrpSpPr>
        <xdr:cNvPr id="87" name="Group 250"/>
        <xdr:cNvGrpSpPr>
          <a:grpSpLocks/>
        </xdr:cNvGrpSpPr>
      </xdr:nvGrpSpPr>
      <xdr:grpSpPr bwMode="auto">
        <a:xfrm>
          <a:off x="4543425" y="2381250"/>
          <a:ext cx="476250" cy="142875"/>
          <a:chOff x="471" y="249"/>
          <a:chExt cx="51" cy="15"/>
        </a:xfrm>
      </xdr:grpSpPr>
      <xdr:grpSp>
        <xdr:nvGrpSpPr>
          <xdr:cNvPr id="88" name="Group 251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95" name="Line 252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" name="Line 253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" name="Line 254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" name="Line 255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9" name="Line 256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0" name="Line 257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9" name="Line 258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Line 259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Line 260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261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262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263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200025</xdr:colOff>
      <xdr:row>2</xdr:row>
      <xdr:rowOff>123825</xdr:rowOff>
    </xdr:from>
    <xdr:to>
      <xdr:col>28</xdr:col>
      <xdr:colOff>104775</xdr:colOff>
      <xdr:row>3</xdr:row>
      <xdr:rowOff>114300</xdr:rowOff>
    </xdr:to>
    <xdr:grpSp>
      <xdr:nvGrpSpPr>
        <xdr:cNvPr id="101" name="Group 264"/>
        <xdr:cNvGrpSpPr>
          <a:grpSpLocks/>
        </xdr:cNvGrpSpPr>
      </xdr:nvGrpSpPr>
      <xdr:grpSpPr bwMode="auto">
        <a:xfrm>
          <a:off x="7934325" y="561975"/>
          <a:ext cx="485775" cy="142875"/>
          <a:chOff x="471" y="249"/>
          <a:chExt cx="51" cy="15"/>
        </a:xfrm>
      </xdr:grpSpPr>
      <xdr:grpSp>
        <xdr:nvGrpSpPr>
          <xdr:cNvPr id="102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109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0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1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4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03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28575</xdr:colOff>
      <xdr:row>5</xdr:row>
      <xdr:rowOff>142875</xdr:rowOff>
    </xdr:from>
    <xdr:to>
      <xdr:col>25</xdr:col>
      <xdr:colOff>0</xdr:colOff>
      <xdr:row>14</xdr:row>
      <xdr:rowOff>114300</xdr:rowOff>
    </xdr:to>
    <xdr:sp macro="" textlink="">
      <xdr:nvSpPr>
        <xdr:cNvPr id="115" name="Freeform 131"/>
        <xdr:cNvSpPr>
          <a:spLocks/>
        </xdr:cNvSpPr>
      </xdr:nvSpPr>
      <xdr:spPr bwMode="auto">
        <a:xfrm>
          <a:off x="6657975" y="1038225"/>
          <a:ext cx="895350" cy="1343025"/>
        </a:xfrm>
        <a:custGeom>
          <a:avLst/>
          <a:gdLst>
            <a:gd name="T0" fmla="*/ 2147483646 w 94"/>
            <a:gd name="T1" fmla="*/ 0 h 141"/>
            <a:gd name="T2" fmla="*/ 2147483646 w 94"/>
            <a:gd name="T3" fmla="*/ 2147483646 h 141"/>
            <a:gd name="T4" fmla="*/ 0 w 94"/>
            <a:gd name="T5" fmla="*/ 2147483646 h 141"/>
            <a:gd name="T6" fmla="*/ 0 60000 65536"/>
            <a:gd name="T7" fmla="*/ 0 60000 65536"/>
            <a:gd name="T8" fmla="*/ 0 60000 65536"/>
            <a:gd name="T9" fmla="*/ 0 w 94"/>
            <a:gd name="T10" fmla="*/ 0 h 141"/>
            <a:gd name="T11" fmla="*/ 94 w 94"/>
            <a:gd name="T12" fmla="*/ 141 h 1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141">
              <a:moveTo>
                <a:pt x="94" y="0"/>
              </a:moveTo>
              <a:lnTo>
                <a:pt x="57" y="141"/>
              </a:lnTo>
              <a:lnTo>
                <a:pt x="0" y="141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12</xdr:row>
      <xdr:rowOff>104775</xdr:rowOff>
    </xdr:from>
    <xdr:to>
      <xdr:col>22</xdr:col>
      <xdr:colOff>190500</xdr:colOff>
      <xdr:row>15</xdr:row>
      <xdr:rowOff>0</xdr:rowOff>
    </xdr:to>
    <xdr:sp macro="" textlink="">
      <xdr:nvSpPr>
        <xdr:cNvPr id="881943" name="Freeform 3"/>
        <xdr:cNvSpPr>
          <a:spLocks/>
        </xdr:cNvSpPr>
      </xdr:nvSpPr>
      <xdr:spPr bwMode="auto">
        <a:xfrm>
          <a:off x="6305550" y="2066925"/>
          <a:ext cx="514350" cy="352425"/>
        </a:xfrm>
        <a:custGeom>
          <a:avLst/>
          <a:gdLst>
            <a:gd name="T0" fmla="*/ 2147483646 w 54"/>
            <a:gd name="T1" fmla="*/ 2147483646 h 37"/>
            <a:gd name="T2" fmla="*/ 2147483646 w 54"/>
            <a:gd name="T3" fmla="*/ 2147483646 h 37"/>
            <a:gd name="T4" fmla="*/ 2147483646 w 54"/>
            <a:gd name="T5" fmla="*/ 2147483646 h 37"/>
            <a:gd name="T6" fmla="*/ 2147483646 w 54"/>
            <a:gd name="T7" fmla="*/ 2147483646 h 37"/>
            <a:gd name="T8" fmla="*/ 2147483646 w 54"/>
            <a:gd name="T9" fmla="*/ 2147483646 h 37"/>
            <a:gd name="T10" fmla="*/ 2147483646 w 54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4"/>
            <a:gd name="T19" fmla="*/ 0 h 37"/>
            <a:gd name="T20" fmla="*/ 54 w 54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4" h="37">
              <a:moveTo>
                <a:pt x="19" y="3"/>
              </a:moveTo>
              <a:cubicBezTo>
                <a:pt x="10" y="6"/>
                <a:pt x="14" y="6"/>
                <a:pt x="7" y="9"/>
              </a:cubicBezTo>
              <a:cubicBezTo>
                <a:pt x="0" y="27"/>
                <a:pt x="6" y="32"/>
                <a:pt x="24" y="37"/>
              </a:cubicBezTo>
              <a:cubicBezTo>
                <a:pt x="30" y="36"/>
                <a:pt x="36" y="35"/>
                <a:pt x="41" y="34"/>
              </a:cubicBezTo>
              <a:cubicBezTo>
                <a:pt x="51" y="26"/>
                <a:pt x="54" y="17"/>
                <a:pt x="39" y="8"/>
              </a:cubicBezTo>
              <a:cubicBezTo>
                <a:pt x="34" y="0"/>
                <a:pt x="39" y="5"/>
                <a:pt x="19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10</xdr:row>
      <xdr:rowOff>114300</xdr:rowOff>
    </xdr:from>
    <xdr:to>
      <xdr:col>22</xdr:col>
      <xdr:colOff>323850</xdr:colOff>
      <xdr:row>13</xdr:row>
      <xdr:rowOff>19050</xdr:rowOff>
    </xdr:to>
    <xdr:sp macro="" textlink="">
      <xdr:nvSpPr>
        <xdr:cNvPr id="881944" name="Freeform 4"/>
        <xdr:cNvSpPr>
          <a:spLocks/>
        </xdr:cNvSpPr>
      </xdr:nvSpPr>
      <xdr:spPr bwMode="auto">
        <a:xfrm>
          <a:off x="6457950" y="1771650"/>
          <a:ext cx="495300" cy="361950"/>
        </a:xfrm>
        <a:custGeom>
          <a:avLst/>
          <a:gdLst>
            <a:gd name="T0" fmla="*/ 2147483646 w 51"/>
            <a:gd name="T1" fmla="*/ 2147483646 h 37"/>
            <a:gd name="T2" fmla="*/ 2147483646 w 51"/>
            <a:gd name="T3" fmla="*/ 2147483646 h 37"/>
            <a:gd name="T4" fmla="*/ 2147483646 w 51"/>
            <a:gd name="T5" fmla="*/ 2147483646 h 37"/>
            <a:gd name="T6" fmla="*/ 2147483646 w 51"/>
            <a:gd name="T7" fmla="*/ 2147483646 h 37"/>
            <a:gd name="T8" fmla="*/ 2147483646 w 51"/>
            <a:gd name="T9" fmla="*/ 2147483646 h 37"/>
            <a:gd name="T10" fmla="*/ 2147483646 w 51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1"/>
            <a:gd name="T19" fmla="*/ 0 h 37"/>
            <a:gd name="T20" fmla="*/ 51 w 51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1" h="37">
              <a:moveTo>
                <a:pt x="17" y="4"/>
              </a:moveTo>
              <a:cubicBezTo>
                <a:pt x="8" y="6"/>
                <a:pt x="13" y="5"/>
                <a:pt x="6" y="8"/>
              </a:cubicBezTo>
              <a:cubicBezTo>
                <a:pt x="0" y="27"/>
                <a:pt x="7" y="32"/>
                <a:pt x="23" y="37"/>
              </a:cubicBezTo>
              <a:cubicBezTo>
                <a:pt x="28" y="36"/>
                <a:pt x="33" y="35"/>
                <a:pt x="38" y="33"/>
              </a:cubicBezTo>
              <a:cubicBezTo>
                <a:pt x="47" y="25"/>
                <a:pt x="51" y="13"/>
                <a:pt x="36" y="8"/>
              </a:cubicBezTo>
              <a:cubicBezTo>
                <a:pt x="31" y="0"/>
                <a:pt x="35" y="5"/>
                <a:pt x="17" y="4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123825</xdr:colOff>
      <xdr:row>8</xdr:row>
      <xdr:rowOff>142875</xdr:rowOff>
    </xdr:from>
    <xdr:to>
      <xdr:col>23</xdr:col>
      <xdr:colOff>85725</xdr:colOff>
      <xdr:row>11</xdr:row>
      <xdr:rowOff>28575</xdr:rowOff>
    </xdr:to>
    <xdr:sp macro="" textlink="">
      <xdr:nvSpPr>
        <xdr:cNvPr id="881945" name="Freeform 5"/>
        <xdr:cNvSpPr>
          <a:spLocks/>
        </xdr:cNvSpPr>
      </xdr:nvSpPr>
      <xdr:spPr bwMode="auto">
        <a:xfrm>
          <a:off x="6581775" y="1495425"/>
          <a:ext cx="50482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7</xdr:row>
      <xdr:rowOff>19050</xdr:rowOff>
    </xdr:from>
    <xdr:to>
      <xdr:col>24</xdr:col>
      <xdr:colOff>38100</xdr:colOff>
      <xdr:row>9</xdr:row>
      <xdr:rowOff>47625</xdr:rowOff>
    </xdr:to>
    <xdr:sp macro="" textlink="">
      <xdr:nvSpPr>
        <xdr:cNvPr id="881946" name="Freeform 6"/>
        <xdr:cNvSpPr>
          <a:spLocks/>
        </xdr:cNvSpPr>
      </xdr:nvSpPr>
      <xdr:spPr bwMode="auto">
        <a:xfrm>
          <a:off x="6724650" y="1219200"/>
          <a:ext cx="495300" cy="333375"/>
        </a:xfrm>
        <a:custGeom>
          <a:avLst/>
          <a:gdLst>
            <a:gd name="T0" fmla="*/ 2147483646 w 55"/>
            <a:gd name="T1" fmla="*/ 2147483646 h 36"/>
            <a:gd name="T2" fmla="*/ 2147483646 w 55"/>
            <a:gd name="T3" fmla="*/ 2147483646 h 36"/>
            <a:gd name="T4" fmla="*/ 2147483646 w 55"/>
            <a:gd name="T5" fmla="*/ 2147483646 h 36"/>
            <a:gd name="T6" fmla="*/ 2147483646 w 55"/>
            <a:gd name="T7" fmla="*/ 2147483646 h 36"/>
            <a:gd name="T8" fmla="*/ 2147483646 w 55"/>
            <a:gd name="T9" fmla="*/ 2147483646 h 36"/>
            <a:gd name="T10" fmla="*/ 2147483646 w 55"/>
            <a:gd name="T11" fmla="*/ 2147483646 h 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5"/>
            <a:gd name="T19" fmla="*/ 0 h 36"/>
            <a:gd name="T20" fmla="*/ 55 w 55"/>
            <a:gd name="T21" fmla="*/ 36 h 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5" h="36">
              <a:moveTo>
                <a:pt x="18" y="2"/>
              </a:moveTo>
              <a:cubicBezTo>
                <a:pt x="12" y="5"/>
                <a:pt x="12" y="3"/>
                <a:pt x="7" y="8"/>
              </a:cubicBezTo>
              <a:cubicBezTo>
                <a:pt x="0" y="27"/>
                <a:pt x="5" y="31"/>
                <a:pt x="24" y="36"/>
              </a:cubicBezTo>
              <a:cubicBezTo>
                <a:pt x="30" y="35"/>
                <a:pt x="35" y="34"/>
                <a:pt x="41" y="33"/>
              </a:cubicBezTo>
              <a:cubicBezTo>
                <a:pt x="51" y="24"/>
                <a:pt x="55" y="13"/>
                <a:pt x="38" y="8"/>
              </a:cubicBezTo>
              <a:cubicBezTo>
                <a:pt x="32" y="0"/>
                <a:pt x="37" y="9"/>
                <a:pt x="18" y="2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0</xdr:rowOff>
    </xdr:from>
    <xdr:to>
      <xdr:col>30</xdr:col>
      <xdr:colOff>38100</xdr:colOff>
      <xdr:row>6</xdr:row>
      <xdr:rowOff>0</xdr:rowOff>
    </xdr:to>
    <xdr:sp macro="" textlink="">
      <xdr:nvSpPr>
        <xdr:cNvPr id="881947" name="Line 11"/>
        <xdr:cNvSpPr>
          <a:spLocks noChangeShapeType="1"/>
        </xdr:cNvSpPr>
      </xdr:nvSpPr>
      <xdr:spPr bwMode="auto">
        <a:xfrm>
          <a:off x="3238500" y="1047750"/>
          <a:ext cx="57626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104775</xdr:rowOff>
    </xdr:from>
    <xdr:to>
      <xdr:col>30</xdr:col>
      <xdr:colOff>66675</xdr:colOff>
      <xdr:row>14</xdr:row>
      <xdr:rowOff>114300</xdr:rowOff>
    </xdr:to>
    <xdr:sp macro="" textlink="">
      <xdr:nvSpPr>
        <xdr:cNvPr id="881948" name="Line 12"/>
        <xdr:cNvSpPr>
          <a:spLocks noChangeShapeType="1"/>
        </xdr:cNvSpPr>
      </xdr:nvSpPr>
      <xdr:spPr bwMode="auto">
        <a:xfrm>
          <a:off x="3219450" y="2371725"/>
          <a:ext cx="5810250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114300</xdr:rowOff>
    </xdr:from>
    <xdr:to>
      <xdr:col>20</xdr:col>
      <xdr:colOff>0</xdr:colOff>
      <xdr:row>18</xdr:row>
      <xdr:rowOff>142875</xdr:rowOff>
    </xdr:to>
    <xdr:sp macro="" textlink="">
      <xdr:nvSpPr>
        <xdr:cNvPr id="881949" name="Line 14"/>
        <xdr:cNvSpPr>
          <a:spLocks noChangeShapeType="1"/>
        </xdr:cNvSpPr>
      </xdr:nvSpPr>
      <xdr:spPr bwMode="auto">
        <a:xfrm flipH="1" flipV="1">
          <a:off x="6076950" y="2686050"/>
          <a:ext cx="0" cy="3333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16</xdr:row>
      <xdr:rowOff>47625</xdr:rowOff>
    </xdr:from>
    <xdr:to>
      <xdr:col>24</xdr:col>
      <xdr:colOff>19050</xdr:colOff>
      <xdr:row>18</xdr:row>
      <xdr:rowOff>142875</xdr:rowOff>
    </xdr:to>
    <xdr:sp macro="" textlink="">
      <xdr:nvSpPr>
        <xdr:cNvPr id="881950" name="Line 15"/>
        <xdr:cNvSpPr>
          <a:spLocks noChangeShapeType="1"/>
        </xdr:cNvSpPr>
      </xdr:nvSpPr>
      <xdr:spPr bwMode="auto">
        <a:xfrm flipV="1">
          <a:off x="7200900" y="2619375"/>
          <a:ext cx="0" cy="400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</xdr:row>
      <xdr:rowOff>142875</xdr:rowOff>
    </xdr:from>
    <xdr:to>
      <xdr:col>29</xdr:col>
      <xdr:colOff>0</xdr:colOff>
      <xdr:row>14</xdr:row>
      <xdr:rowOff>114300</xdr:rowOff>
    </xdr:to>
    <xdr:sp macro="" textlink="">
      <xdr:nvSpPr>
        <xdr:cNvPr id="881951" name="Line 17"/>
        <xdr:cNvSpPr>
          <a:spLocks noChangeShapeType="1"/>
        </xdr:cNvSpPr>
      </xdr:nvSpPr>
      <xdr:spPr bwMode="auto">
        <a:xfrm flipH="1">
          <a:off x="8648700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142875</xdr:rowOff>
    </xdr:from>
    <xdr:to>
      <xdr:col>30</xdr:col>
      <xdr:colOff>0</xdr:colOff>
      <xdr:row>14</xdr:row>
      <xdr:rowOff>114300</xdr:rowOff>
    </xdr:to>
    <xdr:sp macro="" textlink="">
      <xdr:nvSpPr>
        <xdr:cNvPr id="881952" name="Line 18"/>
        <xdr:cNvSpPr>
          <a:spLocks noChangeShapeType="1"/>
        </xdr:cNvSpPr>
      </xdr:nvSpPr>
      <xdr:spPr bwMode="auto">
        <a:xfrm>
          <a:off x="8963025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247650</xdr:colOff>
      <xdr:row>3</xdr:row>
      <xdr:rowOff>38100</xdr:rowOff>
    </xdr:from>
    <xdr:to>
      <xdr:col>22</xdr:col>
      <xdr:colOff>247650</xdr:colOff>
      <xdr:row>5</xdr:row>
      <xdr:rowOff>142875</xdr:rowOff>
    </xdr:to>
    <xdr:sp macro="" textlink="">
      <xdr:nvSpPr>
        <xdr:cNvPr id="881953" name="Line 19"/>
        <xdr:cNvSpPr>
          <a:spLocks noChangeShapeType="1"/>
        </xdr:cNvSpPr>
      </xdr:nvSpPr>
      <xdr:spPr bwMode="auto">
        <a:xfrm flipV="1">
          <a:off x="687705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361950</xdr:colOff>
      <xdr:row>3</xdr:row>
      <xdr:rowOff>38100</xdr:rowOff>
    </xdr:from>
    <xdr:to>
      <xdr:col>24</xdr:col>
      <xdr:colOff>361950</xdr:colOff>
      <xdr:row>5</xdr:row>
      <xdr:rowOff>142875</xdr:rowOff>
    </xdr:to>
    <xdr:sp macro="" textlink="">
      <xdr:nvSpPr>
        <xdr:cNvPr id="881954" name="Line 20"/>
        <xdr:cNvSpPr>
          <a:spLocks noChangeShapeType="1"/>
        </xdr:cNvSpPr>
      </xdr:nvSpPr>
      <xdr:spPr bwMode="auto">
        <a:xfrm flipV="1">
          <a:off x="754380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4</xdr:row>
      <xdr:rowOff>9525</xdr:rowOff>
    </xdr:from>
    <xdr:to>
      <xdr:col>25</xdr:col>
      <xdr:colOff>0</xdr:colOff>
      <xdr:row>4</xdr:row>
      <xdr:rowOff>9525</xdr:rowOff>
    </xdr:to>
    <xdr:sp macro="" textlink="">
      <xdr:nvSpPr>
        <xdr:cNvPr id="881955" name="Line 21"/>
        <xdr:cNvSpPr>
          <a:spLocks noChangeShapeType="1"/>
        </xdr:cNvSpPr>
      </xdr:nvSpPr>
      <xdr:spPr bwMode="auto">
        <a:xfrm>
          <a:off x="6867525" y="752475"/>
          <a:ext cx="685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314325</xdr:colOff>
      <xdr:row>10</xdr:row>
      <xdr:rowOff>9525</xdr:rowOff>
    </xdr:to>
    <xdr:sp macro="" textlink="">
      <xdr:nvSpPr>
        <xdr:cNvPr id="881956" name="Freeform 29"/>
        <xdr:cNvSpPr>
          <a:spLocks/>
        </xdr:cNvSpPr>
      </xdr:nvSpPr>
      <xdr:spPr bwMode="auto">
        <a:xfrm>
          <a:off x="6076950" y="1504950"/>
          <a:ext cx="8667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881957" name="Line 71"/>
        <xdr:cNvSpPr>
          <a:spLocks noChangeShapeType="1"/>
        </xdr:cNvSpPr>
      </xdr:nvSpPr>
      <xdr:spPr bwMode="auto">
        <a:xfrm>
          <a:off x="9734550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881958" name="Line 72"/>
        <xdr:cNvSpPr>
          <a:spLocks noChangeShapeType="1"/>
        </xdr:cNvSpPr>
      </xdr:nvSpPr>
      <xdr:spPr bwMode="auto">
        <a:xfrm>
          <a:off x="9734550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881959" name="Line 73"/>
        <xdr:cNvSpPr>
          <a:spLocks noChangeShapeType="1"/>
        </xdr:cNvSpPr>
      </xdr:nvSpPr>
      <xdr:spPr bwMode="auto">
        <a:xfrm>
          <a:off x="9734550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881960" name="Line 74"/>
        <xdr:cNvSpPr>
          <a:spLocks noChangeShapeType="1"/>
        </xdr:cNvSpPr>
      </xdr:nvSpPr>
      <xdr:spPr bwMode="auto">
        <a:xfrm>
          <a:off x="9734550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6</xdr:row>
      <xdr:rowOff>0</xdr:rowOff>
    </xdr:from>
    <xdr:to>
      <xdr:col>24</xdr:col>
      <xdr:colOff>123825</xdr:colOff>
      <xdr:row>7</xdr:row>
      <xdr:rowOff>104775</xdr:rowOff>
    </xdr:to>
    <xdr:sp macro="" textlink="">
      <xdr:nvSpPr>
        <xdr:cNvPr id="881961" name="Freeform 124"/>
        <xdr:cNvSpPr>
          <a:spLocks/>
        </xdr:cNvSpPr>
      </xdr:nvSpPr>
      <xdr:spPr bwMode="auto">
        <a:xfrm>
          <a:off x="6819900" y="1047750"/>
          <a:ext cx="485775" cy="257175"/>
        </a:xfrm>
        <a:custGeom>
          <a:avLst/>
          <a:gdLst>
            <a:gd name="T0" fmla="*/ 2147483646 w 55"/>
            <a:gd name="T1" fmla="*/ 0 h 28"/>
            <a:gd name="T2" fmla="*/ 2147483646 w 55"/>
            <a:gd name="T3" fmla="*/ 2147483646 h 28"/>
            <a:gd name="T4" fmla="*/ 2147483646 w 55"/>
            <a:gd name="T5" fmla="*/ 2147483646 h 28"/>
            <a:gd name="T6" fmla="*/ 2147483646 w 55"/>
            <a:gd name="T7" fmla="*/ 2147483646 h 28"/>
            <a:gd name="T8" fmla="*/ 2147483646 w 55"/>
            <a:gd name="T9" fmla="*/ 2147483646 h 28"/>
            <a:gd name="T10" fmla="*/ 2147483646 w 55"/>
            <a:gd name="T11" fmla="*/ 0 h 28"/>
            <a:gd name="T12" fmla="*/ 2147483646 w 55"/>
            <a:gd name="T13" fmla="*/ 0 h 2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"/>
            <a:gd name="T22" fmla="*/ 0 h 28"/>
            <a:gd name="T23" fmla="*/ 55 w 55"/>
            <a:gd name="T24" fmla="*/ 28 h 2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" h="28">
              <a:moveTo>
                <a:pt x="20" y="0"/>
              </a:moveTo>
              <a:cubicBezTo>
                <a:pt x="10" y="2"/>
                <a:pt x="14" y="1"/>
                <a:pt x="7" y="4"/>
              </a:cubicBezTo>
              <a:cubicBezTo>
                <a:pt x="0" y="20"/>
                <a:pt x="8" y="24"/>
                <a:pt x="27" y="28"/>
              </a:cubicBezTo>
              <a:cubicBezTo>
                <a:pt x="33" y="27"/>
                <a:pt x="38" y="26"/>
                <a:pt x="44" y="25"/>
              </a:cubicBezTo>
              <a:cubicBezTo>
                <a:pt x="54" y="18"/>
                <a:pt x="55" y="8"/>
                <a:pt x="48" y="1"/>
              </a:cubicBezTo>
              <a:cubicBezTo>
                <a:pt x="45" y="0"/>
                <a:pt x="43" y="0"/>
                <a:pt x="38" y="0"/>
              </a:cubicBezTo>
              <a:cubicBezTo>
                <a:pt x="33" y="0"/>
                <a:pt x="24" y="0"/>
                <a:pt x="20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6</xdr:row>
      <xdr:rowOff>9525</xdr:rowOff>
    </xdr:from>
    <xdr:to>
      <xdr:col>11</xdr:col>
      <xdr:colOff>114300</xdr:colOff>
      <xdr:row>14</xdr:row>
      <xdr:rowOff>104775</xdr:rowOff>
    </xdr:to>
    <xdr:sp macro="" textlink="">
      <xdr:nvSpPr>
        <xdr:cNvPr id="881962" name="Rectangle 126"/>
        <xdr:cNvSpPr>
          <a:spLocks noChangeArrowheads="1"/>
        </xdr:cNvSpPr>
      </xdr:nvSpPr>
      <xdr:spPr bwMode="auto">
        <a:xfrm>
          <a:off x="1076325" y="1057275"/>
          <a:ext cx="2133600" cy="13144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17</xdr:row>
      <xdr:rowOff>57150</xdr:rowOff>
    </xdr:from>
    <xdr:to>
      <xdr:col>12</xdr:col>
      <xdr:colOff>9525</xdr:colOff>
      <xdr:row>18</xdr:row>
      <xdr:rowOff>85725</xdr:rowOff>
    </xdr:to>
    <xdr:grpSp>
      <xdr:nvGrpSpPr>
        <xdr:cNvPr id="881963" name="Group 157"/>
        <xdr:cNvGrpSpPr>
          <a:grpSpLocks/>
        </xdr:cNvGrpSpPr>
      </xdr:nvGrpSpPr>
      <xdr:grpSpPr bwMode="auto">
        <a:xfrm>
          <a:off x="1085850" y="2781300"/>
          <a:ext cx="2143125" cy="180975"/>
          <a:chOff x="129" y="292"/>
          <a:chExt cx="211" cy="19"/>
        </a:xfrm>
      </xdr:grpSpPr>
      <xdr:sp macro="" textlink="">
        <xdr:nvSpPr>
          <xdr:cNvPr id="882054" name="Line 158"/>
          <xdr:cNvSpPr>
            <a:spLocks noChangeShapeType="1"/>
          </xdr:cNvSpPr>
        </xdr:nvSpPr>
        <xdr:spPr bwMode="auto">
          <a:xfrm>
            <a:off x="129" y="301"/>
            <a:ext cx="211" cy="1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55" name="Line 159"/>
          <xdr:cNvSpPr>
            <a:spLocks noChangeShapeType="1"/>
          </xdr:cNvSpPr>
        </xdr:nvSpPr>
        <xdr:spPr bwMode="auto">
          <a:xfrm>
            <a:off x="130" y="292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56" name="Line 160"/>
          <xdr:cNvSpPr>
            <a:spLocks noChangeShapeType="1"/>
          </xdr:cNvSpPr>
        </xdr:nvSpPr>
        <xdr:spPr bwMode="auto">
          <a:xfrm>
            <a:off x="339" y="293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881964" name="Freeform 161"/>
        <xdr:cNvSpPr>
          <a:spLocks/>
        </xdr:cNvSpPr>
      </xdr:nvSpPr>
      <xdr:spPr bwMode="auto">
        <a:xfrm>
          <a:off x="7172325" y="552450"/>
          <a:ext cx="117157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18</xdr:row>
      <xdr:rowOff>0</xdr:rowOff>
    </xdr:from>
    <xdr:to>
      <xdr:col>20</xdr:col>
      <xdr:colOff>200025</xdr:colOff>
      <xdr:row>18</xdr:row>
      <xdr:rowOff>0</xdr:rowOff>
    </xdr:to>
    <xdr:sp macro="" textlink="">
      <xdr:nvSpPr>
        <xdr:cNvPr id="881965" name="Line 163"/>
        <xdr:cNvSpPr>
          <a:spLocks noChangeShapeType="1"/>
        </xdr:cNvSpPr>
      </xdr:nvSpPr>
      <xdr:spPr bwMode="auto">
        <a:xfrm flipV="1">
          <a:off x="6057900" y="2876550"/>
          <a:ext cx="2190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17</xdr:row>
      <xdr:rowOff>66675</xdr:rowOff>
    </xdr:from>
    <xdr:to>
      <xdr:col>20</xdr:col>
      <xdr:colOff>190500</xdr:colOff>
      <xdr:row>18</xdr:row>
      <xdr:rowOff>133350</xdr:rowOff>
    </xdr:to>
    <xdr:sp macro="" textlink="">
      <xdr:nvSpPr>
        <xdr:cNvPr id="881966" name="Line 164"/>
        <xdr:cNvSpPr>
          <a:spLocks noChangeShapeType="1"/>
        </xdr:cNvSpPr>
      </xdr:nvSpPr>
      <xdr:spPr bwMode="auto">
        <a:xfrm>
          <a:off x="6267450" y="2790825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881967" name="Freeform 169"/>
        <xdr:cNvSpPr>
          <a:spLocks/>
        </xdr:cNvSpPr>
      </xdr:nvSpPr>
      <xdr:spPr bwMode="auto">
        <a:xfrm flipH="1" flipV="1">
          <a:off x="6991350" y="1600200"/>
          <a:ext cx="121920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881968" name="Freeform 170"/>
        <xdr:cNvSpPr>
          <a:spLocks/>
        </xdr:cNvSpPr>
      </xdr:nvSpPr>
      <xdr:spPr bwMode="auto">
        <a:xfrm flipH="1" flipV="1">
          <a:off x="6962775" y="2095500"/>
          <a:ext cx="112395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18</xdr:row>
      <xdr:rowOff>19050</xdr:rowOff>
    </xdr:from>
    <xdr:to>
      <xdr:col>24</xdr:col>
      <xdr:colOff>19050</xdr:colOff>
      <xdr:row>18</xdr:row>
      <xdr:rowOff>19050</xdr:rowOff>
    </xdr:to>
    <xdr:sp macro="" textlink="">
      <xdr:nvSpPr>
        <xdr:cNvPr id="881969" name="Line 174"/>
        <xdr:cNvSpPr>
          <a:spLocks noChangeShapeType="1"/>
        </xdr:cNvSpPr>
      </xdr:nvSpPr>
      <xdr:spPr bwMode="auto">
        <a:xfrm>
          <a:off x="6267450" y="2895600"/>
          <a:ext cx="9334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12</xdr:row>
      <xdr:rowOff>133350</xdr:rowOff>
    </xdr:from>
    <xdr:to>
      <xdr:col>22</xdr:col>
      <xdr:colOff>161925</xdr:colOff>
      <xdr:row>13</xdr:row>
      <xdr:rowOff>76200</xdr:rowOff>
    </xdr:to>
    <xdr:sp macro="" textlink="">
      <xdr:nvSpPr>
        <xdr:cNvPr id="881970" name="Freeform 177"/>
        <xdr:cNvSpPr>
          <a:spLocks/>
        </xdr:cNvSpPr>
      </xdr:nvSpPr>
      <xdr:spPr bwMode="auto">
        <a:xfrm>
          <a:off x="6696075" y="20955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11</xdr:row>
      <xdr:rowOff>0</xdr:rowOff>
    </xdr:from>
    <xdr:to>
      <xdr:col>22</xdr:col>
      <xdr:colOff>304800</xdr:colOff>
      <xdr:row>11</xdr:row>
      <xdr:rowOff>95250</xdr:rowOff>
    </xdr:to>
    <xdr:sp macro="" textlink="">
      <xdr:nvSpPr>
        <xdr:cNvPr id="881971" name="Freeform 178"/>
        <xdr:cNvSpPr>
          <a:spLocks/>
        </xdr:cNvSpPr>
      </xdr:nvSpPr>
      <xdr:spPr bwMode="auto">
        <a:xfrm>
          <a:off x="6838950" y="180975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333375</xdr:colOff>
      <xdr:row>9</xdr:row>
      <xdr:rowOff>28575</xdr:rowOff>
    </xdr:from>
    <xdr:to>
      <xdr:col>23</xdr:col>
      <xdr:colOff>57150</xdr:colOff>
      <xdr:row>9</xdr:row>
      <xdr:rowOff>123825</xdr:rowOff>
    </xdr:to>
    <xdr:sp macro="" textlink="">
      <xdr:nvSpPr>
        <xdr:cNvPr id="881972" name="Freeform 179"/>
        <xdr:cNvSpPr>
          <a:spLocks/>
        </xdr:cNvSpPr>
      </xdr:nvSpPr>
      <xdr:spPr bwMode="auto">
        <a:xfrm>
          <a:off x="6962775" y="15335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7</xdr:row>
      <xdr:rowOff>66675</xdr:rowOff>
    </xdr:from>
    <xdr:to>
      <xdr:col>24</xdr:col>
      <xdr:colOff>28575</xdr:colOff>
      <xdr:row>8</xdr:row>
      <xdr:rowOff>9525</xdr:rowOff>
    </xdr:to>
    <xdr:sp macro="" textlink="">
      <xdr:nvSpPr>
        <xdr:cNvPr id="881973" name="Freeform 180"/>
        <xdr:cNvSpPr>
          <a:spLocks/>
        </xdr:cNvSpPr>
      </xdr:nvSpPr>
      <xdr:spPr bwMode="auto">
        <a:xfrm>
          <a:off x="7115175" y="12668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5</xdr:row>
      <xdr:rowOff>142875</xdr:rowOff>
    </xdr:from>
    <xdr:to>
      <xdr:col>24</xdr:col>
      <xdr:colOff>247650</xdr:colOff>
      <xdr:row>14</xdr:row>
      <xdr:rowOff>114300</xdr:rowOff>
    </xdr:to>
    <xdr:sp macro="" textlink="">
      <xdr:nvSpPr>
        <xdr:cNvPr id="881974" name="Line 182"/>
        <xdr:cNvSpPr>
          <a:spLocks noChangeShapeType="1"/>
        </xdr:cNvSpPr>
      </xdr:nvSpPr>
      <xdr:spPr bwMode="auto">
        <a:xfrm flipV="1">
          <a:off x="6800850" y="1038225"/>
          <a:ext cx="628650" cy="13430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881975" name="Freeform 183"/>
        <xdr:cNvSpPr>
          <a:spLocks/>
        </xdr:cNvSpPr>
      </xdr:nvSpPr>
      <xdr:spPr bwMode="auto">
        <a:xfrm>
          <a:off x="7410450" y="1104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881976" name="Freeform 184"/>
        <xdr:cNvSpPr>
          <a:spLocks/>
        </xdr:cNvSpPr>
      </xdr:nvSpPr>
      <xdr:spPr bwMode="auto">
        <a:xfrm>
          <a:off x="7343775" y="1228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881977" name="Freeform 185"/>
        <xdr:cNvSpPr>
          <a:spLocks/>
        </xdr:cNvSpPr>
      </xdr:nvSpPr>
      <xdr:spPr bwMode="auto">
        <a:xfrm>
          <a:off x="7296150" y="1362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881978" name="Freeform 186"/>
        <xdr:cNvSpPr>
          <a:spLocks/>
        </xdr:cNvSpPr>
      </xdr:nvSpPr>
      <xdr:spPr bwMode="auto">
        <a:xfrm>
          <a:off x="7229475" y="14573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881979" name="Freeform 187"/>
        <xdr:cNvSpPr>
          <a:spLocks/>
        </xdr:cNvSpPr>
      </xdr:nvSpPr>
      <xdr:spPr bwMode="auto">
        <a:xfrm>
          <a:off x="7219950" y="15525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881980" name="Freeform 188"/>
        <xdr:cNvSpPr>
          <a:spLocks/>
        </xdr:cNvSpPr>
      </xdr:nvSpPr>
      <xdr:spPr bwMode="auto">
        <a:xfrm>
          <a:off x="7134225" y="16573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10</xdr:row>
      <xdr:rowOff>85725</xdr:rowOff>
    </xdr:from>
    <xdr:to>
      <xdr:col>24</xdr:col>
      <xdr:colOff>0</xdr:colOff>
      <xdr:row>10</xdr:row>
      <xdr:rowOff>123825</xdr:rowOff>
    </xdr:to>
    <xdr:sp macro="" textlink="">
      <xdr:nvSpPr>
        <xdr:cNvPr id="881981" name="Freeform 189"/>
        <xdr:cNvSpPr>
          <a:spLocks/>
        </xdr:cNvSpPr>
      </xdr:nvSpPr>
      <xdr:spPr bwMode="auto">
        <a:xfrm>
          <a:off x="7124700" y="1743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11</xdr:row>
      <xdr:rowOff>66675</xdr:rowOff>
    </xdr:from>
    <xdr:to>
      <xdr:col>23</xdr:col>
      <xdr:colOff>95250</xdr:colOff>
      <xdr:row>11</xdr:row>
      <xdr:rowOff>104775</xdr:rowOff>
    </xdr:to>
    <xdr:sp macro="" textlink="">
      <xdr:nvSpPr>
        <xdr:cNvPr id="881982" name="Freeform 190"/>
        <xdr:cNvSpPr>
          <a:spLocks/>
        </xdr:cNvSpPr>
      </xdr:nvSpPr>
      <xdr:spPr bwMode="auto">
        <a:xfrm>
          <a:off x="7038975" y="1876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881983" name="Freeform 191"/>
        <xdr:cNvSpPr>
          <a:spLocks/>
        </xdr:cNvSpPr>
      </xdr:nvSpPr>
      <xdr:spPr bwMode="auto">
        <a:xfrm>
          <a:off x="7029450" y="1943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881984" name="Freeform 192"/>
        <xdr:cNvSpPr>
          <a:spLocks/>
        </xdr:cNvSpPr>
      </xdr:nvSpPr>
      <xdr:spPr bwMode="auto">
        <a:xfrm>
          <a:off x="6953250" y="20669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881985" name="Freeform 193"/>
        <xdr:cNvSpPr>
          <a:spLocks/>
        </xdr:cNvSpPr>
      </xdr:nvSpPr>
      <xdr:spPr bwMode="auto">
        <a:xfrm>
          <a:off x="6915150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881986" name="Freeform 194"/>
        <xdr:cNvSpPr>
          <a:spLocks/>
        </xdr:cNvSpPr>
      </xdr:nvSpPr>
      <xdr:spPr bwMode="auto">
        <a:xfrm>
          <a:off x="6848475" y="22955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12</xdr:row>
      <xdr:rowOff>28575</xdr:rowOff>
    </xdr:from>
    <xdr:to>
      <xdr:col>24</xdr:col>
      <xdr:colOff>95250</xdr:colOff>
      <xdr:row>12</xdr:row>
      <xdr:rowOff>66675</xdr:rowOff>
    </xdr:to>
    <xdr:sp macro="" textlink="">
      <xdr:nvSpPr>
        <xdr:cNvPr id="881987" name="Freeform 200"/>
        <xdr:cNvSpPr>
          <a:spLocks/>
        </xdr:cNvSpPr>
      </xdr:nvSpPr>
      <xdr:spPr bwMode="auto">
        <a:xfrm>
          <a:off x="7219950" y="1990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</xdr:row>
      <xdr:rowOff>66675</xdr:rowOff>
    </xdr:from>
    <xdr:to>
      <xdr:col>24</xdr:col>
      <xdr:colOff>200025</xdr:colOff>
      <xdr:row>9</xdr:row>
      <xdr:rowOff>104775</xdr:rowOff>
    </xdr:to>
    <xdr:sp macro="" textlink="">
      <xdr:nvSpPr>
        <xdr:cNvPr id="881988" name="Freeform 201"/>
        <xdr:cNvSpPr>
          <a:spLocks/>
        </xdr:cNvSpPr>
      </xdr:nvSpPr>
      <xdr:spPr bwMode="auto">
        <a:xfrm>
          <a:off x="7324725" y="15716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11</xdr:row>
      <xdr:rowOff>47625</xdr:rowOff>
    </xdr:from>
    <xdr:to>
      <xdr:col>24</xdr:col>
      <xdr:colOff>95250</xdr:colOff>
      <xdr:row>11</xdr:row>
      <xdr:rowOff>85725</xdr:rowOff>
    </xdr:to>
    <xdr:sp macro="" textlink="">
      <xdr:nvSpPr>
        <xdr:cNvPr id="881989" name="Freeform 202"/>
        <xdr:cNvSpPr>
          <a:spLocks/>
        </xdr:cNvSpPr>
      </xdr:nvSpPr>
      <xdr:spPr bwMode="auto">
        <a:xfrm>
          <a:off x="7219950" y="18573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95250</xdr:colOff>
      <xdr:row>10</xdr:row>
      <xdr:rowOff>19050</xdr:rowOff>
    </xdr:from>
    <xdr:to>
      <xdr:col>24</xdr:col>
      <xdr:colOff>152400</xdr:colOff>
      <xdr:row>10</xdr:row>
      <xdr:rowOff>57150</xdr:rowOff>
    </xdr:to>
    <xdr:sp macro="" textlink="">
      <xdr:nvSpPr>
        <xdr:cNvPr id="881990" name="Freeform 203"/>
        <xdr:cNvSpPr>
          <a:spLocks/>
        </xdr:cNvSpPr>
      </xdr:nvSpPr>
      <xdr:spPr bwMode="auto">
        <a:xfrm>
          <a:off x="7277100" y="1676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361950</xdr:colOff>
      <xdr:row>13</xdr:row>
      <xdr:rowOff>142875</xdr:rowOff>
    </xdr:from>
    <xdr:to>
      <xdr:col>23</xdr:col>
      <xdr:colOff>47625</xdr:colOff>
      <xdr:row>14</xdr:row>
      <xdr:rowOff>28575</xdr:rowOff>
    </xdr:to>
    <xdr:sp macro="" textlink="">
      <xdr:nvSpPr>
        <xdr:cNvPr id="881991" name="Freeform 204"/>
        <xdr:cNvSpPr>
          <a:spLocks/>
        </xdr:cNvSpPr>
      </xdr:nvSpPr>
      <xdr:spPr bwMode="auto">
        <a:xfrm>
          <a:off x="6991350" y="2257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38100</xdr:rowOff>
    </xdr:from>
    <xdr:to>
      <xdr:col>23</xdr:col>
      <xdr:colOff>114300</xdr:colOff>
      <xdr:row>13</xdr:row>
      <xdr:rowOff>76200</xdr:rowOff>
    </xdr:to>
    <xdr:sp macro="" textlink="">
      <xdr:nvSpPr>
        <xdr:cNvPr id="881992" name="Freeform 205"/>
        <xdr:cNvSpPr>
          <a:spLocks/>
        </xdr:cNvSpPr>
      </xdr:nvSpPr>
      <xdr:spPr bwMode="auto">
        <a:xfrm>
          <a:off x="7058025" y="2152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12</xdr:row>
      <xdr:rowOff>95250</xdr:rowOff>
    </xdr:from>
    <xdr:to>
      <xdr:col>23</xdr:col>
      <xdr:colOff>152400</xdr:colOff>
      <xdr:row>12</xdr:row>
      <xdr:rowOff>133350</xdr:rowOff>
    </xdr:to>
    <xdr:sp macro="" textlink="">
      <xdr:nvSpPr>
        <xdr:cNvPr id="881993" name="Freeform 207"/>
        <xdr:cNvSpPr>
          <a:spLocks/>
        </xdr:cNvSpPr>
      </xdr:nvSpPr>
      <xdr:spPr bwMode="auto">
        <a:xfrm>
          <a:off x="7096125" y="2057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13</xdr:row>
      <xdr:rowOff>133350</xdr:rowOff>
    </xdr:from>
    <xdr:to>
      <xdr:col>23</xdr:col>
      <xdr:colOff>171450</xdr:colOff>
      <xdr:row>14</xdr:row>
      <xdr:rowOff>19050</xdr:rowOff>
    </xdr:to>
    <xdr:sp macro="" textlink="">
      <xdr:nvSpPr>
        <xdr:cNvPr id="881994" name="Freeform 209"/>
        <xdr:cNvSpPr>
          <a:spLocks/>
        </xdr:cNvSpPr>
      </xdr:nvSpPr>
      <xdr:spPr bwMode="auto">
        <a:xfrm>
          <a:off x="711517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209550</xdr:colOff>
      <xdr:row>8</xdr:row>
      <xdr:rowOff>47625</xdr:rowOff>
    </xdr:from>
    <xdr:to>
      <xdr:col>24</xdr:col>
      <xdr:colOff>266700</xdr:colOff>
      <xdr:row>8</xdr:row>
      <xdr:rowOff>85725</xdr:rowOff>
    </xdr:to>
    <xdr:sp macro="" textlink="">
      <xdr:nvSpPr>
        <xdr:cNvPr id="881995" name="Freeform 210"/>
        <xdr:cNvSpPr>
          <a:spLocks/>
        </xdr:cNvSpPr>
      </xdr:nvSpPr>
      <xdr:spPr bwMode="auto">
        <a:xfrm>
          <a:off x="7391400" y="14001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7</xdr:row>
      <xdr:rowOff>66675</xdr:rowOff>
    </xdr:from>
    <xdr:to>
      <xdr:col>24</xdr:col>
      <xdr:colOff>295275</xdr:colOff>
      <xdr:row>7</xdr:row>
      <xdr:rowOff>104775</xdr:rowOff>
    </xdr:to>
    <xdr:sp macro="" textlink="">
      <xdr:nvSpPr>
        <xdr:cNvPr id="881996" name="Freeform 211"/>
        <xdr:cNvSpPr>
          <a:spLocks/>
        </xdr:cNvSpPr>
      </xdr:nvSpPr>
      <xdr:spPr bwMode="auto">
        <a:xfrm>
          <a:off x="7419975" y="12668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81997" name="Line 212"/>
        <xdr:cNvSpPr>
          <a:spLocks noChangeShapeType="1"/>
        </xdr:cNvSpPr>
      </xdr:nvSpPr>
      <xdr:spPr bwMode="auto">
        <a:xfrm flipH="1">
          <a:off x="6048375" y="1038225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5</xdr:row>
      <xdr:rowOff>142875</xdr:rowOff>
    </xdr:from>
    <xdr:to>
      <xdr:col>12</xdr:col>
      <xdr:colOff>9525</xdr:colOff>
      <xdr:row>14</xdr:row>
      <xdr:rowOff>123825</xdr:rowOff>
    </xdr:to>
    <xdr:grpSp>
      <xdr:nvGrpSpPr>
        <xdr:cNvPr id="881998" name="Group 293"/>
        <xdr:cNvGrpSpPr>
          <a:grpSpLocks/>
        </xdr:cNvGrpSpPr>
      </xdr:nvGrpSpPr>
      <xdr:grpSpPr bwMode="auto">
        <a:xfrm>
          <a:off x="1066800" y="1038225"/>
          <a:ext cx="2162175" cy="1352550"/>
          <a:chOff x="120" y="109"/>
          <a:chExt cx="227" cy="142"/>
        </a:xfrm>
      </xdr:grpSpPr>
      <xdr:sp macro="" textlink="">
        <xdr:nvSpPr>
          <xdr:cNvPr id="882028" name="Freeform 223"/>
          <xdr:cNvSpPr>
            <a:spLocks/>
          </xdr:cNvSpPr>
        </xdr:nvSpPr>
        <xdr:spPr bwMode="auto">
          <a:xfrm rot="10439460">
            <a:off x="162" y="181"/>
            <a:ext cx="48" cy="39"/>
          </a:xfrm>
          <a:custGeom>
            <a:avLst/>
            <a:gdLst>
              <a:gd name="T0" fmla="*/ 3 w 56"/>
              <a:gd name="T1" fmla="*/ 2 h 34"/>
              <a:gd name="T2" fmla="*/ 3 w 56"/>
              <a:gd name="T3" fmla="*/ 1017627 h 34"/>
              <a:gd name="T4" fmla="*/ 3 w 56"/>
              <a:gd name="T5" fmla="*/ 5279795 h 34"/>
              <a:gd name="T6" fmla="*/ 3 w 56"/>
              <a:gd name="T7" fmla="*/ 4404466 h 34"/>
              <a:gd name="T8" fmla="*/ 3 w 56"/>
              <a:gd name="T9" fmla="*/ 2918342 h 34"/>
              <a:gd name="T10" fmla="*/ 3 w 56"/>
              <a:gd name="T11" fmla="*/ 1338937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29" name="Freeform 224"/>
          <xdr:cNvSpPr>
            <a:spLocks/>
          </xdr:cNvSpPr>
        </xdr:nvSpPr>
        <xdr:spPr bwMode="auto">
          <a:xfrm rot="-592444">
            <a:off x="227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0" name="Freeform 225"/>
          <xdr:cNvSpPr>
            <a:spLocks/>
          </xdr:cNvSpPr>
        </xdr:nvSpPr>
        <xdr:spPr bwMode="auto">
          <a:xfrm rot="-449752">
            <a:off x="290" y="212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1" name="Freeform 226"/>
          <xdr:cNvSpPr>
            <a:spLocks/>
          </xdr:cNvSpPr>
        </xdr:nvSpPr>
        <xdr:spPr bwMode="auto">
          <a:xfrm rot="-717886">
            <a:off x="122" y="181"/>
            <a:ext cx="43" cy="37"/>
          </a:xfrm>
          <a:custGeom>
            <a:avLst/>
            <a:gdLst>
              <a:gd name="T0" fmla="*/ 7 w 46"/>
              <a:gd name="T1" fmla="*/ 2147483646 h 26"/>
              <a:gd name="T2" fmla="*/ 7 w 46"/>
              <a:gd name="T3" fmla="*/ 2147483646 h 26"/>
              <a:gd name="T4" fmla="*/ 4 w 46"/>
              <a:gd name="T5" fmla="*/ 2147483646 h 26"/>
              <a:gd name="T6" fmla="*/ 0 w 46"/>
              <a:gd name="T7" fmla="*/ 2147483646 h 26"/>
              <a:gd name="T8" fmla="*/ 5 w 46"/>
              <a:gd name="T9" fmla="*/ 2147483646 h 26"/>
              <a:gd name="T10" fmla="*/ 7 w 46"/>
              <a:gd name="T11" fmla="*/ 0 h 26"/>
              <a:gd name="T12" fmla="*/ 7 w 46"/>
              <a:gd name="T13" fmla="*/ 2147483646 h 26"/>
              <a:gd name="T14" fmla="*/ 7 w 46"/>
              <a:gd name="T15" fmla="*/ 2147483646 h 26"/>
              <a:gd name="T16" fmla="*/ 7 w 46"/>
              <a:gd name="T17" fmla="*/ 2147483646 h 26"/>
              <a:gd name="T18" fmla="*/ 7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2" name="Freeform 227"/>
          <xdr:cNvSpPr>
            <a:spLocks/>
          </xdr:cNvSpPr>
        </xdr:nvSpPr>
        <xdr:spPr bwMode="auto">
          <a:xfrm rot="-717886">
            <a:off x="121" y="214"/>
            <a:ext cx="35" cy="36"/>
          </a:xfrm>
          <a:custGeom>
            <a:avLst/>
            <a:gdLst>
              <a:gd name="T0" fmla="*/ 2 w 46"/>
              <a:gd name="T1" fmla="*/ 2147483646 h 26"/>
              <a:gd name="T2" fmla="*/ 2 w 46"/>
              <a:gd name="T3" fmla="*/ 2147483646 h 26"/>
              <a:gd name="T4" fmla="*/ 2 w 46"/>
              <a:gd name="T5" fmla="*/ 2147483646 h 26"/>
              <a:gd name="T6" fmla="*/ 0 w 46"/>
              <a:gd name="T7" fmla="*/ 2147483646 h 26"/>
              <a:gd name="T8" fmla="*/ 2 w 46"/>
              <a:gd name="T9" fmla="*/ 2147483646 h 26"/>
              <a:gd name="T10" fmla="*/ 2 w 46"/>
              <a:gd name="T11" fmla="*/ 0 h 26"/>
              <a:gd name="T12" fmla="*/ 2 w 46"/>
              <a:gd name="T13" fmla="*/ 2147483646 h 26"/>
              <a:gd name="T14" fmla="*/ 2 w 46"/>
              <a:gd name="T15" fmla="*/ 2147483646 h 26"/>
              <a:gd name="T16" fmla="*/ 2 w 46"/>
              <a:gd name="T17" fmla="*/ 2147483646 h 26"/>
              <a:gd name="T18" fmla="*/ 2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3" name="Freeform 228"/>
          <xdr:cNvSpPr>
            <a:spLocks/>
          </xdr:cNvSpPr>
        </xdr:nvSpPr>
        <xdr:spPr bwMode="auto">
          <a:xfrm rot="9867534">
            <a:off x="146" y="146"/>
            <a:ext cx="40" cy="41"/>
          </a:xfrm>
          <a:custGeom>
            <a:avLst/>
            <a:gdLst>
              <a:gd name="T0" fmla="*/ 3 w 46"/>
              <a:gd name="T1" fmla="*/ 2147483646 h 26"/>
              <a:gd name="T2" fmla="*/ 3 w 46"/>
              <a:gd name="T3" fmla="*/ 2147483646 h 26"/>
              <a:gd name="T4" fmla="*/ 3 w 46"/>
              <a:gd name="T5" fmla="*/ 2147483646 h 26"/>
              <a:gd name="T6" fmla="*/ 0 w 46"/>
              <a:gd name="T7" fmla="*/ 2147483646 h 26"/>
              <a:gd name="T8" fmla="*/ 3 w 46"/>
              <a:gd name="T9" fmla="*/ 2147483646 h 26"/>
              <a:gd name="T10" fmla="*/ 3 w 46"/>
              <a:gd name="T11" fmla="*/ 0 h 26"/>
              <a:gd name="T12" fmla="*/ 3 w 46"/>
              <a:gd name="T13" fmla="*/ 2147483646 h 26"/>
              <a:gd name="T14" fmla="*/ 3 w 46"/>
              <a:gd name="T15" fmla="*/ 2147483646 h 26"/>
              <a:gd name="T16" fmla="*/ 3 w 46"/>
              <a:gd name="T17" fmla="*/ 2147483646 h 26"/>
              <a:gd name="T18" fmla="*/ 3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4" name="Freeform 229"/>
          <xdr:cNvSpPr>
            <a:spLocks/>
          </xdr:cNvSpPr>
        </xdr:nvSpPr>
        <xdr:spPr bwMode="auto">
          <a:xfrm rot="-592444">
            <a:off x="258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5" name="Freeform 230"/>
          <xdr:cNvSpPr>
            <a:spLocks/>
          </xdr:cNvSpPr>
        </xdr:nvSpPr>
        <xdr:spPr bwMode="auto">
          <a:xfrm rot="-592444">
            <a:off x="326" y="214"/>
            <a:ext cx="20" cy="37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6" name="Freeform 231"/>
          <xdr:cNvSpPr>
            <a:spLocks/>
          </xdr:cNvSpPr>
        </xdr:nvSpPr>
        <xdr:spPr bwMode="auto">
          <a:xfrm rot="-389447">
            <a:off x="274" y="179"/>
            <a:ext cx="35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7" name="Freeform 232"/>
          <xdr:cNvSpPr>
            <a:spLocks/>
          </xdr:cNvSpPr>
        </xdr:nvSpPr>
        <xdr:spPr bwMode="auto">
          <a:xfrm>
            <a:off x="239" y="180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8" name="Freeform 233"/>
          <xdr:cNvSpPr>
            <a:spLocks/>
          </xdr:cNvSpPr>
        </xdr:nvSpPr>
        <xdr:spPr bwMode="auto">
          <a:xfrm rot="-449752">
            <a:off x="153" y="216"/>
            <a:ext cx="38" cy="35"/>
          </a:xfrm>
          <a:custGeom>
            <a:avLst/>
            <a:gdLst>
              <a:gd name="T0" fmla="*/ 2 w 50"/>
              <a:gd name="T1" fmla="*/ 2 h 43"/>
              <a:gd name="T2" fmla="*/ 2 w 50"/>
              <a:gd name="T3" fmla="*/ 2 h 43"/>
              <a:gd name="T4" fmla="*/ 0 w 50"/>
              <a:gd name="T5" fmla="*/ 2 h 43"/>
              <a:gd name="T6" fmla="*/ 2 w 50"/>
              <a:gd name="T7" fmla="*/ 0 h 43"/>
              <a:gd name="T8" fmla="*/ 2 w 50"/>
              <a:gd name="T9" fmla="*/ 2 h 43"/>
              <a:gd name="T10" fmla="*/ 2 w 50"/>
              <a:gd name="T11" fmla="*/ 2 h 43"/>
              <a:gd name="T12" fmla="*/ 2 w 50"/>
              <a:gd name="T13" fmla="*/ 2 h 43"/>
              <a:gd name="T14" fmla="*/ 2 w 50"/>
              <a:gd name="T15" fmla="*/ 2 h 43"/>
              <a:gd name="T16" fmla="*/ 2 w 50"/>
              <a:gd name="T17" fmla="*/ 2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39" name="Freeform 234"/>
          <xdr:cNvSpPr>
            <a:spLocks/>
          </xdr:cNvSpPr>
        </xdr:nvSpPr>
        <xdr:spPr bwMode="auto">
          <a:xfrm rot="10344321">
            <a:off x="190" y="213"/>
            <a:ext cx="38" cy="36"/>
          </a:xfrm>
          <a:custGeom>
            <a:avLst/>
            <a:gdLst>
              <a:gd name="T0" fmla="*/ 2 w 50"/>
              <a:gd name="T1" fmla="*/ 3 h 43"/>
              <a:gd name="T2" fmla="*/ 2 w 50"/>
              <a:gd name="T3" fmla="*/ 3 h 43"/>
              <a:gd name="T4" fmla="*/ 0 w 50"/>
              <a:gd name="T5" fmla="*/ 3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3 h 43"/>
              <a:gd name="T12" fmla="*/ 2 w 50"/>
              <a:gd name="T13" fmla="*/ 3 h 43"/>
              <a:gd name="T14" fmla="*/ 2 w 50"/>
              <a:gd name="T15" fmla="*/ 3 h 43"/>
              <a:gd name="T16" fmla="*/ 2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0" name="Freeform 235"/>
          <xdr:cNvSpPr>
            <a:spLocks/>
          </xdr:cNvSpPr>
        </xdr:nvSpPr>
        <xdr:spPr bwMode="auto">
          <a:xfrm rot="10447746">
            <a:off x="308" y="176"/>
            <a:ext cx="38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1" name="Freeform 236"/>
          <xdr:cNvSpPr>
            <a:spLocks/>
          </xdr:cNvSpPr>
        </xdr:nvSpPr>
        <xdr:spPr bwMode="auto">
          <a:xfrm>
            <a:off x="205" y="181"/>
            <a:ext cx="34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2" name="Freeform 237"/>
          <xdr:cNvSpPr>
            <a:spLocks/>
          </xdr:cNvSpPr>
        </xdr:nvSpPr>
        <xdr:spPr bwMode="auto">
          <a:xfrm rot="10439460">
            <a:off x="154" y="109"/>
            <a:ext cx="48" cy="40"/>
          </a:xfrm>
          <a:custGeom>
            <a:avLst/>
            <a:gdLst>
              <a:gd name="T0" fmla="*/ 3 w 56"/>
              <a:gd name="T1" fmla="*/ 2 h 34"/>
              <a:gd name="T2" fmla="*/ 3 w 56"/>
              <a:gd name="T3" fmla="*/ 9192787 h 34"/>
              <a:gd name="T4" fmla="*/ 3 w 56"/>
              <a:gd name="T5" fmla="*/ 46693665 h 34"/>
              <a:gd name="T6" fmla="*/ 3 w 56"/>
              <a:gd name="T7" fmla="*/ 39689615 h 34"/>
              <a:gd name="T8" fmla="*/ 3 w 56"/>
              <a:gd name="T9" fmla="*/ 25717685 h 34"/>
              <a:gd name="T10" fmla="*/ 3 w 56"/>
              <a:gd name="T11" fmla="*/ 12723581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3" name="Freeform 238"/>
          <xdr:cNvSpPr>
            <a:spLocks/>
          </xdr:cNvSpPr>
        </xdr:nvSpPr>
        <xdr:spPr bwMode="auto">
          <a:xfrm rot="-592444">
            <a:off x="226" y="146"/>
            <a:ext cx="32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4" name="Freeform 239"/>
          <xdr:cNvSpPr>
            <a:spLocks/>
          </xdr:cNvSpPr>
        </xdr:nvSpPr>
        <xdr:spPr bwMode="auto">
          <a:xfrm rot="-449752">
            <a:off x="289" y="146"/>
            <a:ext cx="38" cy="38"/>
          </a:xfrm>
          <a:custGeom>
            <a:avLst/>
            <a:gdLst>
              <a:gd name="T0" fmla="*/ 2 w 50"/>
              <a:gd name="T1" fmla="*/ 4 h 43"/>
              <a:gd name="T2" fmla="*/ 2 w 50"/>
              <a:gd name="T3" fmla="*/ 4 h 43"/>
              <a:gd name="T4" fmla="*/ 0 w 50"/>
              <a:gd name="T5" fmla="*/ 4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4 h 43"/>
              <a:gd name="T12" fmla="*/ 2 w 50"/>
              <a:gd name="T13" fmla="*/ 4 h 43"/>
              <a:gd name="T14" fmla="*/ 2 w 50"/>
              <a:gd name="T15" fmla="*/ 4 h 43"/>
              <a:gd name="T16" fmla="*/ 2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5" name="Freeform 240"/>
          <xdr:cNvSpPr>
            <a:spLocks/>
          </xdr:cNvSpPr>
        </xdr:nvSpPr>
        <xdr:spPr bwMode="auto">
          <a:xfrm rot="-592444">
            <a:off x="257" y="147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6" name="Freeform 241"/>
          <xdr:cNvSpPr>
            <a:spLocks/>
          </xdr:cNvSpPr>
        </xdr:nvSpPr>
        <xdr:spPr bwMode="auto">
          <a:xfrm rot="-592444">
            <a:off x="327" y="146"/>
            <a:ext cx="19" cy="36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7" name="Freeform 242"/>
          <xdr:cNvSpPr>
            <a:spLocks/>
          </xdr:cNvSpPr>
        </xdr:nvSpPr>
        <xdr:spPr bwMode="auto">
          <a:xfrm rot="-389447">
            <a:off x="275" y="111"/>
            <a:ext cx="35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8" name="Freeform 243"/>
          <xdr:cNvSpPr>
            <a:spLocks/>
          </xdr:cNvSpPr>
        </xdr:nvSpPr>
        <xdr:spPr bwMode="auto">
          <a:xfrm>
            <a:off x="240" y="111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49" name="Freeform 244"/>
          <xdr:cNvSpPr>
            <a:spLocks/>
          </xdr:cNvSpPr>
        </xdr:nvSpPr>
        <xdr:spPr bwMode="auto">
          <a:xfrm rot="-449752">
            <a:off x="120" y="146"/>
            <a:ext cx="28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50" name="Freeform 245"/>
          <xdr:cNvSpPr>
            <a:spLocks/>
          </xdr:cNvSpPr>
        </xdr:nvSpPr>
        <xdr:spPr bwMode="auto">
          <a:xfrm rot="10344321">
            <a:off x="186" y="145"/>
            <a:ext cx="41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51" name="Freeform 246"/>
          <xdr:cNvSpPr>
            <a:spLocks/>
          </xdr:cNvSpPr>
        </xdr:nvSpPr>
        <xdr:spPr bwMode="auto">
          <a:xfrm rot="10447746">
            <a:off x="309" y="109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52" name="Freeform 247"/>
          <xdr:cNvSpPr>
            <a:spLocks/>
          </xdr:cNvSpPr>
        </xdr:nvSpPr>
        <xdr:spPr bwMode="auto">
          <a:xfrm>
            <a:off x="197" y="113"/>
            <a:ext cx="44" cy="38"/>
          </a:xfrm>
          <a:custGeom>
            <a:avLst/>
            <a:gdLst>
              <a:gd name="T0" fmla="*/ 4 w 50"/>
              <a:gd name="T1" fmla="*/ 4 h 43"/>
              <a:gd name="T2" fmla="*/ 4 w 50"/>
              <a:gd name="T3" fmla="*/ 4 h 43"/>
              <a:gd name="T4" fmla="*/ 0 w 50"/>
              <a:gd name="T5" fmla="*/ 4 h 43"/>
              <a:gd name="T6" fmla="*/ 4 w 50"/>
              <a:gd name="T7" fmla="*/ 0 h 43"/>
              <a:gd name="T8" fmla="*/ 4 w 50"/>
              <a:gd name="T9" fmla="*/ 3 h 43"/>
              <a:gd name="T10" fmla="*/ 4 w 50"/>
              <a:gd name="T11" fmla="*/ 4 h 43"/>
              <a:gd name="T12" fmla="*/ 4 w 50"/>
              <a:gd name="T13" fmla="*/ 4 h 43"/>
              <a:gd name="T14" fmla="*/ 4 w 50"/>
              <a:gd name="T15" fmla="*/ 4 h 43"/>
              <a:gd name="T16" fmla="*/ 4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2053" name="Freeform 248"/>
          <xdr:cNvSpPr>
            <a:spLocks/>
          </xdr:cNvSpPr>
        </xdr:nvSpPr>
        <xdr:spPr bwMode="auto">
          <a:xfrm>
            <a:off x="120" y="111"/>
            <a:ext cx="36" cy="37"/>
          </a:xfrm>
          <a:custGeom>
            <a:avLst/>
            <a:gdLst>
              <a:gd name="T0" fmla="*/ 17 w 36"/>
              <a:gd name="T1" fmla="*/ 34 h 37"/>
              <a:gd name="T2" fmla="*/ 5 w 36"/>
              <a:gd name="T3" fmla="*/ 31 h 37"/>
              <a:gd name="T4" fmla="*/ 0 w 36"/>
              <a:gd name="T5" fmla="*/ 22 h 37"/>
              <a:gd name="T6" fmla="*/ 14 w 36"/>
              <a:gd name="T7" fmla="*/ 0 h 37"/>
              <a:gd name="T8" fmla="*/ 28 w 36"/>
              <a:gd name="T9" fmla="*/ 1 h 37"/>
              <a:gd name="T10" fmla="*/ 35 w 36"/>
              <a:gd name="T11" fmla="*/ 7 h 37"/>
              <a:gd name="T12" fmla="*/ 36 w 36"/>
              <a:gd name="T13" fmla="*/ 19 h 37"/>
              <a:gd name="T14" fmla="*/ 27 w 36"/>
              <a:gd name="T15" fmla="*/ 35 h 37"/>
              <a:gd name="T16" fmla="*/ 17 w 36"/>
              <a:gd name="T17" fmla="*/ 34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37"/>
              <a:gd name="T29" fmla="*/ 36 w 36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37">
                <a:moveTo>
                  <a:pt x="17" y="34"/>
                </a:moveTo>
                <a:cubicBezTo>
                  <a:pt x="13" y="35"/>
                  <a:pt x="9" y="32"/>
                  <a:pt x="5" y="31"/>
                </a:cubicBezTo>
                <a:cubicBezTo>
                  <a:pt x="3" y="28"/>
                  <a:pt x="0" y="22"/>
                  <a:pt x="0" y="22"/>
                </a:cubicBezTo>
                <a:cubicBezTo>
                  <a:pt x="1" y="8"/>
                  <a:pt x="2" y="2"/>
                  <a:pt x="14" y="0"/>
                </a:cubicBezTo>
                <a:cubicBezTo>
                  <a:pt x="19" y="1"/>
                  <a:pt x="23" y="1"/>
                  <a:pt x="28" y="1"/>
                </a:cubicBezTo>
                <a:cubicBezTo>
                  <a:pt x="30" y="5"/>
                  <a:pt x="33" y="2"/>
                  <a:pt x="35" y="7"/>
                </a:cubicBezTo>
                <a:cubicBezTo>
                  <a:pt x="35" y="9"/>
                  <a:pt x="36" y="19"/>
                  <a:pt x="36" y="19"/>
                </a:cubicBezTo>
                <a:cubicBezTo>
                  <a:pt x="35" y="26"/>
                  <a:pt x="35" y="34"/>
                  <a:pt x="27" y="35"/>
                </a:cubicBezTo>
                <a:cubicBezTo>
                  <a:pt x="17" y="35"/>
                  <a:pt x="19" y="37"/>
                  <a:pt x="17" y="3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14</xdr:row>
      <xdr:rowOff>114300</xdr:rowOff>
    </xdr:from>
    <xdr:to>
      <xdr:col>17</xdr:col>
      <xdr:colOff>142875</xdr:colOff>
      <xdr:row>15</xdr:row>
      <xdr:rowOff>104775</xdr:rowOff>
    </xdr:to>
    <xdr:grpSp>
      <xdr:nvGrpSpPr>
        <xdr:cNvPr id="881999" name="Group 250"/>
        <xdr:cNvGrpSpPr>
          <a:grpSpLocks/>
        </xdr:cNvGrpSpPr>
      </xdr:nvGrpSpPr>
      <xdr:grpSpPr bwMode="auto">
        <a:xfrm>
          <a:off x="4543425" y="2381250"/>
          <a:ext cx="476250" cy="142875"/>
          <a:chOff x="471" y="249"/>
          <a:chExt cx="51" cy="15"/>
        </a:xfrm>
      </xdr:grpSpPr>
      <xdr:grpSp>
        <xdr:nvGrpSpPr>
          <xdr:cNvPr id="882015" name="Group 251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82022" name="Line 252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23" name="Line 253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24" name="Line 254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25" name="Line 255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26" name="Line 256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27" name="Line 257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82016" name="Line 258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17" name="Line 259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18" name="Line 260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19" name="Line 261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20" name="Line 262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21" name="Line 263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200025</xdr:colOff>
      <xdr:row>2</xdr:row>
      <xdr:rowOff>123825</xdr:rowOff>
    </xdr:from>
    <xdr:to>
      <xdr:col>28</xdr:col>
      <xdr:colOff>104775</xdr:colOff>
      <xdr:row>3</xdr:row>
      <xdr:rowOff>114300</xdr:rowOff>
    </xdr:to>
    <xdr:grpSp>
      <xdr:nvGrpSpPr>
        <xdr:cNvPr id="882000" name="Group 264"/>
        <xdr:cNvGrpSpPr>
          <a:grpSpLocks/>
        </xdr:cNvGrpSpPr>
      </xdr:nvGrpSpPr>
      <xdr:grpSpPr bwMode="auto">
        <a:xfrm>
          <a:off x="7934325" y="561975"/>
          <a:ext cx="485775" cy="142875"/>
          <a:chOff x="471" y="249"/>
          <a:chExt cx="51" cy="15"/>
        </a:xfrm>
      </xdr:grpSpPr>
      <xdr:grpSp>
        <xdr:nvGrpSpPr>
          <xdr:cNvPr id="882002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82009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10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11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12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13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82014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82003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04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05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06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07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2008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28575</xdr:colOff>
      <xdr:row>5</xdr:row>
      <xdr:rowOff>142875</xdr:rowOff>
    </xdr:from>
    <xdr:to>
      <xdr:col>25</xdr:col>
      <xdr:colOff>0</xdr:colOff>
      <xdr:row>14</xdr:row>
      <xdr:rowOff>114300</xdr:rowOff>
    </xdr:to>
    <xdr:sp macro="" textlink="">
      <xdr:nvSpPr>
        <xdr:cNvPr id="882001" name="Freeform 131"/>
        <xdr:cNvSpPr>
          <a:spLocks/>
        </xdr:cNvSpPr>
      </xdr:nvSpPr>
      <xdr:spPr bwMode="auto">
        <a:xfrm>
          <a:off x="6657975" y="1038225"/>
          <a:ext cx="895350" cy="1343025"/>
        </a:xfrm>
        <a:custGeom>
          <a:avLst/>
          <a:gdLst>
            <a:gd name="T0" fmla="*/ 2147483646 w 94"/>
            <a:gd name="T1" fmla="*/ 0 h 141"/>
            <a:gd name="T2" fmla="*/ 2147483646 w 94"/>
            <a:gd name="T3" fmla="*/ 2147483646 h 141"/>
            <a:gd name="T4" fmla="*/ 0 w 94"/>
            <a:gd name="T5" fmla="*/ 2147483646 h 141"/>
            <a:gd name="T6" fmla="*/ 0 60000 65536"/>
            <a:gd name="T7" fmla="*/ 0 60000 65536"/>
            <a:gd name="T8" fmla="*/ 0 60000 65536"/>
            <a:gd name="T9" fmla="*/ 0 w 94"/>
            <a:gd name="T10" fmla="*/ 0 h 141"/>
            <a:gd name="T11" fmla="*/ 94 w 94"/>
            <a:gd name="T12" fmla="*/ 141 h 1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141">
              <a:moveTo>
                <a:pt x="94" y="0"/>
              </a:moveTo>
              <a:lnTo>
                <a:pt x="57" y="141"/>
              </a:lnTo>
              <a:lnTo>
                <a:pt x="0" y="141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12</xdr:row>
      <xdr:rowOff>104775</xdr:rowOff>
    </xdr:from>
    <xdr:to>
      <xdr:col>22</xdr:col>
      <xdr:colOff>190500</xdr:colOff>
      <xdr:row>15</xdr:row>
      <xdr:rowOff>0</xdr:rowOff>
    </xdr:to>
    <xdr:sp macro="" textlink="">
      <xdr:nvSpPr>
        <xdr:cNvPr id="866903" name="Freeform 3"/>
        <xdr:cNvSpPr>
          <a:spLocks/>
        </xdr:cNvSpPr>
      </xdr:nvSpPr>
      <xdr:spPr bwMode="auto">
        <a:xfrm>
          <a:off x="6305550" y="2066925"/>
          <a:ext cx="514350" cy="352425"/>
        </a:xfrm>
        <a:custGeom>
          <a:avLst/>
          <a:gdLst>
            <a:gd name="T0" fmla="*/ 2147483646 w 54"/>
            <a:gd name="T1" fmla="*/ 2147483646 h 37"/>
            <a:gd name="T2" fmla="*/ 2147483646 w 54"/>
            <a:gd name="T3" fmla="*/ 2147483646 h 37"/>
            <a:gd name="T4" fmla="*/ 2147483646 w 54"/>
            <a:gd name="T5" fmla="*/ 2147483646 h 37"/>
            <a:gd name="T6" fmla="*/ 2147483646 w 54"/>
            <a:gd name="T7" fmla="*/ 2147483646 h 37"/>
            <a:gd name="T8" fmla="*/ 2147483646 w 54"/>
            <a:gd name="T9" fmla="*/ 2147483646 h 37"/>
            <a:gd name="T10" fmla="*/ 2147483646 w 54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4"/>
            <a:gd name="T19" fmla="*/ 0 h 37"/>
            <a:gd name="T20" fmla="*/ 54 w 54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4" h="37">
              <a:moveTo>
                <a:pt x="19" y="3"/>
              </a:moveTo>
              <a:cubicBezTo>
                <a:pt x="10" y="6"/>
                <a:pt x="14" y="6"/>
                <a:pt x="7" y="9"/>
              </a:cubicBezTo>
              <a:cubicBezTo>
                <a:pt x="0" y="27"/>
                <a:pt x="6" y="32"/>
                <a:pt x="24" y="37"/>
              </a:cubicBezTo>
              <a:cubicBezTo>
                <a:pt x="30" y="36"/>
                <a:pt x="36" y="35"/>
                <a:pt x="41" y="34"/>
              </a:cubicBezTo>
              <a:cubicBezTo>
                <a:pt x="51" y="26"/>
                <a:pt x="54" y="17"/>
                <a:pt x="39" y="8"/>
              </a:cubicBezTo>
              <a:cubicBezTo>
                <a:pt x="34" y="0"/>
                <a:pt x="39" y="5"/>
                <a:pt x="19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10</xdr:row>
      <xdr:rowOff>114300</xdr:rowOff>
    </xdr:from>
    <xdr:to>
      <xdr:col>22</xdr:col>
      <xdr:colOff>323850</xdr:colOff>
      <xdr:row>13</xdr:row>
      <xdr:rowOff>19050</xdr:rowOff>
    </xdr:to>
    <xdr:sp macro="" textlink="">
      <xdr:nvSpPr>
        <xdr:cNvPr id="866904" name="Freeform 4"/>
        <xdr:cNvSpPr>
          <a:spLocks/>
        </xdr:cNvSpPr>
      </xdr:nvSpPr>
      <xdr:spPr bwMode="auto">
        <a:xfrm>
          <a:off x="6457950" y="1771650"/>
          <a:ext cx="495300" cy="361950"/>
        </a:xfrm>
        <a:custGeom>
          <a:avLst/>
          <a:gdLst>
            <a:gd name="T0" fmla="*/ 2147483646 w 51"/>
            <a:gd name="T1" fmla="*/ 2147483646 h 37"/>
            <a:gd name="T2" fmla="*/ 2147483646 w 51"/>
            <a:gd name="T3" fmla="*/ 2147483646 h 37"/>
            <a:gd name="T4" fmla="*/ 2147483646 w 51"/>
            <a:gd name="T5" fmla="*/ 2147483646 h 37"/>
            <a:gd name="T6" fmla="*/ 2147483646 w 51"/>
            <a:gd name="T7" fmla="*/ 2147483646 h 37"/>
            <a:gd name="T8" fmla="*/ 2147483646 w 51"/>
            <a:gd name="T9" fmla="*/ 2147483646 h 37"/>
            <a:gd name="T10" fmla="*/ 2147483646 w 51"/>
            <a:gd name="T11" fmla="*/ 2147483646 h 3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1"/>
            <a:gd name="T19" fmla="*/ 0 h 37"/>
            <a:gd name="T20" fmla="*/ 51 w 51"/>
            <a:gd name="T21" fmla="*/ 37 h 3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1" h="37">
              <a:moveTo>
                <a:pt x="17" y="4"/>
              </a:moveTo>
              <a:cubicBezTo>
                <a:pt x="8" y="6"/>
                <a:pt x="13" y="5"/>
                <a:pt x="6" y="8"/>
              </a:cubicBezTo>
              <a:cubicBezTo>
                <a:pt x="0" y="27"/>
                <a:pt x="7" y="32"/>
                <a:pt x="23" y="37"/>
              </a:cubicBezTo>
              <a:cubicBezTo>
                <a:pt x="28" y="36"/>
                <a:pt x="33" y="35"/>
                <a:pt x="38" y="33"/>
              </a:cubicBezTo>
              <a:cubicBezTo>
                <a:pt x="47" y="25"/>
                <a:pt x="51" y="13"/>
                <a:pt x="36" y="8"/>
              </a:cubicBezTo>
              <a:cubicBezTo>
                <a:pt x="31" y="0"/>
                <a:pt x="35" y="5"/>
                <a:pt x="17" y="4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123825</xdr:colOff>
      <xdr:row>8</xdr:row>
      <xdr:rowOff>142875</xdr:rowOff>
    </xdr:from>
    <xdr:to>
      <xdr:col>23</xdr:col>
      <xdr:colOff>85725</xdr:colOff>
      <xdr:row>11</xdr:row>
      <xdr:rowOff>28575</xdr:rowOff>
    </xdr:to>
    <xdr:sp macro="" textlink="">
      <xdr:nvSpPr>
        <xdr:cNvPr id="866905" name="Freeform 5"/>
        <xdr:cNvSpPr>
          <a:spLocks/>
        </xdr:cNvSpPr>
      </xdr:nvSpPr>
      <xdr:spPr bwMode="auto">
        <a:xfrm>
          <a:off x="6581775" y="1495425"/>
          <a:ext cx="504825" cy="342900"/>
        </a:xfrm>
        <a:custGeom>
          <a:avLst/>
          <a:gdLst>
            <a:gd name="T0" fmla="*/ 2147483646 w 41"/>
            <a:gd name="T1" fmla="*/ 2147483646 h 31"/>
            <a:gd name="T2" fmla="*/ 2147483646 w 41"/>
            <a:gd name="T3" fmla="*/ 2147483646 h 31"/>
            <a:gd name="T4" fmla="*/ 2147483646 w 41"/>
            <a:gd name="T5" fmla="*/ 2147483646 h 31"/>
            <a:gd name="T6" fmla="*/ 2147483646 w 41"/>
            <a:gd name="T7" fmla="*/ 2147483646 h 31"/>
            <a:gd name="T8" fmla="*/ 2147483646 w 41"/>
            <a:gd name="T9" fmla="*/ 2147483646 h 31"/>
            <a:gd name="T10" fmla="*/ 2147483646 w 41"/>
            <a:gd name="T11" fmla="*/ 2147483646 h 3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1"/>
            <a:gd name="T19" fmla="*/ 0 h 31"/>
            <a:gd name="T20" fmla="*/ 41 w 41"/>
            <a:gd name="T21" fmla="*/ 31 h 3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1" h="31">
              <a:moveTo>
                <a:pt x="14" y="3"/>
              </a:moveTo>
              <a:cubicBezTo>
                <a:pt x="7" y="5"/>
                <a:pt x="10" y="4"/>
                <a:pt x="5" y="7"/>
              </a:cubicBezTo>
              <a:cubicBezTo>
                <a:pt x="0" y="23"/>
                <a:pt x="6" y="27"/>
                <a:pt x="19" y="31"/>
              </a:cubicBezTo>
              <a:cubicBezTo>
                <a:pt x="23" y="30"/>
                <a:pt x="27" y="29"/>
                <a:pt x="31" y="28"/>
              </a:cubicBezTo>
              <a:cubicBezTo>
                <a:pt x="38" y="21"/>
                <a:pt x="41" y="11"/>
                <a:pt x="29" y="7"/>
              </a:cubicBezTo>
              <a:cubicBezTo>
                <a:pt x="25" y="0"/>
                <a:pt x="28" y="4"/>
                <a:pt x="14" y="3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7</xdr:row>
      <xdr:rowOff>19050</xdr:rowOff>
    </xdr:from>
    <xdr:to>
      <xdr:col>24</xdr:col>
      <xdr:colOff>38100</xdr:colOff>
      <xdr:row>9</xdr:row>
      <xdr:rowOff>47625</xdr:rowOff>
    </xdr:to>
    <xdr:sp macro="" textlink="">
      <xdr:nvSpPr>
        <xdr:cNvPr id="866906" name="Freeform 6"/>
        <xdr:cNvSpPr>
          <a:spLocks/>
        </xdr:cNvSpPr>
      </xdr:nvSpPr>
      <xdr:spPr bwMode="auto">
        <a:xfrm>
          <a:off x="6724650" y="1219200"/>
          <a:ext cx="495300" cy="333375"/>
        </a:xfrm>
        <a:custGeom>
          <a:avLst/>
          <a:gdLst>
            <a:gd name="T0" fmla="*/ 2147483646 w 55"/>
            <a:gd name="T1" fmla="*/ 2147483646 h 36"/>
            <a:gd name="T2" fmla="*/ 2147483646 w 55"/>
            <a:gd name="T3" fmla="*/ 2147483646 h 36"/>
            <a:gd name="T4" fmla="*/ 2147483646 w 55"/>
            <a:gd name="T5" fmla="*/ 2147483646 h 36"/>
            <a:gd name="T6" fmla="*/ 2147483646 w 55"/>
            <a:gd name="T7" fmla="*/ 2147483646 h 36"/>
            <a:gd name="T8" fmla="*/ 2147483646 w 55"/>
            <a:gd name="T9" fmla="*/ 2147483646 h 36"/>
            <a:gd name="T10" fmla="*/ 2147483646 w 55"/>
            <a:gd name="T11" fmla="*/ 2147483646 h 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55"/>
            <a:gd name="T19" fmla="*/ 0 h 36"/>
            <a:gd name="T20" fmla="*/ 55 w 55"/>
            <a:gd name="T21" fmla="*/ 36 h 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55" h="36">
              <a:moveTo>
                <a:pt x="18" y="2"/>
              </a:moveTo>
              <a:cubicBezTo>
                <a:pt x="12" y="5"/>
                <a:pt x="12" y="3"/>
                <a:pt x="7" y="8"/>
              </a:cubicBezTo>
              <a:cubicBezTo>
                <a:pt x="0" y="27"/>
                <a:pt x="5" y="31"/>
                <a:pt x="24" y="36"/>
              </a:cubicBezTo>
              <a:cubicBezTo>
                <a:pt x="30" y="35"/>
                <a:pt x="35" y="34"/>
                <a:pt x="41" y="33"/>
              </a:cubicBezTo>
              <a:cubicBezTo>
                <a:pt x="51" y="24"/>
                <a:pt x="55" y="13"/>
                <a:pt x="38" y="8"/>
              </a:cubicBezTo>
              <a:cubicBezTo>
                <a:pt x="32" y="0"/>
                <a:pt x="37" y="9"/>
                <a:pt x="18" y="2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6</xdr:row>
      <xdr:rowOff>0</xdr:rowOff>
    </xdr:from>
    <xdr:to>
      <xdr:col>30</xdr:col>
      <xdr:colOff>38100</xdr:colOff>
      <xdr:row>6</xdr:row>
      <xdr:rowOff>0</xdr:rowOff>
    </xdr:to>
    <xdr:sp macro="" textlink="">
      <xdr:nvSpPr>
        <xdr:cNvPr id="866907" name="Line 11"/>
        <xdr:cNvSpPr>
          <a:spLocks noChangeShapeType="1"/>
        </xdr:cNvSpPr>
      </xdr:nvSpPr>
      <xdr:spPr bwMode="auto">
        <a:xfrm>
          <a:off x="3238500" y="1047750"/>
          <a:ext cx="57626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104775</xdr:rowOff>
    </xdr:from>
    <xdr:to>
      <xdr:col>30</xdr:col>
      <xdr:colOff>66675</xdr:colOff>
      <xdr:row>14</xdr:row>
      <xdr:rowOff>114300</xdr:rowOff>
    </xdr:to>
    <xdr:sp macro="" textlink="">
      <xdr:nvSpPr>
        <xdr:cNvPr id="866908" name="Line 12"/>
        <xdr:cNvSpPr>
          <a:spLocks noChangeShapeType="1"/>
        </xdr:cNvSpPr>
      </xdr:nvSpPr>
      <xdr:spPr bwMode="auto">
        <a:xfrm>
          <a:off x="3219450" y="2371725"/>
          <a:ext cx="5810250" cy="95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16</xdr:row>
      <xdr:rowOff>114300</xdr:rowOff>
    </xdr:from>
    <xdr:to>
      <xdr:col>20</xdr:col>
      <xdr:colOff>0</xdr:colOff>
      <xdr:row>18</xdr:row>
      <xdr:rowOff>142875</xdr:rowOff>
    </xdr:to>
    <xdr:sp macro="" textlink="">
      <xdr:nvSpPr>
        <xdr:cNvPr id="866909" name="Line 14"/>
        <xdr:cNvSpPr>
          <a:spLocks noChangeShapeType="1"/>
        </xdr:cNvSpPr>
      </xdr:nvSpPr>
      <xdr:spPr bwMode="auto">
        <a:xfrm flipH="1" flipV="1">
          <a:off x="6076950" y="2686050"/>
          <a:ext cx="0" cy="3333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16</xdr:row>
      <xdr:rowOff>47625</xdr:rowOff>
    </xdr:from>
    <xdr:to>
      <xdr:col>24</xdr:col>
      <xdr:colOff>19050</xdr:colOff>
      <xdr:row>18</xdr:row>
      <xdr:rowOff>142875</xdr:rowOff>
    </xdr:to>
    <xdr:sp macro="" textlink="">
      <xdr:nvSpPr>
        <xdr:cNvPr id="866910" name="Line 15"/>
        <xdr:cNvSpPr>
          <a:spLocks noChangeShapeType="1"/>
        </xdr:cNvSpPr>
      </xdr:nvSpPr>
      <xdr:spPr bwMode="auto">
        <a:xfrm flipV="1">
          <a:off x="7200900" y="2619375"/>
          <a:ext cx="0" cy="40005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</xdr:row>
      <xdr:rowOff>142875</xdr:rowOff>
    </xdr:from>
    <xdr:to>
      <xdr:col>29</xdr:col>
      <xdr:colOff>0</xdr:colOff>
      <xdr:row>14</xdr:row>
      <xdr:rowOff>114300</xdr:rowOff>
    </xdr:to>
    <xdr:sp macro="" textlink="">
      <xdr:nvSpPr>
        <xdr:cNvPr id="866911" name="Line 17"/>
        <xdr:cNvSpPr>
          <a:spLocks noChangeShapeType="1"/>
        </xdr:cNvSpPr>
      </xdr:nvSpPr>
      <xdr:spPr bwMode="auto">
        <a:xfrm flipH="1">
          <a:off x="8648700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142875</xdr:rowOff>
    </xdr:from>
    <xdr:to>
      <xdr:col>30</xdr:col>
      <xdr:colOff>0</xdr:colOff>
      <xdr:row>14</xdr:row>
      <xdr:rowOff>114300</xdr:rowOff>
    </xdr:to>
    <xdr:sp macro="" textlink="">
      <xdr:nvSpPr>
        <xdr:cNvPr id="866912" name="Line 18"/>
        <xdr:cNvSpPr>
          <a:spLocks noChangeShapeType="1"/>
        </xdr:cNvSpPr>
      </xdr:nvSpPr>
      <xdr:spPr bwMode="auto">
        <a:xfrm>
          <a:off x="8963025" y="1038225"/>
          <a:ext cx="0" cy="134302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247650</xdr:colOff>
      <xdr:row>3</xdr:row>
      <xdr:rowOff>38100</xdr:rowOff>
    </xdr:from>
    <xdr:to>
      <xdr:col>22</xdr:col>
      <xdr:colOff>247650</xdr:colOff>
      <xdr:row>5</xdr:row>
      <xdr:rowOff>142875</xdr:rowOff>
    </xdr:to>
    <xdr:sp macro="" textlink="">
      <xdr:nvSpPr>
        <xdr:cNvPr id="866913" name="Line 19"/>
        <xdr:cNvSpPr>
          <a:spLocks noChangeShapeType="1"/>
        </xdr:cNvSpPr>
      </xdr:nvSpPr>
      <xdr:spPr bwMode="auto">
        <a:xfrm flipV="1">
          <a:off x="687705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361950</xdr:colOff>
      <xdr:row>3</xdr:row>
      <xdr:rowOff>38100</xdr:rowOff>
    </xdr:from>
    <xdr:to>
      <xdr:col>24</xdr:col>
      <xdr:colOff>361950</xdr:colOff>
      <xdr:row>5</xdr:row>
      <xdr:rowOff>142875</xdr:rowOff>
    </xdr:to>
    <xdr:sp macro="" textlink="">
      <xdr:nvSpPr>
        <xdr:cNvPr id="866914" name="Line 20"/>
        <xdr:cNvSpPr>
          <a:spLocks noChangeShapeType="1"/>
        </xdr:cNvSpPr>
      </xdr:nvSpPr>
      <xdr:spPr bwMode="auto">
        <a:xfrm flipV="1">
          <a:off x="7543800" y="628650"/>
          <a:ext cx="0" cy="409575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238125</xdr:colOff>
      <xdr:row>4</xdr:row>
      <xdr:rowOff>9525</xdr:rowOff>
    </xdr:from>
    <xdr:to>
      <xdr:col>25</xdr:col>
      <xdr:colOff>0</xdr:colOff>
      <xdr:row>4</xdr:row>
      <xdr:rowOff>9525</xdr:rowOff>
    </xdr:to>
    <xdr:sp macro="" textlink="">
      <xdr:nvSpPr>
        <xdr:cNvPr id="866915" name="Line 21"/>
        <xdr:cNvSpPr>
          <a:spLocks noChangeShapeType="1"/>
        </xdr:cNvSpPr>
      </xdr:nvSpPr>
      <xdr:spPr bwMode="auto">
        <a:xfrm>
          <a:off x="6867525" y="752475"/>
          <a:ext cx="68580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22</xdr:col>
      <xdr:colOff>314325</xdr:colOff>
      <xdr:row>10</xdr:row>
      <xdr:rowOff>9525</xdr:rowOff>
    </xdr:to>
    <xdr:sp macro="" textlink="">
      <xdr:nvSpPr>
        <xdr:cNvPr id="866916" name="Freeform 29"/>
        <xdr:cNvSpPr>
          <a:spLocks/>
        </xdr:cNvSpPr>
      </xdr:nvSpPr>
      <xdr:spPr bwMode="auto">
        <a:xfrm>
          <a:off x="6076950" y="1504950"/>
          <a:ext cx="866775" cy="161925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0</xdr:colOff>
      <xdr:row>5</xdr:row>
      <xdr:rowOff>9525</xdr:rowOff>
    </xdr:to>
    <xdr:sp macro="" textlink="">
      <xdr:nvSpPr>
        <xdr:cNvPr id="866917" name="Line 71"/>
        <xdr:cNvSpPr>
          <a:spLocks noChangeShapeType="1"/>
        </xdr:cNvSpPr>
      </xdr:nvSpPr>
      <xdr:spPr bwMode="auto">
        <a:xfrm>
          <a:off x="9734550" y="8953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9525</xdr:rowOff>
    </xdr:to>
    <xdr:sp macro="" textlink="">
      <xdr:nvSpPr>
        <xdr:cNvPr id="866918" name="Line 72"/>
        <xdr:cNvSpPr>
          <a:spLocks noChangeShapeType="1"/>
        </xdr:cNvSpPr>
      </xdr:nvSpPr>
      <xdr:spPr bwMode="auto">
        <a:xfrm>
          <a:off x="9734550" y="1047750"/>
          <a:ext cx="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14</xdr:row>
      <xdr:rowOff>104775</xdr:rowOff>
    </xdr:from>
    <xdr:to>
      <xdr:col>33</xdr:col>
      <xdr:colOff>0</xdr:colOff>
      <xdr:row>14</xdr:row>
      <xdr:rowOff>142875</xdr:rowOff>
    </xdr:to>
    <xdr:sp macro="" textlink="">
      <xdr:nvSpPr>
        <xdr:cNvPr id="866919" name="Line 73"/>
        <xdr:cNvSpPr>
          <a:spLocks noChangeShapeType="1"/>
        </xdr:cNvSpPr>
      </xdr:nvSpPr>
      <xdr:spPr bwMode="auto">
        <a:xfrm>
          <a:off x="9734550" y="2371725"/>
          <a:ext cx="0" cy="381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47625</xdr:rowOff>
    </xdr:from>
    <xdr:to>
      <xdr:col>33</xdr:col>
      <xdr:colOff>0</xdr:colOff>
      <xdr:row>16</xdr:row>
      <xdr:rowOff>76200</xdr:rowOff>
    </xdr:to>
    <xdr:sp macro="" textlink="">
      <xdr:nvSpPr>
        <xdr:cNvPr id="866920" name="Line 74"/>
        <xdr:cNvSpPr>
          <a:spLocks noChangeShapeType="1"/>
        </xdr:cNvSpPr>
      </xdr:nvSpPr>
      <xdr:spPr bwMode="auto">
        <a:xfrm>
          <a:off x="9734550" y="2619375"/>
          <a:ext cx="0" cy="28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190500</xdr:colOff>
      <xdr:row>6</xdr:row>
      <xdr:rowOff>0</xdr:rowOff>
    </xdr:from>
    <xdr:to>
      <xdr:col>24</xdr:col>
      <xdr:colOff>123825</xdr:colOff>
      <xdr:row>7</xdr:row>
      <xdr:rowOff>104775</xdr:rowOff>
    </xdr:to>
    <xdr:sp macro="" textlink="">
      <xdr:nvSpPr>
        <xdr:cNvPr id="866921" name="Freeform 124"/>
        <xdr:cNvSpPr>
          <a:spLocks/>
        </xdr:cNvSpPr>
      </xdr:nvSpPr>
      <xdr:spPr bwMode="auto">
        <a:xfrm>
          <a:off x="6819900" y="1047750"/>
          <a:ext cx="485775" cy="257175"/>
        </a:xfrm>
        <a:custGeom>
          <a:avLst/>
          <a:gdLst>
            <a:gd name="T0" fmla="*/ 2147483646 w 55"/>
            <a:gd name="T1" fmla="*/ 0 h 28"/>
            <a:gd name="T2" fmla="*/ 2147483646 w 55"/>
            <a:gd name="T3" fmla="*/ 2147483646 h 28"/>
            <a:gd name="T4" fmla="*/ 2147483646 w 55"/>
            <a:gd name="T5" fmla="*/ 2147483646 h 28"/>
            <a:gd name="T6" fmla="*/ 2147483646 w 55"/>
            <a:gd name="T7" fmla="*/ 2147483646 h 28"/>
            <a:gd name="T8" fmla="*/ 2147483646 w 55"/>
            <a:gd name="T9" fmla="*/ 2147483646 h 28"/>
            <a:gd name="T10" fmla="*/ 2147483646 w 55"/>
            <a:gd name="T11" fmla="*/ 0 h 28"/>
            <a:gd name="T12" fmla="*/ 2147483646 w 55"/>
            <a:gd name="T13" fmla="*/ 0 h 28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"/>
            <a:gd name="T22" fmla="*/ 0 h 28"/>
            <a:gd name="T23" fmla="*/ 55 w 55"/>
            <a:gd name="T24" fmla="*/ 28 h 28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" h="28">
              <a:moveTo>
                <a:pt x="20" y="0"/>
              </a:moveTo>
              <a:cubicBezTo>
                <a:pt x="10" y="2"/>
                <a:pt x="14" y="1"/>
                <a:pt x="7" y="4"/>
              </a:cubicBezTo>
              <a:cubicBezTo>
                <a:pt x="0" y="20"/>
                <a:pt x="8" y="24"/>
                <a:pt x="27" y="28"/>
              </a:cubicBezTo>
              <a:cubicBezTo>
                <a:pt x="33" y="27"/>
                <a:pt x="38" y="26"/>
                <a:pt x="44" y="25"/>
              </a:cubicBezTo>
              <a:cubicBezTo>
                <a:pt x="54" y="18"/>
                <a:pt x="55" y="8"/>
                <a:pt x="48" y="1"/>
              </a:cubicBezTo>
              <a:cubicBezTo>
                <a:pt x="45" y="0"/>
                <a:pt x="43" y="0"/>
                <a:pt x="38" y="0"/>
              </a:cubicBezTo>
              <a:cubicBezTo>
                <a:pt x="33" y="0"/>
                <a:pt x="24" y="0"/>
                <a:pt x="20" y="0"/>
              </a:cubicBezTo>
              <a:close/>
            </a:path>
          </a:pathLst>
        </a:cu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6</xdr:row>
      <xdr:rowOff>9525</xdr:rowOff>
    </xdr:from>
    <xdr:to>
      <xdr:col>11</xdr:col>
      <xdr:colOff>114300</xdr:colOff>
      <xdr:row>14</xdr:row>
      <xdr:rowOff>104775</xdr:rowOff>
    </xdr:to>
    <xdr:sp macro="" textlink="">
      <xdr:nvSpPr>
        <xdr:cNvPr id="866922" name="Rectangle 126"/>
        <xdr:cNvSpPr>
          <a:spLocks noChangeArrowheads="1"/>
        </xdr:cNvSpPr>
      </xdr:nvSpPr>
      <xdr:spPr bwMode="auto">
        <a:xfrm>
          <a:off x="1076325" y="1057275"/>
          <a:ext cx="2133600" cy="13144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17</xdr:row>
      <xdr:rowOff>57150</xdr:rowOff>
    </xdr:from>
    <xdr:to>
      <xdr:col>12</xdr:col>
      <xdr:colOff>9525</xdr:colOff>
      <xdr:row>18</xdr:row>
      <xdr:rowOff>85725</xdr:rowOff>
    </xdr:to>
    <xdr:grpSp>
      <xdr:nvGrpSpPr>
        <xdr:cNvPr id="866923" name="Group 157"/>
        <xdr:cNvGrpSpPr>
          <a:grpSpLocks/>
        </xdr:cNvGrpSpPr>
      </xdr:nvGrpSpPr>
      <xdr:grpSpPr bwMode="auto">
        <a:xfrm>
          <a:off x="1085850" y="2781300"/>
          <a:ext cx="2143125" cy="180975"/>
          <a:chOff x="129" y="292"/>
          <a:chExt cx="211" cy="19"/>
        </a:xfrm>
      </xdr:grpSpPr>
      <xdr:sp macro="" textlink="">
        <xdr:nvSpPr>
          <xdr:cNvPr id="867014" name="Line 158"/>
          <xdr:cNvSpPr>
            <a:spLocks noChangeShapeType="1"/>
          </xdr:cNvSpPr>
        </xdr:nvSpPr>
        <xdr:spPr bwMode="auto">
          <a:xfrm>
            <a:off x="129" y="301"/>
            <a:ext cx="211" cy="1"/>
          </a:xfrm>
          <a:prstGeom prst="line">
            <a:avLst/>
          </a:prstGeom>
          <a:noFill/>
          <a:ln w="3175">
            <a:solidFill>
              <a:srgbClr val="000000"/>
            </a:solidFill>
            <a:prstDash val="lgDash"/>
            <a:round/>
            <a:headEnd type="arrow" w="sm" len="sm"/>
            <a:tailEnd type="arrow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7015" name="Line 159"/>
          <xdr:cNvSpPr>
            <a:spLocks noChangeShapeType="1"/>
          </xdr:cNvSpPr>
        </xdr:nvSpPr>
        <xdr:spPr bwMode="auto">
          <a:xfrm>
            <a:off x="130" y="292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7016" name="Line 160"/>
          <xdr:cNvSpPr>
            <a:spLocks noChangeShapeType="1"/>
          </xdr:cNvSpPr>
        </xdr:nvSpPr>
        <xdr:spPr bwMode="auto">
          <a:xfrm>
            <a:off x="339" y="293"/>
            <a:ext cx="0" cy="18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171450</xdr:colOff>
      <xdr:row>2</xdr:row>
      <xdr:rowOff>114300</xdr:rowOff>
    </xdr:from>
    <xdr:to>
      <xdr:col>28</xdr:col>
      <xdr:colOff>28575</xdr:colOff>
      <xdr:row>5</xdr:row>
      <xdr:rowOff>133350</xdr:rowOff>
    </xdr:to>
    <xdr:sp macro="" textlink="">
      <xdr:nvSpPr>
        <xdr:cNvPr id="866924" name="Freeform 161"/>
        <xdr:cNvSpPr>
          <a:spLocks/>
        </xdr:cNvSpPr>
      </xdr:nvSpPr>
      <xdr:spPr bwMode="auto">
        <a:xfrm>
          <a:off x="7172325" y="552450"/>
          <a:ext cx="1171575" cy="476250"/>
        </a:xfrm>
        <a:custGeom>
          <a:avLst/>
          <a:gdLst>
            <a:gd name="T0" fmla="*/ 0 w 148"/>
            <a:gd name="T1" fmla="*/ 2147483646 h 50"/>
            <a:gd name="T2" fmla="*/ 2147483646 w 148"/>
            <a:gd name="T3" fmla="*/ 0 h 50"/>
            <a:gd name="T4" fmla="*/ 2147483646 w 148"/>
            <a:gd name="T5" fmla="*/ 0 h 50"/>
            <a:gd name="T6" fmla="*/ 0 60000 65536"/>
            <a:gd name="T7" fmla="*/ 0 60000 65536"/>
            <a:gd name="T8" fmla="*/ 0 60000 65536"/>
            <a:gd name="T9" fmla="*/ 0 w 148"/>
            <a:gd name="T10" fmla="*/ 0 h 50"/>
            <a:gd name="T11" fmla="*/ 148 w 148"/>
            <a:gd name="T12" fmla="*/ 50 h 5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8" h="50">
              <a:moveTo>
                <a:pt x="0" y="50"/>
              </a:moveTo>
              <a:lnTo>
                <a:pt x="104" y="0"/>
              </a:lnTo>
              <a:lnTo>
                <a:pt x="148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18</xdr:row>
      <xdr:rowOff>0</xdr:rowOff>
    </xdr:from>
    <xdr:to>
      <xdr:col>20</xdr:col>
      <xdr:colOff>200025</xdr:colOff>
      <xdr:row>18</xdr:row>
      <xdr:rowOff>0</xdr:rowOff>
    </xdr:to>
    <xdr:sp macro="" textlink="">
      <xdr:nvSpPr>
        <xdr:cNvPr id="866925" name="Line 163"/>
        <xdr:cNvSpPr>
          <a:spLocks noChangeShapeType="1"/>
        </xdr:cNvSpPr>
      </xdr:nvSpPr>
      <xdr:spPr bwMode="auto">
        <a:xfrm flipV="1">
          <a:off x="6057900" y="2876550"/>
          <a:ext cx="2190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17</xdr:row>
      <xdr:rowOff>66675</xdr:rowOff>
    </xdr:from>
    <xdr:to>
      <xdr:col>20</xdr:col>
      <xdr:colOff>190500</xdr:colOff>
      <xdr:row>18</xdr:row>
      <xdr:rowOff>133350</xdr:rowOff>
    </xdr:to>
    <xdr:sp macro="" textlink="">
      <xdr:nvSpPr>
        <xdr:cNvPr id="866926" name="Line 164"/>
        <xdr:cNvSpPr>
          <a:spLocks noChangeShapeType="1"/>
        </xdr:cNvSpPr>
      </xdr:nvSpPr>
      <xdr:spPr bwMode="auto">
        <a:xfrm>
          <a:off x="6267450" y="2790825"/>
          <a:ext cx="0" cy="219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361950</xdr:colOff>
      <xdr:row>9</xdr:row>
      <xdr:rowOff>95250</xdr:rowOff>
    </xdr:from>
    <xdr:to>
      <xdr:col>27</xdr:col>
      <xdr:colOff>123825</xdr:colOff>
      <xdr:row>12</xdr:row>
      <xdr:rowOff>0</xdr:rowOff>
    </xdr:to>
    <xdr:sp macro="" textlink="">
      <xdr:nvSpPr>
        <xdr:cNvPr id="866927" name="Freeform 169"/>
        <xdr:cNvSpPr>
          <a:spLocks/>
        </xdr:cNvSpPr>
      </xdr:nvSpPr>
      <xdr:spPr bwMode="auto">
        <a:xfrm flipH="1" flipV="1">
          <a:off x="6991350" y="1600200"/>
          <a:ext cx="1219200" cy="3619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333375</xdr:colOff>
      <xdr:row>12</xdr:row>
      <xdr:rowOff>133350</xdr:rowOff>
    </xdr:from>
    <xdr:to>
      <xdr:col>27</xdr:col>
      <xdr:colOff>0</xdr:colOff>
      <xdr:row>14</xdr:row>
      <xdr:rowOff>0</xdr:rowOff>
    </xdr:to>
    <xdr:sp macro="" textlink="">
      <xdr:nvSpPr>
        <xdr:cNvPr id="866928" name="Freeform 170"/>
        <xdr:cNvSpPr>
          <a:spLocks/>
        </xdr:cNvSpPr>
      </xdr:nvSpPr>
      <xdr:spPr bwMode="auto">
        <a:xfrm flipH="1" flipV="1">
          <a:off x="6962775" y="2095500"/>
          <a:ext cx="1123950" cy="171450"/>
        </a:xfrm>
        <a:custGeom>
          <a:avLst/>
          <a:gdLst>
            <a:gd name="T0" fmla="*/ 0 w 87"/>
            <a:gd name="T1" fmla="*/ 0 h 17"/>
            <a:gd name="T2" fmla="*/ 2147483646 w 87"/>
            <a:gd name="T3" fmla="*/ 0 h 17"/>
            <a:gd name="T4" fmla="*/ 2147483646 w 87"/>
            <a:gd name="T5" fmla="*/ 2147483646 h 17"/>
            <a:gd name="T6" fmla="*/ 0 60000 65536"/>
            <a:gd name="T7" fmla="*/ 0 60000 65536"/>
            <a:gd name="T8" fmla="*/ 0 60000 65536"/>
            <a:gd name="T9" fmla="*/ 0 w 87"/>
            <a:gd name="T10" fmla="*/ 0 h 17"/>
            <a:gd name="T11" fmla="*/ 87 w 87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7" h="17">
              <a:moveTo>
                <a:pt x="0" y="0"/>
              </a:moveTo>
              <a:lnTo>
                <a:pt x="54" y="0"/>
              </a:lnTo>
              <a:lnTo>
                <a:pt x="87" y="17"/>
              </a:lnTo>
            </a:path>
          </a:pathLst>
        </a:cu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190500</xdr:colOff>
      <xdr:row>18</xdr:row>
      <xdr:rowOff>19050</xdr:rowOff>
    </xdr:from>
    <xdr:to>
      <xdr:col>24</xdr:col>
      <xdr:colOff>19050</xdr:colOff>
      <xdr:row>18</xdr:row>
      <xdr:rowOff>19050</xdr:rowOff>
    </xdr:to>
    <xdr:sp macro="" textlink="">
      <xdr:nvSpPr>
        <xdr:cNvPr id="866929" name="Line 174"/>
        <xdr:cNvSpPr>
          <a:spLocks noChangeShapeType="1"/>
        </xdr:cNvSpPr>
      </xdr:nvSpPr>
      <xdr:spPr bwMode="auto">
        <a:xfrm>
          <a:off x="6267450" y="2895600"/>
          <a:ext cx="933450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12</xdr:row>
      <xdr:rowOff>133350</xdr:rowOff>
    </xdr:from>
    <xdr:to>
      <xdr:col>22</xdr:col>
      <xdr:colOff>161925</xdr:colOff>
      <xdr:row>13</xdr:row>
      <xdr:rowOff>76200</xdr:rowOff>
    </xdr:to>
    <xdr:sp macro="" textlink="">
      <xdr:nvSpPr>
        <xdr:cNvPr id="866930" name="Freeform 177"/>
        <xdr:cNvSpPr>
          <a:spLocks/>
        </xdr:cNvSpPr>
      </xdr:nvSpPr>
      <xdr:spPr bwMode="auto">
        <a:xfrm>
          <a:off x="6696075" y="209550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11</xdr:row>
      <xdr:rowOff>0</xdr:rowOff>
    </xdr:from>
    <xdr:to>
      <xdr:col>22</xdr:col>
      <xdr:colOff>304800</xdr:colOff>
      <xdr:row>11</xdr:row>
      <xdr:rowOff>95250</xdr:rowOff>
    </xdr:to>
    <xdr:sp macro="" textlink="">
      <xdr:nvSpPr>
        <xdr:cNvPr id="866931" name="Freeform 178"/>
        <xdr:cNvSpPr>
          <a:spLocks/>
        </xdr:cNvSpPr>
      </xdr:nvSpPr>
      <xdr:spPr bwMode="auto">
        <a:xfrm>
          <a:off x="6838950" y="1809750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333375</xdr:colOff>
      <xdr:row>9</xdr:row>
      <xdr:rowOff>28575</xdr:rowOff>
    </xdr:from>
    <xdr:to>
      <xdr:col>23</xdr:col>
      <xdr:colOff>57150</xdr:colOff>
      <xdr:row>9</xdr:row>
      <xdr:rowOff>123825</xdr:rowOff>
    </xdr:to>
    <xdr:sp macro="" textlink="">
      <xdr:nvSpPr>
        <xdr:cNvPr id="866932" name="Freeform 179"/>
        <xdr:cNvSpPr>
          <a:spLocks/>
        </xdr:cNvSpPr>
      </xdr:nvSpPr>
      <xdr:spPr bwMode="auto">
        <a:xfrm>
          <a:off x="6962775" y="15335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7</xdr:row>
      <xdr:rowOff>66675</xdr:rowOff>
    </xdr:from>
    <xdr:to>
      <xdr:col>24</xdr:col>
      <xdr:colOff>28575</xdr:colOff>
      <xdr:row>8</xdr:row>
      <xdr:rowOff>9525</xdr:rowOff>
    </xdr:to>
    <xdr:sp macro="" textlink="">
      <xdr:nvSpPr>
        <xdr:cNvPr id="866933" name="Freeform 180"/>
        <xdr:cNvSpPr>
          <a:spLocks/>
        </xdr:cNvSpPr>
      </xdr:nvSpPr>
      <xdr:spPr bwMode="auto">
        <a:xfrm>
          <a:off x="7115175" y="1266825"/>
          <a:ext cx="95250" cy="95250"/>
        </a:xfrm>
        <a:custGeom>
          <a:avLst/>
          <a:gdLst>
            <a:gd name="T0" fmla="*/ 2147483646 w 42"/>
            <a:gd name="T1" fmla="*/ 2147483646 h 33"/>
            <a:gd name="T2" fmla="*/ 2147483646 w 42"/>
            <a:gd name="T3" fmla="*/ 2147483646 h 33"/>
            <a:gd name="T4" fmla="*/ 0 w 42"/>
            <a:gd name="T5" fmla="*/ 2147483646 h 33"/>
            <a:gd name="T6" fmla="*/ 2147483646 w 42"/>
            <a:gd name="T7" fmla="*/ 2147483646 h 33"/>
            <a:gd name="T8" fmla="*/ 2147483646 w 42"/>
            <a:gd name="T9" fmla="*/ 2147483646 h 33"/>
            <a:gd name="T10" fmla="*/ 2147483646 w 42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2"/>
            <a:gd name="T19" fmla="*/ 0 h 33"/>
            <a:gd name="T20" fmla="*/ 42 w 42"/>
            <a:gd name="T21" fmla="*/ 33 h 33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2" h="33">
              <a:moveTo>
                <a:pt x="10" y="6"/>
              </a:moveTo>
              <a:cubicBezTo>
                <a:pt x="8" y="6"/>
                <a:pt x="6" y="6"/>
                <a:pt x="4" y="7"/>
              </a:cubicBezTo>
              <a:cubicBezTo>
                <a:pt x="2" y="8"/>
                <a:pt x="0" y="13"/>
                <a:pt x="0" y="13"/>
              </a:cubicBezTo>
              <a:cubicBezTo>
                <a:pt x="2" y="26"/>
                <a:pt x="3" y="28"/>
                <a:pt x="15" y="32"/>
              </a:cubicBezTo>
              <a:cubicBezTo>
                <a:pt x="38" y="31"/>
                <a:pt x="38" y="33"/>
                <a:pt x="42" y="16"/>
              </a:cubicBezTo>
              <a:cubicBezTo>
                <a:pt x="40" y="0"/>
                <a:pt x="24" y="5"/>
                <a:pt x="10" y="6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171450</xdr:colOff>
      <xdr:row>5</xdr:row>
      <xdr:rowOff>142875</xdr:rowOff>
    </xdr:from>
    <xdr:to>
      <xdr:col>24</xdr:col>
      <xdr:colOff>247650</xdr:colOff>
      <xdr:row>14</xdr:row>
      <xdr:rowOff>114300</xdr:rowOff>
    </xdr:to>
    <xdr:sp macro="" textlink="">
      <xdr:nvSpPr>
        <xdr:cNvPr id="866934" name="Line 182"/>
        <xdr:cNvSpPr>
          <a:spLocks noChangeShapeType="1"/>
        </xdr:cNvSpPr>
      </xdr:nvSpPr>
      <xdr:spPr bwMode="auto">
        <a:xfrm flipV="1">
          <a:off x="6800850" y="1038225"/>
          <a:ext cx="628650" cy="13430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228600</xdr:colOff>
      <xdr:row>6</xdr:row>
      <xdr:rowOff>57150</xdr:rowOff>
    </xdr:from>
    <xdr:to>
      <xdr:col>24</xdr:col>
      <xdr:colOff>285750</xdr:colOff>
      <xdr:row>6</xdr:row>
      <xdr:rowOff>95250</xdr:rowOff>
    </xdr:to>
    <xdr:sp macro="" textlink="">
      <xdr:nvSpPr>
        <xdr:cNvPr id="866935" name="Freeform 183"/>
        <xdr:cNvSpPr>
          <a:spLocks/>
        </xdr:cNvSpPr>
      </xdr:nvSpPr>
      <xdr:spPr bwMode="auto">
        <a:xfrm>
          <a:off x="7410450" y="1104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7</xdr:row>
      <xdr:rowOff>28575</xdr:rowOff>
    </xdr:from>
    <xdr:to>
      <xdr:col>24</xdr:col>
      <xdr:colOff>219075</xdr:colOff>
      <xdr:row>7</xdr:row>
      <xdr:rowOff>66675</xdr:rowOff>
    </xdr:to>
    <xdr:sp macro="" textlink="">
      <xdr:nvSpPr>
        <xdr:cNvPr id="866936" name="Freeform 184"/>
        <xdr:cNvSpPr>
          <a:spLocks/>
        </xdr:cNvSpPr>
      </xdr:nvSpPr>
      <xdr:spPr bwMode="auto">
        <a:xfrm>
          <a:off x="7343775" y="1228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114300</xdr:colOff>
      <xdr:row>8</xdr:row>
      <xdr:rowOff>9525</xdr:rowOff>
    </xdr:from>
    <xdr:to>
      <xdr:col>24</xdr:col>
      <xdr:colOff>171450</xdr:colOff>
      <xdr:row>8</xdr:row>
      <xdr:rowOff>47625</xdr:rowOff>
    </xdr:to>
    <xdr:sp macro="" textlink="">
      <xdr:nvSpPr>
        <xdr:cNvPr id="866937" name="Freeform 185"/>
        <xdr:cNvSpPr>
          <a:spLocks/>
        </xdr:cNvSpPr>
      </xdr:nvSpPr>
      <xdr:spPr bwMode="auto">
        <a:xfrm>
          <a:off x="7296150" y="1362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47625</xdr:colOff>
      <xdr:row>8</xdr:row>
      <xdr:rowOff>104775</xdr:rowOff>
    </xdr:from>
    <xdr:to>
      <xdr:col>24</xdr:col>
      <xdr:colOff>104775</xdr:colOff>
      <xdr:row>8</xdr:row>
      <xdr:rowOff>142875</xdr:rowOff>
    </xdr:to>
    <xdr:sp macro="" textlink="">
      <xdr:nvSpPr>
        <xdr:cNvPr id="866938" name="Freeform 186"/>
        <xdr:cNvSpPr>
          <a:spLocks/>
        </xdr:cNvSpPr>
      </xdr:nvSpPr>
      <xdr:spPr bwMode="auto">
        <a:xfrm>
          <a:off x="7229475" y="14573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9</xdr:row>
      <xdr:rowOff>47625</xdr:rowOff>
    </xdr:from>
    <xdr:to>
      <xdr:col>24</xdr:col>
      <xdr:colOff>95250</xdr:colOff>
      <xdr:row>9</xdr:row>
      <xdr:rowOff>85725</xdr:rowOff>
    </xdr:to>
    <xdr:sp macro="" textlink="">
      <xdr:nvSpPr>
        <xdr:cNvPr id="866939" name="Freeform 187"/>
        <xdr:cNvSpPr>
          <a:spLocks/>
        </xdr:cNvSpPr>
      </xdr:nvSpPr>
      <xdr:spPr bwMode="auto">
        <a:xfrm>
          <a:off x="7219950" y="15525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133350</xdr:colOff>
      <xdr:row>10</xdr:row>
      <xdr:rowOff>0</xdr:rowOff>
    </xdr:from>
    <xdr:to>
      <xdr:col>24</xdr:col>
      <xdr:colOff>9525</xdr:colOff>
      <xdr:row>10</xdr:row>
      <xdr:rowOff>38100</xdr:rowOff>
    </xdr:to>
    <xdr:sp macro="" textlink="">
      <xdr:nvSpPr>
        <xdr:cNvPr id="866940" name="Freeform 188"/>
        <xdr:cNvSpPr>
          <a:spLocks/>
        </xdr:cNvSpPr>
      </xdr:nvSpPr>
      <xdr:spPr bwMode="auto">
        <a:xfrm>
          <a:off x="7134225" y="16573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10</xdr:row>
      <xdr:rowOff>85725</xdr:rowOff>
    </xdr:from>
    <xdr:to>
      <xdr:col>24</xdr:col>
      <xdr:colOff>0</xdr:colOff>
      <xdr:row>10</xdr:row>
      <xdr:rowOff>123825</xdr:rowOff>
    </xdr:to>
    <xdr:sp macro="" textlink="">
      <xdr:nvSpPr>
        <xdr:cNvPr id="866941" name="Freeform 189"/>
        <xdr:cNvSpPr>
          <a:spLocks/>
        </xdr:cNvSpPr>
      </xdr:nvSpPr>
      <xdr:spPr bwMode="auto">
        <a:xfrm>
          <a:off x="7124700" y="17430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11</xdr:row>
      <xdr:rowOff>66675</xdr:rowOff>
    </xdr:from>
    <xdr:to>
      <xdr:col>23</xdr:col>
      <xdr:colOff>95250</xdr:colOff>
      <xdr:row>11</xdr:row>
      <xdr:rowOff>104775</xdr:rowOff>
    </xdr:to>
    <xdr:sp macro="" textlink="">
      <xdr:nvSpPr>
        <xdr:cNvPr id="866942" name="Freeform 190"/>
        <xdr:cNvSpPr>
          <a:spLocks/>
        </xdr:cNvSpPr>
      </xdr:nvSpPr>
      <xdr:spPr bwMode="auto">
        <a:xfrm>
          <a:off x="7038975" y="1876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11</xdr:row>
      <xdr:rowOff>133350</xdr:rowOff>
    </xdr:from>
    <xdr:to>
      <xdr:col>23</xdr:col>
      <xdr:colOff>85725</xdr:colOff>
      <xdr:row>12</xdr:row>
      <xdr:rowOff>19050</xdr:rowOff>
    </xdr:to>
    <xdr:sp macro="" textlink="">
      <xdr:nvSpPr>
        <xdr:cNvPr id="866943" name="Freeform 191"/>
        <xdr:cNvSpPr>
          <a:spLocks/>
        </xdr:cNvSpPr>
      </xdr:nvSpPr>
      <xdr:spPr bwMode="auto">
        <a:xfrm>
          <a:off x="7029450" y="19431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323850</xdr:colOff>
      <xdr:row>12</xdr:row>
      <xdr:rowOff>104775</xdr:rowOff>
    </xdr:from>
    <xdr:to>
      <xdr:col>23</xdr:col>
      <xdr:colOff>9525</xdr:colOff>
      <xdr:row>12</xdr:row>
      <xdr:rowOff>142875</xdr:rowOff>
    </xdr:to>
    <xdr:sp macro="" textlink="">
      <xdr:nvSpPr>
        <xdr:cNvPr id="866944" name="Freeform 192"/>
        <xdr:cNvSpPr>
          <a:spLocks/>
        </xdr:cNvSpPr>
      </xdr:nvSpPr>
      <xdr:spPr bwMode="auto">
        <a:xfrm>
          <a:off x="6953250" y="20669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285750</xdr:colOff>
      <xdr:row>13</xdr:row>
      <xdr:rowOff>57150</xdr:rowOff>
    </xdr:from>
    <xdr:to>
      <xdr:col>22</xdr:col>
      <xdr:colOff>342900</xdr:colOff>
      <xdr:row>13</xdr:row>
      <xdr:rowOff>95250</xdr:rowOff>
    </xdr:to>
    <xdr:sp macro="" textlink="">
      <xdr:nvSpPr>
        <xdr:cNvPr id="866945" name="Freeform 193"/>
        <xdr:cNvSpPr>
          <a:spLocks/>
        </xdr:cNvSpPr>
      </xdr:nvSpPr>
      <xdr:spPr bwMode="auto">
        <a:xfrm>
          <a:off x="6915150" y="21717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219075</xdr:colOff>
      <xdr:row>14</xdr:row>
      <xdr:rowOff>28575</xdr:rowOff>
    </xdr:from>
    <xdr:to>
      <xdr:col>22</xdr:col>
      <xdr:colOff>276225</xdr:colOff>
      <xdr:row>14</xdr:row>
      <xdr:rowOff>66675</xdr:rowOff>
    </xdr:to>
    <xdr:sp macro="" textlink="">
      <xdr:nvSpPr>
        <xdr:cNvPr id="866946" name="Freeform 194"/>
        <xdr:cNvSpPr>
          <a:spLocks/>
        </xdr:cNvSpPr>
      </xdr:nvSpPr>
      <xdr:spPr bwMode="auto">
        <a:xfrm>
          <a:off x="6848475" y="22955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12</xdr:row>
      <xdr:rowOff>28575</xdr:rowOff>
    </xdr:from>
    <xdr:to>
      <xdr:col>24</xdr:col>
      <xdr:colOff>95250</xdr:colOff>
      <xdr:row>12</xdr:row>
      <xdr:rowOff>66675</xdr:rowOff>
    </xdr:to>
    <xdr:sp macro="" textlink="">
      <xdr:nvSpPr>
        <xdr:cNvPr id="866947" name="Freeform 200"/>
        <xdr:cNvSpPr>
          <a:spLocks/>
        </xdr:cNvSpPr>
      </xdr:nvSpPr>
      <xdr:spPr bwMode="auto">
        <a:xfrm>
          <a:off x="7219950" y="19907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9</xdr:row>
      <xdr:rowOff>66675</xdr:rowOff>
    </xdr:from>
    <xdr:to>
      <xdr:col>24</xdr:col>
      <xdr:colOff>200025</xdr:colOff>
      <xdr:row>9</xdr:row>
      <xdr:rowOff>104775</xdr:rowOff>
    </xdr:to>
    <xdr:sp macro="" textlink="">
      <xdr:nvSpPr>
        <xdr:cNvPr id="866948" name="Freeform 201"/>
        <xdr:cNvSpPr>
          <a:spLocks/>
        </xdr:cNvSpPr>
      </xdr:nvSpPr>
      <xdr:spPr bwMode="auto">
        <a:xfrm>
          <a:off x="7324725" y="15716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11</xdr:row>
      <xdr:rowOff>47625</xdr:rowOff>
    </xdr:from>
    <xdr:to>
      <xdr:col>24</xdr:col>
      <xdr:colOff>95250</xdr:colOff>
      <xdr:row>11</xdr:row>
      <xdr:rowOff>85725</xdr:rowOff>
    </xdr:to>
    <xdr:sp macro="" textlink="">
      <xdr:nvSpPr>
        <xdr:cNvPr id="866949" name="Freeform 202"/>
        <xdr:cNvSpPr>
          <a:spLocks/>
        </xdr:cNvSpPr>
      </xdr:nvSpPr>
      <xdr:spPr bwMode="auto">
        <a:xfrm>
          <a:off x="7219950" y="18573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95250</xdr:colOff>
      <xdr:row>10</xdr:row>
      <xdr:rowOff>19050</xdr:rowOff>
    </xdr:from>
    <xdr:to>
      <xdr:col>24</xdr:col>
      <xdr:colOff>152400</xdr:colOff>
      <xdr:row>10</xdr:row>
      <xdr:rowOff>57150</xdr:rowOff>
    </xdr:to>
    <xdr:sp macro="" textlink="">
      <xdr:nvSpPr>
        <xdr:cNvPr id="866950" name="Freeform 203"/>
        <xdr:cNvSpPr>
          <a:spLocks/>
        </xdr:cNvSpPr>
      </xdr:nvSpPr>
      <xdr:spPr bwMode="auto">
        <a:xfrm>
          <a:off x="7277100" y="1676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361950</xdr:colOff>
      <xdr:row>13</xdr:row>
      <xdr:rowOff>142875</xdr:rowOff>
    </xdr:from>
    <xdr:to>
      <xdr:col>23</xdr:col>
      <xdr:colOff>47625</xdr:colOff>
      <xdr:row>14</xdr:row>
      <xdr:rowOff>28575</xdr:rowOff>
    </xdr:to>
    <xdr:sp macro="" textlink="">
      <xdr:nvSpPr>
        <xdr:cNvPr id="866951" name="Freeform 204"/>
        <xdr:cNvSpPr>
          <a:spLocks/>
        </xdr:cNvSpPr>
      </xdr:nvSpPr>
      <xdr:spPr bwMode="auto">
        <a:xfrm>
          <a:off x="6991350" y="22574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57150</xdr:colOff>
      <xdr:row>13</xdr:row>
      <xdr:rowOff>38100</xdr:rowOff>
    </xdr:from>
    <xdr:to>
      <xdr:col>23</xdr:col>
      <xdr:colOff>114300</xdr:colOff>
      <xdr:row>13</xdr:row>
      <xdr:rowOff>76200</xdr:rowOff>
    </xdr:to>
    <xdr:sp macro="" textlink="">
      <xdr:nvSpPr>
        <xdr:cNvPr id="866952" name="Freeform 205"/>
        <xdr:cNvSpPr>
          <a:spLocks/>
        </xdr:cNvSpPr>
      </xdr:nvSpPr>
      <xdr:spPr bwMode="auto">
        <a:xfrm>
          <a:off x="7058025" y="215265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12</xdr:row>
      <xdr:rowOff>95250</xdr:rowOff>
    </xdr:from>
    <xdr:to>
      <xdr:col>23</xdr:col>
      <xdr:colOff>152400</xdr:colOff>
      <xdr:row>12</xdr:row>
      <xdr:rowOff>133350</xdr:rowOff>
    </xdr:to>
    <xdr:sp macro="" textlink="">
      <xdr:nvSpPr>
        <xdr:cNvPr id="866953" name="Freeform 207"/>
        <xdr:cNvSpPr>
          <a:spLocks/>
        </xdr:cNvSpPr>
      </xdr:nvSpPr>
      <xdr:spPr bwMode="auto">
        <a:xfrm>
          <a:off x="7096125" y="20574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114300</xdr:colOff>
      <xdr:row>13</xdr:row>
      <xdr:rowOff>133350</xdr:rowOff>
    </xdr:from>
    <xdr:to>
      <xdr:col>23</xdr:col>
      <xdr:colOff>171450</xdr:colOff>
      <xdr:row>14</xdr:row>
      <xdr:rowOff>19050</xdr:rowOff>
    </xdr:to>
    <xdr:sp macro="" textlink="">
      <xdr:nvSpPr>
        <xdr:cNvPr id="866954" name="Freeform 209"/>
        <xdr:cNvSpPr>
          <a:spLocks/>
        </xdr:cNvSpPr>
      </xdr:nvSpPr>
      <xdr:spPr bwMode="auto">
        <a:xfrm>
          <a:off x="7115175" y="2247900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209550</xdr:colOff>
      <xdr:row>8</xdr:row>
      <xdr:rowOff>47625</xdr:rowOff>
    </xdr:from>
    <xdr:to>
      <xdr:col>24</xdr:col>
      <xdr:colOff>266700</xdr:colOff>
      <xdr:row>8</xdr:row>
      <xdr:rowOff>85725</xdr:rowOff>
    </xdr:to>
    <xdr:sp macro="" textlink="">
      <xdr:nvSpPr>
        <xdr:cNvPr id="866955" name="Freeform 210"/>
        <xdr:cNvSpPr>
          <a:spLocks/>
        </xdr:cNvSpPr>
      </xdr:nvSpPr>
      <xdr:spPr bwMode="auto">
        <a:xfrm>
          <a:off x="7391400" y="140017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7</xdr:row>
      <xdr:rowOff>66675</xdr:rowOff>
    </xdr:from>
    <xdr:to>
      <xdr:col>24</xdr:col>
      <xdr:colOff>295275</xdr:colOff>
      <xdr:row>7</xdr:row>
      <xdr:rowOff>104775</xdr:rowOff>
    </xdr:to>
    <xdr:sp macro="" textlink="">
      <xdr:nvSpPr>
        <xdr:cNvPr id="866956" name="Freeform 211"/>
        <xdr:cNvSpPr>
          <a:spLocks/>
        </xdr:cNvSpPr>
      </xdr:nvSpPr>
      <xdr:spPr bwMode="auto">
        <a:xfrm>
          <a:off x="7419975" y="1266825"/>
          <a:ext cx="57150" cy="38100"/>
        </a:xfrm>
        <a:custGeom>
          <a:avLst/>
          <a:gdLst>
            <a:gd name="T0" fmla="*/ 2147483646 w 45"/>
            <a:gd name="T1" fmla="*/ 0 h 41"/>
            <a:gd name="T2" fmla="*/ 2147483646 w 45"/>
            <a:gd name="T3" fmla="*/ 2147483646 h 41"/>
            <a:gd name="T4" fmla="*/ 2147483646 w 45"/>
            <a:gd name="T5" fmla="*/ 2147483646 h 41"/>
            <a:gd name="T6" fmla="*/ 2147483646 w 45"/>
            <a:gd name="T7" fmla="*/ 2147483646 h 41"/>
            <a:gd name="T8" fmla="*/ 2147483646 w 45"/>
            <a:gd name="T9" fmla="*/ 2147483646 h 41"/>
            <a:gd name="T10" fmla="*/ 2147483646 w 45"/>
            <a:gd name="T11" fmla="*/ 2147483646 h 41"/>
            <a:gd name="T12" fmla="*/ 2147483646 w 45"/>
            <a:gd name="T13" fmla="*/ 0 h 41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45"/>
            <a:gd name="T22" fmla="*/ 0 h 41"/>
            <a:gd name="T23" fmla="*/ 45 w 45"/>
            <a:gd name="T24" fmla="*/ 41 h 41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45" h="41">
              <a:moveTo>
                <a:pt x="16" y="0"/>
              </a:moveTo>
              <a:cubicBezTo>
                <a:pt x="14" y="5"/>
                <a:pt x="8" y="14"/>
                <a:pt x="8" y="14"/>
              </a:cubicBezTo>
              <a:cubicBezTo>
                <a:pt x="7" y="18"/>
                <a:pt x="6" y="21"/>
                <a:pt x="4" y="24"/>
              </a:cubicBezTo>
              <a:cubicBezTo>
                <a:pt x="0" y="41"/>
                <a:pt x="11" y="38"/>
                <a:pt x="24" y="39"/>
              </a:cubicBezTo>
              <a:cubicBezTo>
                <a:pt x="30" y="39"/>
                <a:pt x="35" y="39"/>
                <a:pt x="41" y="38"/>
              </a:cubicBezTo>
              <a:cubicBezTo>
                <a:pt x="45" y="37"/>
                <a:pt x="43" y="30"/>
                <a:pt x="42" y="27"/>
              </a:cubicBezTo>
              <a:cubicBezTo>
                <a:pt x="38" y="16"/>
                <a:pt x="29" y="0"/>
                <a:pt x="16" y="0"/>
              </a:cubicBez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104775</xdr:colOff>
      <xdr:row>5</xdr:row>
      <xdr:rowOff>142875</xdr:rowOff>
    </xdr:from>
    <xdr:to>
      <xdr:col>22</xdr:col>
      <xdr:colOff>85725</xdr:colOff>
      <xdr:row>14</xdr:row>
      <xdr:rowOff>104775</xdr:rowOff>
    </xdr:to>
    <xdr:sp macro="" textlink="">
      <xdr:nvSpPr>
        <xdr:cNvPr id="866957" name="Line 212"/>
        <xdr:cNvSpPr>
          <a:spLocks noChangeShapeType="1"/>
        </xdr:cNvSpPr>
      </xdr:nvSpPr>
      <xdr:spPr bwMode="auto">
        <a:xfrm flipH="1">
          <a:off x="6048375" y="1038225"/>
          <a:ext cx="666750" cy="133350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5</xdr:row>
      <xdr:rowOff>142875</xdr:rowOff>
    </xdr:from>
    <xdr:to>
      <xdr:col>12</xdr:col>
      <xdr:colOff>9525</xdr:colOff>
      <xdr:row>14</xdr:row>
      <xdr:rowOff>123825</xdr:rowOff>
    </xdr:to>
    <xdr:grpSp>
      <xdr:nvGrpSpPr>
        <xdr:cNvPr id="866958" name="Group 293"/>
        <xdr:cNvGrpSpPr>
          <a:grpSpLocks/>
        </xdr:cNvGrpSpPr>
      </xdr:nvGrpSpPr>
      <xdr:grpSpPr bwMode="auto">
        <a:xfrm>
          <a:off x="1066800" y="1038225"/>
          <a:ext cx="2162175" cy="1352550"/>
          <a:chOff x="120" y="109"/>
          <a:chExt cx="227" cy="142"/>
        </a:xfrm>
      </xdr:grpSpPr>
      <xdr:sp macro="" textlink="">
        <xdr:nvSpPr>
          <xdr:cNvPr id="866988" name="Freeform 223"/>
          <xdr:cNvSpPr>
            <a:spLocks/>
          </xdr:cNvSpPr>
        </xdr:nvSpPr>
        <xdr:spPr bwMode="auto">
          <a:xfrm rot="10439460">
            <a:off x="162" y="181"/>
            <a:ext cx="48" cy="39"/>
          </a:xfrm>
          <a:custGeom>
            <a:avLst/>
            <a:gdLst>
              <a:gd name="T0" fmla="*/ 3 w 56"/>
              <a:gd name="T1" fmla="*/ 2 h 34"/>
              <a:gd name="T2" fmla="*/ 3 w 56"/>
              <a:gd name="T3" fmla="*/ 1017627 h 34"/>
              <a:gd name="T4" fmla="*/ 3 w 56"/>
              <a:gd name="T5" fmla="*/ 5279795 h 34"/>
              <a:gd name="T6" fmla="*/ 3 w 56"/>
              <a:gd name="T7" fmla="*/ 4404466 h 34"/>
              <a:gd name="T8" fmla="*/ 3 w 56"/>
              <a:gd name="T9" fmla="*/ 2918342 h 34"/>
              <a:gd name="T10" fmla="*/ 3 w 56"/>
              <a:gd name="T11" fmla="*/ 1338937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89" name="Freeform 224"/>
          <xdr:cNvSpPr>
            <a:spLocks/>
          </xdr:cNvSpPr>
        </xdr:nvSpPr>
        <xdr:spPr bwMode="auto">
          <a:xfrm rot="-592444">
            <a:off x="227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0" name="Freeform 225"/>
          <xdr:cNvSpPr>
            <a:spLocks/>
          </xdr:cNvSpPr>
        </xdr:nvSpPr>
        <xdr:spPr bwMode="auto">
          <a:xfrm rot="-449752">
            <a:off x="290" y="212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1" name="Freeform 226"/>
          <xdr:cNvSpPr>
            <a:spLocks/>
          </xdr:cNvSpPr>
        </xdr:nvSpPr>
        <xdr:spPr bwMode="auto">
          <a:xfrm rot="-717886">
            <a:off x="122" y="181"/>
            <a:ext cx="43" cy="37"/>
          </a:xfrm>
          <a:custGeom>
            <a:avLst/>
            <a:gdLst>
              <a:gd name="T0" fmla="*/ 7 w 46"/>
              <a:gd name="T1" fmla="*/ 2147483646 h 26"/>
              <a:gd name="T2" fmla="*/ 7 w 46"/>
              <a:gd name="T3" fmla="*/ 2147483646 h 26"/>
              <a:gd name="T4" fmla="*/ 4 w 46"/>
              <a:gd name="T5" fmla="*/ 2147483646 h 26"/>
              <a:gd name="T6" fmla="*/ 0 w 46"/>
              <a:gd name="T7" fmla="*/ 2147483646 h 26"/>
              <a:gd name="T8" fmla="*/ 5 w 46"/>
              <a:gd name="T9" fmla="*/ 2147483646 h 26"/>
              <a:gd name="T10" fmla="*/ 7 w 46"/>
              <a:gd name="T11" fmla="*/ 0 h 26"/>
              <a:gd name="T12" fmla="*/ 7 w 46"/>
              <a:gd name="T13" fmla="*/ 2147483646 h 26"/>
              <a:gd name="T14" fmla="*/ 7 w 46"/>
              <a:gd name="T15" fmla="*/ 2147483646 h 26"/>
              <a:gd name="T16" fmla="*/ 7 w 46"/>
              <a:gd name="T17" fmla="*/ 2147483646 h 26"/>
              <a:gd name="T18" fmla="*/ 7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2" name="Freeform 227"/>
          <xdr:cNvSpPr>
            <a:spLocks/>
          </xdr:cNvSpPr>
        </xdr:nvSpPr>
        <xdr:spPr bwMode="auto">
          <a:xfrm rot="-717886">
            <a:off x="121" y="214"/>
            <a:ext cx="35" cy="36"/>
          </a:xfrm>
          <a:custGeom>
            <a:avLst/>
            <a:gdLst>
              <a:gd name="T0" fmla="*/ 2 w 46"/>
              <a:gd name="T1" fmla="*/ 2147483646 h 26"/>
              <a:gd name="T2" fmla="*/ 2 w 46"/>
              <a:gd name="T3" fmla="*/ 2147483646 h 26"/>
              <a:gd name="T4" fmla="*/ 2 w 46"/>
              <a:gd name="T5" fmla="*/ 2147483646 h 26"/>
              <a:gd name="T6" fmla="*/ 0 w 46"/>
              <a:gd name="T7" fmla="*/ 2147483646 h 26"/>
              <a:gd name="T8" fmla="*/ 2 w 46"/>
              <a:gd name="T9" fmla="*/ 2147483646 h 26"/>
              <a:gd name="T10" fmla="*/ 2 w 46"/>
              <a:gd name="T11" fmla="*/ 0 h 26"/>
              <a:gd name="T12" fmla="*/ 2 w 46"/>
              <a:gd name="T13" fmla="*/ 2147483646 h 26"/>
              <a:gd name="T14" fmla="*/ 2 w 46"/>
              <a:gd name="T15" fmla="*/ 2147483646 h 26"/>
              <a:gd name="T16" fmla="*/ 2 w 46"/>
              <a:gd name="T17" fmla="*/ 2147483646 h 26"/>
              <a:gd name="T18" fmla="*/ 2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3" name="Freeform 228"/>
          <xdr:cNvSpPr>
            <a:spLocks/>
          </xdr:cNvSpPr>
        </xdr:nvSpPr>
        <xdr:spPr bwMode="auto">
          <a:xfrm rot="9867534">
            <a:off x="146" y="146"/>
            <a:ext cx="40" cy="41"/>
          </a:xfrm>
          <a:custGeom>
            <a:avLst/>
            <a:gdLst>
              <a:gd name="T0" fmla="*/ 3 w 46"/>
              <a:gd name="T1" fmla="*/ 2147483646 h 26"/>
              <a:gd name="T2" fmla="*/ 3 w 46"/>
              <a:gd name="T3" fmla="*/ 2147483646 h 26"/>
              <a:gd name="T4" fmla="*/ 3 w 46"/>
              <a:gd name="T5" fmla="*/ 2147483646 h 26"/>
              <a:gd name="T6" fmla="*/ 0 w 46"/>
              <a:gd name="T7" fmla="*/ 2147483646 h 26"/>
              <a:gd name="T8" fmla="*/ 3 w 46"/>
              <a:gd name="T9" fmla="*/ 2147483646 h 26"/>
              <a:gd name="T10" fmla="*/ 3 w 46"/>
              <a:gd name="T11" fmla="*/ 0 h 26"/>
              <a:gd name="T12" fmla="*/ 3 w 46"/>
              <a:gd name="T13" fmla="*/ 2147483646 h 26"/>
              <a:gd name="T14" fmla="*/ 3 w 46"/>
              <a:gd name="T15" fmla="*/ 2147483646 h 26"/>
              <a:gd name="T16" fmla="*/ 3 w 46"/>
              <a:gd name="T17" fmla="*/ 2147483646 h 26"/>
              <a:gd name="T18" fmla="*/ 3 w 46"/>
              <a:gd name="T19" fmla="*/ 2147483646 h 2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6"/>
              <a:gd name="T31" fmla="*/ 0 h 26"/>
              <a:gd name="T32" fmla="*/ 46 w 46"/>
              <a:gd name="T33" fmla="*/ 26 h 2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6" h="26">
                <a:moveTo>
                  <a:pt x="35" y="26"/>
                </a:moveTo>
                <a:cubicBezTo>
                  <a:pt x="28" y="25"/>
                  <a:pt x="22" y="25"/>
                  <a:pt x="15" y="24"/>
                </a:cubicBezTo>
                <a:cubicBezTo>
                  <a:pt x="11" y="23"/>
                  <a:pt x="4" y="21"/>
                  <a:pt x="4" y="21"/>
                </a:cubicBezTo>
                <a:cubicBezTo>
                  <a:pt x="2" y="18"/>
                  <a:pt x="1" y="15"/>
                  <a:pt x="0" y="11"/>
                </a:cubicBezTo>
                <a:cubicBezTo>
                  <a:pt x="1" y="7"/>
                  <a:pt x="1" y="4"/>
                  <a:pt x="5" y="2"/>
                </a:cubicBezTo>
                <a:cubicBezTo>
                  <a:pt x="7" y="1"/>
                  <a:pt x="11" y="0"/>
                  <a:pt x="11" y="0"/>
                </a:cubicBezTo>
                <a:cubicBezTo>
                  <a:pt x="18" y="1"/>
                  <a:pt x="26" y="1"/>
                  <a:pt x="33" y="4"/>
                </a:cubicBezTo>
                <a:cubicBezTo>
                  <a:pt x="36" y="5"/>
                  <a:pt x="42" y="8"/>
                  <a:pt x="42" y="8"/>
                </a:cubicBezTo>
                <a:cubicBezTo>
                  <a:pt x="45" y="13"/>
                  <a:pt x="46" y="16"/>
                  <a:pt x="41" y="20"/>
                </a:cubicBezTo>
                <a:cubicBezTo>
                  <a:pt x="39" y="23"/>
                  <a:pt x="37" y="23"/>
                  <a:pt x="35" y="26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4" name="Freeform 229"/>
          <xdr:cNvSpPr>
            <a:spLocks/>
          </xdr:cNvSpPr>
        </xdr:nvSpPr>
        <xdr:spPr bwMode="auto">
          <a:xfrm rot="-592444">
            <a:off x="258" y="214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5" name="Freeform 230"/>
          <xdr:cNvSpPr>
            <a:spLocks/>
          </xdr:cNvSpPr>
        </xdr:nvSpPr>
        <xdr:spPr bwMode="auto">
          <a:xfrm rot="-592444">
            <a:off x="326" y="214"/>
            <a:ext cx="20" cy="37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6" name="Freeform 231"/>
          <xdr:cNvSpPr>
            <a:spLocks/>
          </xdr:cNvSpPr>
        </xdr:nvSpPr>
        <xdr:spPr bwMode="auto">
          <a:xfrm rot="-389447">
            <a:off x="274" y="179"/>
            <a:ext cx="35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7" name="Freeform 232"/>
          <xdr:cNvSpPr>
            <a:spLocks/>
          </xdr:cNvSpPr>
        </xdr:nvSpPr>
        <xdr:spPr bwMode="auto">
          <a:xfrm>
            <a:off x="239" y="180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8" name="Freeform 233"/>
          <xdr:cNvSpPr>
            <a:spLocks/>
          </xdr:cNvSpPr>
        </xdr:nvSpPr>
        <xdr:spPr bwMode="auto">
          <a:xfrm rot="-449752">
            <a:off x="153" y="216"/>
            <a:ext cx="38" cy="35"/>
          </a:xfrm>
          <a:custGeom>
            <a:avLst/>
            <a:gdLst>
              <a:gd name="T0" fmla="*/ 2 w 50"/>
              <a:gd name="T1" fmla="*/ 2 h 43"/>
              <a:gd name="T2" fmla="*/ 2 w 50"/>
              <a:gd name="T3" fmla="*/ 2 h 43"/>
              <a:gd name="T4" fmla="*/ 0 w 50"/>
              <a:gd name="T5" fmla="*/ 2 h 43"/>
              <a:gd name="T6" fmla="*/ 2 w 50"/>
              <a:gd name="T7" fmla="*/ 0 h 43"/>
              <a:gd name="T8" fmla="*/ 2 w 50"/>
              <a:gd name="T9" fmla="*/ 2 h 43"/>
              <a:gd name="T10" fmla="*/ 2 w 50"/>
              <a:gd name="T11" fmla="*/ 2 h 43"/>
              <a:gd name="T12" fmla="*/ 2 w 50"/>
              <a:gd name="T13" fmla="*/ 2 h 43"/>
              <a:gd name="T14" fmla="*/ 2 w 50"/>
              <a:gd name="T15" fmla="*/ 2 h 43"/>
              <a:gd name="T16" fmla="*/ 2 w 50"/>
              <a:gd name="T17" fmla="*/ 2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6999" name="Freeform 234"/>
          <xdr:cNvSpPr>
            <a:spLocks/>
          </xdr:cNvSpPr>
        </xdr:nvSpPr>
        <xdr:spPr bwMode="auto">
          <a:xfrm rot="10344321">
            <a:off x="190" y="213"/>
            <a:ext cx="38" cy="36"/>
          </a:xfrm>
          <a:custGeom>
            <a:avLst/>
            <a:gdLst>
              <a:gd name="T0" fmla="*/ 2 w 50"/>
              <a:gd name="T1" fmla="*/ 3 h 43"/>
              <a:gd name="T2" fmla="*/ 2 w 50"/>
              <a:gd name="T3" fmla="*/ 3 h 43"/>
              <a:gd name="T4" fmla="*/ 0 w 50"/>
              <a:gd name="T5" fmla="*/ 3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3 h 43"/>
              <a:gd name="T12" fmla="*/ 2 w 50"/>
              <a:gd name="T13" fmla="*/ 3 h 43"/>
              <a:gd name="T14" fmla="*/ 2 w 50"/>
              <a:gd name="T15" fmla="*/ 3 h 43"/>
              <a:gd name="T16" fmla="*/ 2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0" name="Freeform 235"/>
          <xdr:cNvSpPr>
            <a:spLocks/>
          </xdr:cNvSpPr>
        </xdr:nvSpPr>
        <xdr:spPr bwMode="auto">
          <a:xfrm rot="10447746">
            <a:off x="308" y="176"/>
            <a:ext cx="38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1" name="Freeform 236"/>
          <xdr:cNvSpPr>
            <a:spLocks/>
          </xdr:cNvSpPr>
        </xdr:nvSpPr>
        <xdr:spPr bwMode="auto">
          <a:xfrm>
            <a:off x="205" y="181"/>
            <a:ext cx="34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2" name="Freeform 237"/>
          <xdr:cNvSpPr>
            <a:spLocks/>
          </xdr:cNvSpPr>
        </xdr:nvSpPr>
        <xdr:spPr bwMode="auto">
          <a:xfrm rot="10439460">
            <a:off x="154" y="109"/>
            <a:ext cx="48" cy="40"/>
          </a:xfrm>
          <a:custGeom>
            <a:avLst/>
            <a:gdLst>
              <a:gd name="T0" fmla="*/ 3 w 56"/>
              <a:gd name="T1" fmla="*/ 2 h 34"/>
              <a:gd name="T2" fmla="*/ 3 w 56"/>
              <a:gd name="T3" fmla="*/ 9192787 h 34"/>
              <a:gd name="T4" fmla="*/ 3 w 56"/>
              <a:gd name="T5" fmla="*/ 46693665 h 34"/>
              <a:gd name="T6" fmla="*/ 3 w 56"/>
              <a:gd name="T7" fmla="*/ 39689615 h 34"/>
              <a:gd name="T8" fmla="*/ 3 w 56"/>
              <a:gd name="T9" fmla="*/ 25717685 h 34"/>
              <a:gd name="T10" fmla="*/ 3 w 56"/>
              <a:gd name="T11" fmla="*/ 12723581 h 34"/>
              <a:gd name="T12" fmla="*/ 3 w 56"/>
              <a:gd name="T13" fmla="*/ 2 h 3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56"/>
              <a:gd name="T22" fmla="*/ 0 h 34"/>
              <a:gd name="T23" fmla="*/ 56 w 56"/>
              <a:gd name="T24" fmla="*/ 34 h 3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56" h="34">
                <a:moveTo>
                  <a:pt x="28" y="2"/>
                </a:moveTo>
                <a:cubicBezTo>
                  <a:pt x="17" y="3"/>
                  <a:pt x="15" y="2"/>
                  <a:pt x="8" y="7"/>
                </a:cubicBezTo>
                <a:cubicBezTo>
                  <a:pt x="0" y="31"/>
                  <a:pt x="17" y="31"/>
                  <a:pt x="36" y="34"/>
                </a:cubicBezTo>
                <a:cubicBezTo>
                  <a:pt x="42" y="33"/>
                  <a:pt x="46" y="32"/>
                  <a:pt x="51" y="29"/>
                </a:cubicBezTo>
                <a:cubicBezTo>
                  <a:pt x="53" y="26"/>
                  <a:pt x="54" y="23"/>
                  <a:pt x="55" y="19"/>
                </a:cubicBezTo>
                <a:cubicBezTo>
                  <a:pt x="55" y="16"/>
                  <a:pt x="56" y="12"/>
                  <a:pt x="54" y="9"/>
                </a:cubicBezTo>
                <a:cubicBezTo>
                  <a:pt x="52" y="6"/>
                  <a:pt x="30" y="0"/>
                  <a:pt x="28" y="2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3" name="Freeform 238"/>
          <xdr:cNvSpPr>
            <a:spLocks/>
          </xdr:cNvSpPr>
        </xdr:nvSpPr>
        <xdr:spPr bwMode="auto">
          <a:xfrm rot="-592444">
            <a:off x="226" y="146"/>
            <a:ext cx="32" cy="39"/>
          </a:xfrm>
          <a:custGeom>
            <a:avLst/>
            <a:gdLst>
              <a:gd name="T0" fmla="*/ 1 w 50"/>
              <a:gd name="T1" fmla="*/ 5 h 43"/>
              <a:gd name="T2" fmla="*/ 1 w 50"/>
              <a:gd name="T3" fmla="*/ 5 h 43"/>
              <a:gd name="T4" fmla="*/ 0 w 50"/>
              <a:gd name="T5" fmla="*/ 5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5 h 43"/>
              <a:gd name="T12" fmla="*/ 1 w 50"/>
              <a:gd name="T13" fmla="*/ 5 h 43"/>
              <a:gd name="T14" fmla="*/ 1 w 50"/>
              <a:gd name="T15" fmla="*/ 5 h 43"/>
              <a:gd name="T16" fmla="*/ 1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4" name="Freeform 239"/>
          <xdr:cNvSpPr>
            <a:spLocks/>
          </xdr:cNvSpPr>
        </xdr:nvSpPr>
        <xdr:spPr bwMode="auto">
          <a:xfrm rot="-449752">
            <a:off x="289" y="146"/>
            <a:ext cx="38" cy="38"/>
          </a:xfrm>
          <a:custGeom>
            <a:avLst/>
            <a:gdLst>
              <a:gd name="T0" fmla="*/ 2 w 50"/>
              <a:gd name="T1" fmla="*/ 4 h 43"/>
              <a:gd name="T2" fmla="*/ 2 w 50"/>
              <a:gd name="T3" fmla="*/ 4 h 43"/>
              <a:gd name="T4" fmla="*/ 0 w 50"/>
              <a:gd name="T5" fmla="*/ 4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4 h 43"/>
              <a:gd name="T12" fmla="*/ 2 w 50"/>
              <a:gd name="T13" fmla="*/ 4 h 43"/>
              <a:gd name="T14" fmla="*/ 2 w 50"/>
              <a:gd name="T15" fmla="*/ 4 h 43"/>
              <a:gd name="T16" fmla="*/ 2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5" name="Freeform 240"/>
          <xdr:cNvSpPr>
            <a:spLocks/>
          </xdr:cNvSpPr>
        </xdr:nvSpPr>
        <xdr:spPr bwMode="auto">
          <a:xfrm rot="-592444">
            <a:off x="257" y="147"/>
            <a:ext cx="32" cy="37"/>
          </a:xfrm>
          <a:custGeom>
            <a:avLst/>
            <a:gdLst>
              <a:gd name="T0" fmla="*/ 1 w 50"/>
              <a:gd name="T1" fmla="*/ 3 h 43"/>
              <a:gd name="T2" fmla="*/ 1 w 50"/>
              <a:gd name="T3" fmla="*/ 3 h 43"/>
              <a:gd name="T4" fmla="*/ 0 w 50"/>
              <a:gd name="T5" fmla="*/ 3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3 h 43"/>
              <a:gd name="T12" fmla="*/ 1 w 50"/>
              <a:gd name="T13" fmla="*/ 3 h 43"/>
              <a:gd name="T14" fmla="*/ 1 w 50"/>
              <a:gd name="T15" fmla="*/ 3 h 43"/>
              <a:gd name="T16" fmla="*/ 1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6" name="Freeform 241"/>
          <xdr:cNvSpPr>
            <a:spLocks/>
          </xdr:cNvSpPr>
        </xdr:nvSpPr>
        <xdr:spPr bwMode="auto">
          <a:xfrm rot="-592444">
            <a:off x="327" y="146"/>
            <a:ext cx="19" cy="36"/>
          </a:xfrm>
          <a:custGeom>
            <a:avLst/>
            <a:gdLst>
              <a:gd name="T0" fmla="*/ 0 w 50"/>
              <a:gd name="T1" fmla="*/ 3 h 43"/>
              <a:gd name="T2" fmla="*/ 0 w 50"/>
              <a:gd name="T3" fmla="*/ 3 h 43"/>
              <a:gd name="T4" fmla="*/ 0 w 50"/>
              <a:gd name="T5" fmla="*/ 3 h 43"/>
              <a:gd name="T6" fmla="*/ 0 w 50"/>
              <a:gd name="T7" fmla="*/ 0 h 43"/>
              <a:gd name="T8" fmla="*/ 0 w 50"/>
              <a:gd name="T9" fmla="*/ 3 h 43"/>
              <a:gd name="T10" fmla="*/ 0 w 50"/>
              <a:gd name="T11" fmla="*/ 3 h 43"/>
              <a:gd name="T12" fmla="*/ 0 w 50"/>
              <a:gd name="T13" fmla="*/ 3 h 43"/>
              <a:gd name="T14" fmla="*/ 0 w 50"/>
              <a:gd name="T15" fmla="*/ 3 h 43"/>
              <a:gd name="T16" fmla="*/ 0 w 50"/>
              <a:gd name="T17" fmla="*/ 3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7" name="Freeform 242"/>
          <xdr:cNvSpPr>
            <a:spLocks/>
          </xdr:cNvSpPr>
        </xdr:nvSpPr>
        <xdr:spPr bwMode="auto">
          <a:xfrm rot="-389447">
            <a:off x="275" y="111"/>
            <a:ext cx="35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8" name="Freeform 243"/>
          <xdr:cNvSpPr>
            <a:spLocks/>
          </xdr:cNvSpPr>
        </xdr:nvSpPr>
        <xdr:spPr bwMode="auto">
          <a:xfrm>
            <a:off x="240" y="111"/>
            <a:ext cx="37" cy="38"/>
          </a:xfrm>
          <a:custGeom>
            <a:avLst/>
            <a:gdLst>
              <a:gd name="T0" fmla="*/ 1 w 50"/>
              <a:gd name="T1" fmla="*/ 4 h 43"/>
              <a:gd name="T2" fmla="*/ 1 w 50"/>
              <a:gd name="T3" fmla="*/ 4 h 43"/>
              <a:gd name="T4" fmla="*/ 0 w 50"/>
              <a:gd name="T5" fmla="*/ 4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4 h 43"/>
              <a:gd name="T12" fmla="*/ 1 w 50"/>
              <a:gd name="T13" fmla="*/ 4 h 43"/>
              <a:gd name="T14" fmla="*/ 1 w 50"/>
              <a:gd name="T15" fmla="*/ 4 h 43"/>
              <a:gd name="T16" fmla="*/ 1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09" name="Freeform 244"/>
          <xdr:cNvSpPr>
            <a:spLocks/>
          </xdr:cNvSpPr>
        </xdr:nvSpPr>
        <xdr:spPr bwMode="auto">
          <a:xfrm rot="-449752">
            <a:off x="120" y="146"/>
            <a:ext cx="28" cy="40"/>
          </a:xfrm>
          <a:custGeom>
            <a:avLst/>
            <a:gdLst>
              <a:gd name="T0" fmla="*/ 1 w 50"/>
              <a:gd name="T1" fmla="*/ 7 h 43"/>
              <a:gd name="T2" fmla="*/ 1 w 50"/>
              <a:gd name="T3" fmla="*/ 7 h 43"/>
              <a:gd name="T4" fmla="*/ 0 w 50"/>
              <a:gd name="T5" fmla="*/ 7 h 43"/>
              <a:gd name="T6" fmla="*/ 1 w 50"/>
              <a:gd name="T7" fmla="*/ 0 h 43"/>
              <a:gd name="T8" fmla="*/ 1 w 50"/>
              <a:gd name="T9" fmla="*/ 3 h 43"/>
              <a:gd name="T10" fmla="*/ 1 w 50"/>
              <a:gd name="T11" fmla="*/ 7 h 43"/>
              <a:gd name="T12" fmla="*/ 1 w 50"/>
              <a:gd name="T13" fmla="*/ 7 h 43"/>
              <a:gd name="T14" fmla="*/ 1 w 50"/>
              <a:gd name="T15" fmla="*/ 7 h 43"/>
              <a:gd name="T16" fmla="*/ 1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10" name="Freeform 245"/>
          <xdr:cNvSpPr>
            <a:spLocks/>
          </xdr:cNvSpPr>
        </xdr:nvSpPr>
        <xdr:spPr bwMode="auto">
          <a:xfrm rot="10344321">
            <a:off x="186" y="145"/>
            <a:ext cx="41" cy="40"/>
          </a:xfrm>
          <a:custGeom>
            <a:avLst/>
            <a:gdLst>
              <a:gd name="T0" fmla="*/ 2 w 50"/>
              <a:gd name="T1" fmla="*/ 7 h 43"/>
              <a:gd name="T2" fmla="*/ 2 w 50"/>
              <a:gd name="T3" fmla="*/ 7 h 43"/>
              <a:gd name="T4" fmla="*/ 0 w 50"/>
              <a:gd name="T5" fmla="*/ 7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7 h 43"/>
              <a:gd name="T12" fmla="*/ 2 w 50"/>
              <a:gd name="T13" fmla="*/ 7 h 43"/>
              <a:gd name="T14" fmla="*/ 2 w 50"/>
              <a:gd name="T15" fmla="*/ 7 h 43"/>
              <a:gd name="T16" fmla="*/ 2 w 50"/>
              <a:gd name="T17" fmla="*/ 7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11" name="Freeform 246"/>
          <xdr:cNvSpPr>
            <a:spLocks/>
          </xdr:cNvSpPr>
        </xdr:nvSpPr>
        <xdr:spPr bwMode="auto">
          <a:xfrm rot="10447746">
            <a:off x="309" y="109"/>
            <a:ext cx="38" cy="39"/>
          </a:xfrm>
          <a:custGeom>
            <a:avLst/>
            <a:gdLst>
              <a:gd name="T0" fmla="*/ 2 w 50"/>
              <a:gd name="T1" fmla="*/ 5 h 43"/>
              <a:gd name="T2" fmla="*/ 2 w 50"/>
              <a:gd name="T3" fmla="*/ 5 h 43"/>
              <a:gd name="T4" fmla="*/ 0 w 50"/>
              <a:gd name="T5" fmla="*/ 5 h 43"/>
              <a:gd name="T6" fmla="*/ 2 w 50"/>
              <a:gd name="T7" fmla="*/ 0 h 43"/>
              <a:gd name="T8" fmla="*/ 2 w 50"/>
              <a:gd name="T9" fmla="*/ 3 h 43"/>
              <a:gd name="T10" fmla="*/ 2 w 50"/>
              <a:gd name="T11" fmla="*/ 5 h 43"/>
              <a:gd name="T12" fmla="*/ 2 w 50"/>
              <a:gd name="T13" fmla="*/ 5 h 43"/>
              <a:gd name="T14" fmla="*/ 2 w 50"/>
              <a:gd name="T15" fmla="*/ 5 h 43"/>
              <a:gd name="T16" fmla="*/ 2 w 50"/>
              <a:gd name="T17" fmla="*/ 5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12" name="Freeform 247"/>
          <xdr:cNvSpPr>
            <a:spLocks/>
          </xdr:cNvSpPr>
        </xdr:nvSpPr>
        <xdr:spPr bwMode="auto">
          <a:xfrm>
            <a:off x="197" y="113"/>
            <a:ext cx="44" cy="38"/>
          </a:xfrm>
          <a:custGeom>
            <a:avLst/>
            <a:gdLst>
              <a:gd name="T0" fmla="*/ 4 w 50"/>
              <a:gd name="T1" fmla="*/ 4 h 43"/>
              <a:gd name="T2" fmla="*/ 4 w 50"/>
              <a:gd name="T3" fmla="*/ 4 h 43"/>
              <a:gd name="T4" fmla="*/ 0 w 50"/>
              <a:gd name="T5" fmla="*/ 4 h 43"/>
              <a:gd name="T6" fmla="*/ 4 w 50"/>
              <a:gd name="T7" fmla="*/ 0 h 43"/>
              <a:gd name="T8" fmla="*/ 4 w 50"/>
              <a:gd name="T9" fmla="*/ 3 h 43"/>
              <a:gd name="T10" fmla="*/ 4 w 50"/>
              <a:gd name="T11" fmla="*/ 4 h 43"/>
              <a:gd name="T12" fmla="*/ 4 w 50"/>
              <a:gd name="T13" fmla="*/ 4 h 43"/>
              <a:gd name="T14" fmla="*/ 4 w 50"/>
              <a:gd name="T15" fmla="*/ 4 h 43"/>
              <a:gd name="T16" fmla="*/ 4 w 50"/>
              <a:gd name="T17" fmla="*/ 4 h 43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50"/>
              <a:gd name="T28" fmla="*/ 0 h 43"/>
              <a:gd name="T29" fmla="*/ 50 w 50"/>
              <a:gd name="T30" fmla="*/ 43 h 43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50" h="43">
                <a:moveTo>
                  <a:pt x="23" y="39"/>
                </a:moveTo>
                <a:cubicBezTo>
                  <a:pt x="18" y="41"/>
                  <a:pt x="12" y="37"/>
                  <a:pt x="7" y="36"/>
                </a:cubicBezTo>
                <a:cubicBezTo>
                  <a:pt x="4" y="32"/>
                  <a:pt x="0" y="24"/>
                  <a:pt x="0" y="24"/>
                </a:cubicBezTo>
                <a:cubicBezTo>
                  <a:pt x="2" y="7"/>
                  <a:pt x="7" y="2"/>
                  <a:pt x="24" y="0"/>
                </a:cubicBezTo>
                <a:cubicBezTo>
                  <a:pt x="30" y="1"/>
                  <a:pt x="35" y="2"/>
                  <a:pt x="41" y="3"/>
                </a:cubicBezTo>
                <a:cubicBezTo>
                  <a:pt x="45" y="7"/>
                  <a:pt x="46" y="9"/>
                  <a:pt x="48" y="15"/>
                </a:cubicBezTo>
                <a:cubicBezTo>
                  <a:pt x="49" y="17"/>
                  <a:pt x="50" y="21"/>
                  <a:pt x="50" y="21"/>
                </a:cubicBezTo>
                <a:cubicBezTo>
                  <a:pt x="48" y="30"/>
                  <a:pt x="48" y="39"/>
                  <a:pt x="38" y="41"/>
                </a:cubicBezTo>
                <a:cubicBezTo>
                  <a:pt x="24" y="40"/>
                  <a:pt x="27" y="43"/>
                  <a:pt x="23" y="3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7013" name="Freeform 248"/>
          <xdr:cNvSpPr>
            <a:spLocks/>
          </xdr:cNvSpPr>
        </xdr:nvSpPr>
        <xdr:spPr bwMode="auto">
          <a:xfrm>
            <a:off x="120" y="111"/>
            <a:ext cx="36" cy="37"/>
          </a:xfrm>
          <a:custGeom>
            <a:avLst/>
            <a:gdLst>
              <a:gd name="T0" fmla="*/ 17 w 36"/>
              <a:gd name="T1" fmla="*/ 34 h 37"/>
              <a:gd name="T2" fmla="*/ 5 w 36"/>
              <a:gd name="T3" fmla="*/ 31 h 37"/>
              <a:gd name="T4" fmla="*/ 0 w 36"/>
              <a:gd name="T5" fmla="*/ 22 h 37"/>
              <a:gd name="T6" fmla="*/ 14 w 36"/>
              <a:gd name="T7" fmla="*/ 0 h 37"/>
              <a:gd name="T8" fmla="*/ 28 w 36"/>
              <a:gd name="T9" fmla="*/ 1 h 37"/>
              <a:gd name="T10" fmla="*/ 35 w 36"/>
              <a:gd name="T11" fmla="*/ 7 h 37"/>
              <a:gd name="T12" fmla="*/ 36 w 36"/>
              <a:gd name="T13" fmla="*/ 19 h 37"/>
              <a:gd name="T14" fmla="*/ 27 w 36"/>
              <a:gd name="T15" fmla="*/ 35 h 37"/>
              <a:gd name="T16" fmla="*/ 17 w 36"/>
              <a:gd name="T17" fmla="*/ 34 h 37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6"/>
              <a:gd name="T28" fmla="*/ 0 h 37"/>
              <a:gd name="T29" fmla="*/ 36 w 36"/>
              <a:gd name="T30" fmla="*/ 37 h 37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6" h="37">
                <a:moveTo>
                  <a:pt x="17" y="34"/>
                </a:moveTo>
                <a:cubicBezTo>
                  <a:pt x="13" y="35"/>
                  <a:pt x="9" y="32"/>
                  <a:pt x="5" y="31"/>
                </a:cubicBezTo>
                <a:cubicBezTo>
                  <a:pt x="3" y="28"/>
                  <a:pt x="0" y="22"/>
                  <a:pt x="0" y="22"/>
                </a:cubicBezTo>
                <a:cubicBezTo>
                  <a:pt x="1" y="8"/>
                  <a:pt x="2" y="2"/>
                  <a:pt x="14" y="0"/>
                </a:cubicBezTo>
                <a:cubicBezTo>
                  <a:pt x="19" y="1"/>
                  <a:pt x="23" y="1"/>
                  <a:pt x="28" y="1"/>
                </a:cubicBezTo>
                <a:cubicBezTo>
                  <a:pt x="30" y="5"/>
                  <a:pt x="33" y="2"/>
                  <a:pt x="35" y="7"/>
                </a:cubicBezTo>
                <a:cubicBezTo>
                  <a:pt x="35" y="9"/>
                  <a:pt x="36" y="19"/>
                  <a:pt x="36" y="19"/>
                </a:cubicBezTo>
                <a:cubicBezTo>
                  <a:pt x="35" y="26"/>
                  <a:pt x="35" y="34"/>
                  <a:pt x="27" y="35"/>
                </a:cubicBezTo>
                <a:cubicBezTo>
                  <a:pt x="17" y="35"/>
                  <a:pt x="19" y="37"/>
                  <a:pt x="17" y="3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16</xdr:col>
      <xdr:colOff>0</xdr:colOff>
      <xdr:row>14</xdr:row>
      <xdr:rowOff>114300</xdr:rowOff>
    </xdr:from>
    <xdr:to>
      <xdr:col>17</xdr:col>
      <xdr:colOff>142875</xdr:colOff>
      <xdr:row>15</xdr:row>
      <xdr:rowOff>104775</xdr:rowOff>
    </xdr:to>
    <xdr:grpSp>
      <xdr:nvGrpSpPr>
        <xdr:cNvPr id="866959" name="Group 250"/>
        <xdr:cNvGrpSpPr>
          <a:grpSpLocks/>
        </xdr:cNvGrpSpPr>
      </xdr:nvGrpSpPr>
      <xdr:grpSpPr bwMode="auto">
        <a:xfrm>
          <a:off x="4543425" y="2381250"/>
          <a:ext cx="476250" cy="142875"/>
          <a:chOff x="471" y="249"/>
          <a:chExt cx="51" cy="15"/>
        </a:xfrm>
      </xdr:grpSpPr>
      <xdr:grpSp>
        <xdr:nvGrpSpPr>
          <xdr:cNvPr id="866975" name="Group 251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66982" name="Line 252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83" name="Line 253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84" name="Line 254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85" name="Line 255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86" name="Line 256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87" name="Line 257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66976" name="Line 258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77" name="Line 259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78" name="Line 260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79" name="Line 261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80" name="Line 262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81" name="Line 263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200025</xdr:colOff>
      <xdr:row>2</xdr:row>
      <xdr:rowOff>123825</xdr:rowOff>
    </xdr:from>
    <xdr:to>
      <xdr:col>28</xdr:col>
      <xdr:colOff>104775</xdr:colOff>
      <xdr:row>3</xdr:row>
      <xdr:rowOff>114300</xdr:rowOff>
    </xdr:to>
    <xdr:grpSp>
      <xdr:nvGrpSpPr>
        <xdr:cNvPr id="866960" name="Group 264"/>
        <xdr:cNvGrpSpPr>
          <a:grpSpLocks/>
        </xdr:cNvGrpSpPr>
      </xdr:nvGrpSpPr>
      <xdr:grpSpPr bwMode="auto">
        <a:xfrm>
          <a:off x="7934325" y="561975"/>
          <a:ext cx="485775" cy="142875"/>
          <a:chOff x="471" y="249"/>
          <a:chExt cx="51" cy="15"/>
        </a:xfrm>
      </xdr:grpSpPr>
      <xdr:grpSp>
        <xdr:nvGrpSpPr>
          <xdr:cNvPr id="866962" name="Group 265"/>
          <xdr:cNvGrpSpPr>
            <a:grpSpLocks/>
          </xdr:cNvGrpSpPr>
        </xdr:nvGrpSpPr>
        <xdr:grpSpPr bwMode="auto">
          <a:xfrm>
            <a:off x="471" y="249"/>
            <a:ext cx="28" cy="14"/>
            <a:chOff x="471" y="249"/>
            <a:chExt cx="28" cy="14"/>
          </a:xfrm>
        </xdr:grpSpPr>
        <xdr:sp macro="" textlink="">
          <xdr:nvSpPr>
            <xdr:cNvPr id="866969" name="Line 266"/>
            <xdr:cNvSpPr>
              <a:spLocks noChangeShapeType="1"/>
            </xdr:cNvSpPr>
          </xdr:nvSpPr>
          <xdr:spPr bwMode="auto">
            <a:xfrm>
              <a:off x="492" y="249"/>
              <a:ext cx="7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70" name="Line 267"/>
            <xdr:cNvSpPr>
              <a:spLocks noChangeShapeType="1"/>
            </xdr:cNvSpPr>
          </xdr:nvSpPr>
          <xdr:spPr bwMode="auto">
            <a:xfrm flipH="1">
              <a:off x="483" y="249"/>
              <a:ext cx="10" cy="12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71" name="Line 268"/>
            <xdr:cNvSpPr>
              <a:spLocks noChangeShapeType="1"/>
            </xdr:cNvSpPr>
          </xdr:nvSpPr>
          <xdr:spPr bwMode="auto">
            <a:xfrm flipH="1">
              <a:off x="471" y="249"/>
              <a:ext cx="10" cy="10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72" name="Line 269"/>
            <xdr:cNvSpPr>
              <a:spLocks noChangeShapeType="1"/>
            </xdr:cNvSpPr>
          </xdr:nvSpPr>
          <xdr:spPr bwMode="auto">
            <a:xfrm flipH="1">
              <a:off x="477" y="249"/>
              <a:ext cx="10" cy="11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73" name="Line 270"/>
            <xdr:cNvSpPr>
              <a:spLocks noChangeShapeType="1"/>
            </xdr:cNvSpPr>
          </xdr:nvSpPr>
          <xdr:spPr bwMode="auto">
            <a:xfrm>
              <a:off x="487" y="256"/>
              <a:ext cx="6" cy="7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6974" name="Line 271"/>
            <xdr:cNvSpPr>
              <a:spLocks noChangeShapeType="1"/>
            </xdr:cNvSpPr>
          </xdr:nvSpPr>
          <xdr:spPr bwMode="auto">
            <a:xfrm>
              <a:off x="490" y="253"/>
              <a:ext cx="6" cy="6"/>
            </a:xfrm>
            <a:prstGeom prst="line">
              <a:avLst/>
            </a:prstGeom>
            <a:noFill/>
            <a:ln w="3175" cap="rnd">
              <a:solidFill>
                <a:srgbClr val="000000"/>
              </a:solidFill>
              <a:prstDash val="sys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66963" name="Line 272"/>
          <xdr:cNvSpPr>
            <a:spLocks noChangeShapeType="1"/>
          </xdr:cNvSpPr>
        </xdr:nvSpPr>
        <xdr:spPr bwMode="auto">
          <a:xfrm>
            <a:off x="515" y="250"/>
            <a:ext cx="7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64" name="Line 273"/>
          <xdr:cNvSpPr>
            <a:spLocks noChangeShapeType="1"/>
          </xdr:cNvSpPr>
        </xdr:nvSpPr>
        <xdr:spPr bwMode="auto">
          <a:xfrm flipH="1">
            <a:off x="506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65" name="Line 274"/>
          <xdr:cNvSpPr>
            <a:spLocks noChangeShapeType="1"/>
          </xdr:cNvSpPr>
        </xdr:nvSpPr>
        <xdr:spPr bwMode="auto">
          <a:xfrm flipH="1">
            <a:off x="494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66" name="Line 275"/>
          <xdr:cNvSpPr>
            <a:spLocks noChangeShapeType="1"/>
          </xdr:cNvSpPr>
        </xdr:nvSpPr>
        <xdr:spPr bwMode="auto">
          <a:xfrm flipH="1">
            <a:off x="500" y="250"/>
            <a:ext cx="10" cy="12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67" name="Line 276"/>
          <xdr:cNvSpPr>
            <a:spLocks noChangeShapeType="1"/>
          </xdr:cNvSpPr>
        </xdr:nvSpPr>
        <xdr:spPr bwMode="auto">
          <a:xfrm>
            <a:off x="510" y="257"/>
            <a:ext cx="6" cy="7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6968" name="Line 277"/>
          <xdr:cNvSpPr>
            <a:spLocks noChangeShapeType="1"/>
          </xdr:cNvSpPr>
        </xdr:nvSpPr>
        <xdr:spPr bwMode="auto">
          <a:xfrm>
            <a:off x="513" y="254"/>
            <a:ext cx="6" cy="6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28575</xdr:colOff>
      <xdr:row>5</xdr:row>
      <xdr:rowOff>142875</xdr:rowOff>
    </xdr:from>
    <xdr:to>
      <xdr:col>25</xdr:col>
      <xdr:colOff>0</xdr:colOff>
      <xdr:row>14</xdr:row>
      <xdr:rowOff>114300</xdr:rowOff>
    </xdr:to>
    <xdr:sp macro="" textlink="">
      <xdr:nvSpPr>
        <xdr:cNvPr id="866961" name="Freeform 131"/>
        <xdr:cNvSpPr>
          <a:spLocks/>
        </xdr:cNvSpPr>
      </xdr:nvSpPr>
      <xdr:spPr bwMode="auto">
        <a:xfrm>
          <a:off x="6657975" y="1038225"/>
          <a:ext cx="895350" cy="1343025"/>
        </a:xfrm>
        <a:custGeom>
          <a:avLst/>
          <a:gdLst>
            <a:gd name="T0" fmla="*/ 2147483646 w 94"/>
            <a:gd name="T1" fmla="*/ 0 h 141"/>
            <a:gd name="T2" fmla="*/ 2147483646 w 94"/>
            <a:gd name="T3" fmla="*/ 2147483646 h 141"/>
            <a:gd name="T4" fmla="*/ 0 w 94"/>
            <a:gd name="T5" fmla="*/ 2147483646 h 141"/>
            <a:gd name="T6" fmla="*/ 0 60000 65536"/>
            <a:gd name="T7" fmla="*/ 0 60000 65536"/>
            <a:gd name="T8" fmla="*/ 0 60000 65536"/>
            <a:gd name="T9" fmla="*/ 0 w 94"/>
            <a:gd name="T10" fmla="*/ 0 h 141"/>
            <a:gd name="T11" fmla="*/ 94 w 94"/>
            <a:gd name="T12" fmla="*/ 141 h 1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4" h="141">
              <a:moveTo>
                <a:pt x="94" y="0"/>
              </a:moveTo>
              <a:lnTo>
                <a:pt x="57" y="141"/>
              </a:lnTo>
              <a:lnTo>
                <a:pt x="0" y="141"/>
              </a:lnTo>
            </a:path>
          </a:pathLst>
        </a:custGeom>
        <a:noFill/>
        <a:ln w="3175">
          <a:solidFill>
            <a:srgbClr val="000000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graphicFrame macro="">
      <xdr:nvGraphicFramePr>
        <xdr:cNvPr id="793160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</xdr:row>
      <xdr:rowOff>0</xdr:rowOff>
    </xdr:from>
    <xdr:to>
      <xdr:col>9</xdr:col>
      <xdr:colOff>333375</xdr:colOff>
      <xdr:row>3</xdr:row>
      <xdr:rowOff>0</xdr:rowOff>
    </xdr:to>
    <xdr:sp macro="" textlink="">
      <xdr:nvSpPr>
        <xdr:cNvPr id="793161" name="Line 1"/>
        <xdr:cNvSpPr>
          <a:spLocks noChangeShapeType="1"/>
        </xdr:cNvSpPr>
      </xdr:nvSpPr>
      <xdr:spPr bwMode="auto">
        <a:xfrm>
          <a:off x="2533650" y="885825"/>
          <a:ext cx="190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0</xdr:rowOff>
    </xdr:from>
    <xdr:to>
      <xdr:col>5</xdr:col>
      <xdr:colOff>504825</xdr:colOff>
      <xdr:row>16</xdr:row>
      <xdr:rowOff>0</xdr:rowOff>
    </xdr:to>
    <xdr:sp macro="" textlink="">
      <xdr:nvSpPr>
        <xdr:cNvPr id="793162" name="Line 2"/>
        <xdr:cNvSpPr>
          <a:spLocks noChangeShapeType="1"/>
        </xdr:cNvSpPr>
      </xdr:nvSpPr>
      <xdr:spPr bwMode="auto">
        <a:xfrm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676275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793163" name="Line 3"/>
        <xdr:cNvSpPr>
          <a:spLocks noChangeShapeType="1"/>
        </xdr:cNvSpPr>
      </xdr:nvSpPr>
      <xdr:spPr bwMode="auto">
        <a:xfrm flipH="1" flipV="1">
          <a:off x="3286125" y="322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180975</xdr:colOff>
      <xdr:row>14</xdr:row>
      <xdr:rowOff>161925</xdr:rowOff>
    </xdr:from>
    <xdr:to>
      <xdr:col>21</xdr:col>
      <xdr:colOff>190500</xdr:colOff>
      <xdr:row>14</xdr:row>
      <xdr:rowOff>171450</xdr:rowOff>
    </xdr:to>
    <xdr:sp macro="" textlink="">
      <xdr:nvSpPr>
        <xdr:cNvPr id="793164" name="Line 4"/>
        <xdr:cNvSpPr>
          <a:spLocks noChangeShapeType="1"/>
        </xdr:cNvSpPr>
      </xdr:nvSpPr>
      <xdr:spPr bwMode="auto">
        <a:xfrm>
          <a:off x="8096250" y="304800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0</xdr:rowOff>
    </xdr:from>
    <xdr:to>
      <xdr:col>21</xdr:col>
      <xdr:colOff>123825</xdr:colOff>
      <xdr:row>11</xdr:row>
      <xdr:rowOff>0</xdr:rowOff>
    </xdr:to>
    <xdr:sp macro="" textlink="">
      <xdr:nvSpPr>
        <xdr:cNvPr id="793165" name="Line 5"/>
        <xdr:cNvSpPr>
          <a:spLocks noChangeShapeType="1"/>
        </xdr:cNvSpPr>
      </xdr:nvSpPr>
      <xdr:spPr bwMode="auto">
        <a:xfrm>
          <a:off x="6867525" y="2371725"/>
          <a:ext cx="117157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16</xdr:col>
      <xdr:colOff>19050</xdr:colOff>
      <xdr:row>18</xdr:row>
      <xdr:rowOff>0</xdr:rowOff>
    </xdr:to>
    <xdr:sp macro="" textlink="">
      <xdr:nvSpPr>
        <xdr:cNvPr id="793166" name="Line 6"/>
        <xdr:cNvSpPr>
          <a:spLocks noChangeShapeType="1"/>
        </xdr:cNvSpPr>
      </xdr:nvSpPr>
      <xdr:spPr bwMode="auto">
        <a:xfrm flipV="1">
          <a:off x="6048375" y="2371725"/>
          <a:ext cx="838200" cy="12001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11</xdr:row>
      <xdr:rowOff>9525</xdr:rowOff>
    </xdr:from>
    <xdr:to>
      <xdr:col>19</xdr:col>
      <xdr:colOff>0</xdr:colOff>
      <xdr:row>18</xdr:row>
      <xdr:rowOff>0</xdr:rowOff>
    </xdr:to>
    <xdr:sp macro="" textlink="">
      <xdr:nvSpPr>
        <xdr:cNvPr id="793167" name="Line 7"/>
        <xdr:cNvSpPr>
          <a:spLocks noChangeShapeType="1"/>
        </xdr:cNvSpPr>
      </xdr:nvSpPr>
      <xdr:spPr bwMode="auto">
        <a:xfrm>
          <a:off x="7610475" y="238125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11</xdr:row>
      <xdr:rowOff>9525</xdr:rowOff>
    </xdr:from>
    <xdr:to>
      <xdr:col>5</xdr:col>
      <xdr:colOff>171450</xdr:colOff>
      <xdr:row>11</xdr:row>
      <xdr:rowOff>9525</xdr:rowOff>
    </xdr:to>
    <xdr:sp macro="" textlink="">
      <xdr:nvSpPr>
        <xdr:cNvPr id="793168" name="Line 8"/>
        <xdr:cNvSpPr>
          <a:spLocks noChangeShapeType="1"/>
        </xdr:cNvSpPr>
      </xdr:nvSpPr>
      <xdr:spPr bwMode="auto">
        <a:xfrm flipH="1">
          <a:off x="2038350" y="2381250"/>
          <a:ext cx="9144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11</xdr:row>
      <xdr:rowOff>28575</xdr:rowOff>
    </xdr:from>
    <xdr:to>
      <xdr:col>4</xdr:col>
      <xdr:colOff>19050</xdr:colOff>
      <xdr:row>13</xdr:row>
      <xdr:rowOff>19050</xdr:rowOff>
    </xdr:to>
    <xdr:sp macro="" textlink="">
      <xdr:nvSpPr>
        <xdr:cNvPr id="793169" name="Line 9"/>
        <xdr:cNvSpPr>
          <a:spLocks noChangeShapeType="1"/>
        </xdr:cNvSpPr>
      </xdr:nvSpPr>
      <xdr:spPr bwMode="auto">
        <a:xfrm>
          <a:off x="2552700" y="24003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13</xdr:row>
      <xdr:rowOff>47625</xdr:rowOff>
    </xdr:from>
    <xdr:to>
      <xdr:col>5</xdr:col>
      <xdr:colOff>219075</xdr:colOff>
      <xdr:row>13</xdr:row>
      <xdr:rowOff>47625</xdr:rowOff>
    </xdr:to>
    <xdr:sp macro="" textlink="">
      <xdr:nvSpPr>
        <xdr:cNvPr id="793170" name="Line 10"/>
        <xdr:cNvSpPr>
          <a:spLocks noChangeShapeType="1"/>
        </xdr:cNvSpPr>
      </xdr:nvSpPr>
      <xdr:spPr bwMode="auto">
        <a:xfrm>
          <a:off x="2543175" y="276225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133350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793171" name="AutoShape 11"/>
        <xdr:cNvCxnSpPr>
          <a:cxnSpLocks noChangeShapeType="1"/>
          <a:stCxn id="793167" idx="1"/>
        </xdr:cNvCxnSpPr>
      </xdr:nvCxnSpPr>
      <xdr:spPr bwMode="auto">
        <a:xfrm flipH="1">
          <a:off x="7000875" y="3571875"/>
          <a:ext cx="609600" cy="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9525</xdr:colOff>
      <xdr:row>17</xdr:row>
      <xdr:rowOff>152400</xdr:rowOff>
    </xdr:from>
    <xdr:to>
      <xdr:col>7</xdr:col>
      <xdr:colOff>9525</xdr:colOff>
      <xdr:row>22</xdr:row>
      <xdr:rowOff>0</xdr:rowOff>
    </xdr:to>
    <xdr:cxnSp macro="">
      <xdr:nvCxnSpPr>
        <xdr:cNvPr id="793172" name="AutoShape 12"/>
        <xdr:cNvCxnSpPr>
          <a:cxnSpLocks noChangeShapeType="1"/>
        </xdr:cNvCxnSpPr>
      </xdr:nvCxnSpPr>
      <xdr:spPr bwMode="auto">
        <a:xfrm flipV="1">
          <a:off x="3648075" y="35528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18</xdr:row>
      <xdr:rowOff>28575</xdr:rowOff>
    </xdr:from>
    <xdr:to>
      <xdr:col>14</xdr:col>
      <xdr:colOff>0</xdr:colOff>
      <xdr:row>22</xdr:row>
      <xdr:rowOff>19050</xdr:rowOff>
    </xdr:to>
    <xdr:cxnSp macro="">
      <xdr:nvCxnSpPr>
        <xdr:cNvPr id="793173" name="AutoShape 13"/>
        <xdr:cNvCxnSpPr>
          <a:cxnSpLocks noChangeShapeType="1"/>
        </xdr:cNvCxnSpPr>
      </xdr:nvCxnSpPr>
      <xdr:spPr bwMode="auto">
        <a:xfrm flipV="1">
          <a:off x="6048375" y="3600450"/>
          <a:ext cx="0" cy="752475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28575</xdr:colOff>
      <xdr:row>21</xdr:row>
      <xdr:rowOff>161925</xdr:rowOff>
    </xdr:from>
    <xdr:to>
      <xdr:col>13</xdr:col>
      <xdr:colOff>466725</xdr:colOff>
      <xdr:row>21</xdr:row>
      <xdr:rowOff>161925</xdr:rowOff>
    </xdr:to>
    <xdr:sp macro="" textlink="">
      <xdr:nvSpPr>
        <xdr:cNvPr id="793174" name="Line 14"/>
        <xdr:cNvSpPr>
          <a:spLocks noChangeShapeType="1"/>
        </xdr:cNvSpPr>
      </xdr:nvSpPr>
      <xdr:spPr bwMode="auto">
        <a:xfrm>
          <a:off x="3667125" y="43243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3</xdr:row>
      <xdr:rowOff>38100</xdr:rowOff>
    </xdr:from>
    <xdr:to>
      <xdr:col>5</xdr:col>
      <xdr:colOff>161925</xdr:colOff>
      <xdr:row>10</xdr:row>
      <xdr:rowOff>85725</xdr:rowOff>
    </xdr:to>
    <xdr:sp macro="" textlink="">
      <xdr:nvSpPr>
        <xdr:cNvPr id="793175" name="Line 15"/>
        <xdr:cNvSpPr>
          <a:spLocks noChangeShapeType="1"/>
        </xdr:cNvSpPr>
      </xdr:nvSpPr>
      <xdr:spPr bwMode="auto">
        <a:xfrm flipV="1">
          <a:off x="29432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9525</xdr:rowOff>
    </xdr:from>
    <xdr:to>
      <xdr:col>5</xdr:col>
      <xdr:colOff>209550</xdr:colOff>
      <xdr:row>18</xdr:row>
      <xdr:rowOff>9525</xdr:rowOff>
    </xdr:to>
    <xdr:sp macro="" textlink="">
      <xdr:nvSpPr>
        <xdr:cNvPr id="793176" name="Line 16"/>
        <xdr:cNvSpPr>
          <a:spLocks noChangeShapeType="1"/>
        </xdr:cNvSpPr>
      </xdr:nvSpPr>
      <xdr:spPr bwMode="auto">
        <a:xfrm>
          <a:off x="2533650" y="3581400"/>
          <a:ext cx="457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18</xdr:row>
      <xdr:rowOff>66675</xdr:rowOff>
    </xdr:from>
    <xdr:to>
      <xdr:col>9</xdr:col>
      <xdr:colOff>0</xdr:colOff>
      <xdr:row>19</xdr:row>
      <xdr:rowOff>161925</xdr:rowOff>
    </xdr:to>
    <xdr:sp macro="" textlink="">
      <xdr:nvSpPr>
        <xdr:cNvPr id="793177" name="Line 17"/>
        <xdr:cNvSpPr>
          <a:spLocks noChangeShapeType="1"/>
        </xdr:cNvSpPr>
      </xdr:nvSpPr>
      <xdr:spPr bwMode="auto">
        <a:xfrm flipV="1">
          <a:off x="4162425" y="3638550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18</xdr:row>
      <xdr:rowOff>76200</xdr:rowOff>
    </xdr:from>
    <xdr:to>
      <xdr:col>12</xdr:col>
      <xdr:colOff>114300</xdr:colOff>
      <xdr:row>19</xdr:row>
      <xdr:rowOff>171450</xdr:rowOff>
    </xdr:to>
    <xdr:sp macro="" textlink="">
      <xdr:nvSpPr>
        <xdr:cNvPr id="793178" name="Line 18"/>
        <xdr:cNvSpPr>
          <a:spLocks noChangeShapeType="1"/>
        </xdr:cNvSpPr>
      </xdr:nvSpPr>
      <xdr:spPr bwMode="auto">
        <a:xfrm flipV="1">
          <a:off x="5448300" y="3648075"/>
          <a:ext cx="0" cy="3333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</xdr:row>
      <xdr:rowOff>38100</xdr:rowOff>
    </xdr:from>
    <xdr:to>
      <xdr:col>16</xdr:col>
      <xdr:colOff>0</xdr:colOff>
      <xdr:row>10</xdr:row>
      <xdr:rowOff>85725</xdr:rowOff>
    </xdr:to>
    <xdr:sp macro="" textlink="">
      <xdr:nvSpPr>
        <xdr:cNvPr id="793179" name="Line 19"/>
        <xdr:cNvSpPr>
          <a:spLocks noChangeShapeType="1"/>
        </xdr:cNvSpPr>
      </xdr:nvSpPr>
      <xdr:spPr bwMode="auto">
        <a:xfrm flipV="1">
          <a:off x="6867525" y="923925"/>
          <a:ext cx="0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18</xdr:row>
      <xdr:rowOff>9525</xdr:rowOff>
    </xdr:from>
    <xdr:to>
      <xdr:col>14</xdr:col>
      <xdr:colOff>0</xdr:colOff>
      <xdr:row>18</xdr:row>
      <xdr:rowOff>9525</xdr:rowOff>
    </xdr:to>
    <xdr:cxnSp macro="">
      <xdr:nvCxnSpPr>
        <xdr:cNvPr id="793180" name="AutoShape 20"/>
        <xdr:cNvCxnSpPr>
          <a:cxnSpLocks noChangeShapeType="1"/>
          <a:stCxn id="793166" idx="0"/>
        </xdr:cNvCxnSpPr>
      </xdr:nvCxnSpPr>
      <xdr:spPr bwMode="auto">
        <a:xfrm flipH="1">
          <a:off x="3648075" y="3581400"/>
          <a:ext cx="2400300" cy="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180975</xdr:colOff>
      <xdr:row>11</xdr:row>
      <xdr:rowOff>0</xdr:rowOff>
    </xdr:from>
    <xdr:to>
      <xdr:col>7</xdr:col>
      <xdr:colOff>0</xdr:colOff>
      <xdr:row>18</xdr:row>
      <xdr:rowOff>0</xdr:rowOff>
    </xdr:to>
    <xdr:cxnSp macro="">
      <xdr:nvCxnSpPr>
        <xdr:cNvPr id="793181" name="AutoShape 21"/>
        <xdr:cNvCxnSpPr>
          <a:cxnSpLocks noChangeShapeType="1"/>
          <a:stCxn id="793168" idx="0"/>
        </xdr:cNvCxnSpPr>
      </xdr:nvCxnSpPr>
      <xdr:spPr bwMode="auto">
        <a:xfrm>
          <a:off x="2962275" y="2371725"/>
          <a:ext cx="676275" cy="1200150"/>
        </a:xfrm>
        <a:prstGeom prst="straightConnector1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14</xdr:row>
      <xdr:rowOff>47625</xdr:rowOff>
    </xdr:from>
    <xdr:to>
      <xdr:col>12</xdr:col>
      <xdr:colOff>133350</xdr:colOff>
      <xdr:row>17</xdr:row>
      <xdr:rowOff>85725</xdr:rowOff>
    </xdr:to>
    <xdr:sp macro="" textlink="">
      <xdr:nvSpPr>
        <xdr:cNvPr id="793182" name="Oval 22"/>
        <xdr:cNvSpPr>
          <a:spLocks noChangeArrowheads="1"/>
        </xdr:cNvSpPr>
      </xdr:nvSpPr>
      <xdr:spPr bwMode="auto">
        <a:xfrm>
          <a:off x="4171950" y="2933700"/>
          <a:ext cx="1295400" cy="55245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13</xdr:row>
      <xdr:rowOff>47625</xdr:rowOff>
    </xdr:from>
    <xdr:to>
      <xdr:col>4</xdr:col>
      <xdr:colOff>152400</xdr:colOff>
      <xdr:row>18</xdr:row>
      <xdr:rowOff>0</xdr:rowOff>
    </xdr:to>
    <xdr:sp macro="" textlink="">
      <xdr:nvSpPr>
        <xdr:cNvPr id="793183" name="Line 23"/>
        <xdr:cNvSpPr>
          <a:spLocks noChangeShapeType="1"/>
        </xdr:cNvSpPr>
      </xdr:nvSpPr>
      <xdr:spPr bwMode="auto">
        <a:xfrm>
          <a:off x="2686050" y="2762250"/>
          <a:ext cx="0" cy="809625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190500</xdr:rowOff>
    </xdr:from>
    <xdr:to>
      <xdr:col>12</xdr:col>
      <xdr:colOff>123825</xdr:colOff>
      <xdr:row>19</xdr:row>
      <xdr:rowOff>190500</xdr:rowOff>
    </xdr:to>
    <xdr:sp macro="" textlink="">
      <xdr:nvSpPr>
        <xdr:cNvPr id="793184" name="Line 24"/>
        <xdr:cNvSpPr>
          <a:spLocks noChangeShapeType="1"/>
        </xdr:cNvSpPr>
      </xdr:nvSpPr>
      <xdr:spPr bwMode="auto">
        <a:xfrm>
          <a:off x="4171950" y="4000500"/>
          <a:ext cx="128587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6</xdr:row>
      <xdr:rowOff>85725</xdr:rowOff>
    </xdr:from>
    <xdr:to>
      <xdr:col>5</xdr:col>
      <xdr:colOff>390525</xdr:colOff>
      <xdr:row>11</xdr:row>
      <xdr:rowOff>9525</xdr:rowOff>
    </xdr:to>
    <xdr:cxnSp macro="">
      <xdr:nvCxnSpPr>
        <xdr:cNvPr id="793185" name="AutoShape 25"/>
        <xdr:cNvCxnSpPr>
          <a:cxnSpLocks noChangeShapeType="1"/>
        </xdr:cNvCxnSpPr>
      </xdr:nvCxnSpPr>
      <xdr:spPr bwMode="auto">
        <a:xfrm flipV="1">
          <a:off x="3171825" y="1600200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133350</xdr:colOff>
      <xdr:row>6</xdr:row>
      <xdr:rowOff>57150</xdr:rowOff>
    </xdr:from>
    <xdr:to>
      <xdr:col>15</xdr:col>
      <xdr:colOff>133350</xdr:colOff>
      <xdr:row>10</xdr:row>
      <xdr:rowOff>152400</xdr:rowOff>
    </xdr:to>
    <xdr:cxnSp macro="">
      <xdr:nvCxnSpPr>
        <xdr:cNvPr id="793186" name="AutoShape 26"/>
        <xdr:cNvCxnSpPr>
          <a:cxnSpLocks noChangeShapeType="1"/>
        </xdr:cNvCxnSpPr>
      </xdr:nvCxnSpPr>
      <xdr:spPr bwMode="auto">
        <a:xfrm flipV="1">
          <a:off x="6648450" y="1571625"/>
          <a:ext cx="0" cy="78105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171450</xdr:colOff>
      <xdr:row>5</xdr:row>
      <xdr:rowOff>47625</xdr:rowOff>
    </xdr:from>
    <xdr:to>
      <xdr:col>16</xdr:col>
      <xdr:colOff>9525</xdr:colOff>
      <xdr:row>5</xdr:row>
      <xdr:rowOff>47625</xdr:rowOff>
    </xdr:to>
    <xdr:sp macro="" textlink="">
      <xdr:nvSpPr>
        <xdr:cNvPr id="793187" name="Line 27"/>
        <xdr:cNvSpPr>
          <a:spLocks noChangeShapeType="1"/>
        </xdr:cNvSpPr>
      </xdr:nvSpPr>
      <xdr:spPr bwMode="auto">
        <a:xfrm>
          <a:off x="2952750" y="1304925"/>
          <a:ext cx="3924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13</xdr:row>
      <xdr:rowOff>38100</xdr:rowOff>
    </xdr:from>
    <xdr:to>
      <xdr:col>15</xdr:col>
      <xdr:colOff>114300</xdr:colOff>
      <xdr:row>13</xdr:row>
      <xdr:rowOff>38100</xdr:rowOff>
    </xdr:to>
    <xdr:sp macro="" textlink="">
      <xdr:nvSpPr>
        <xdr:cNvPr id="793188" name="Line 28"/>
        <xdr:cNvSpPr>
          <a:spLocks noChangeShapeType="1"/>
        </xdr:cNvSpPr>
      </xdr:nvSpPr>
      <xdr:spPr bwMode="auto">
        <a:xfrm>
          <a:off x="3171825" y="2752725"/>
          <a:ext cx="345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400050</xdr:colOff>
      <xdr:row>7</xdr:row>
      <xdr:rowOff>66675</xdr:rowOff>
    </xdr:from>
    <xdr:to>
      <xdr:col>15</xdr:col>
      <xdr:colOff>142875</xdr:colOff>
      <xdr:row>7</xdr:row>
      <xdr:rowOff>66675</xdr:rowOff>
    </xdr:to>
    <xdr:sp macro="" textlink="">
      <xdr:nvSpPr>
        <xdr:cNvPr id="793189" name="Line 29"/>
        <xdr:cNvSpPr>
          <a:spLocks noChangeShapeType="1"/>
        </xdr:cNvSpPr>
      </xdr:nvSpPr>
      <xdr:spPr bwMode="auto">
        <a:xfrm>
          <a:off x="3181350" y="1752600"/>
          <a:ext cx="3476625" cy="0"/>
        </a:xfrm>
        <a:prstGeom prst="line">
          <a:avLst/>
        </a:prstGeom>
        <a:noFill/>
        <a:ln w="63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11</xdr:row>
      <xdr:rowOff>9525</xdr:rowOff>
    </xdr:from>
    <xdr:to>
      <xdr:col>16</xdr:col>
      <xdr:colOff>19050</xdr:colOff>
      <xdr:row>11</xdr:row>
      <xdr:rowOff>9525</xdr:rowOff>
    </xdr:to>
    <xdr:sp macro="" textlink="">
      <xdr:nvSpPr>
        <xdr:cNvPr id="793190" name="Line 30"/>
        <xdr:cNvSpPr>
          <a:spLocks noChangeShapeType="1"/>
        </xdr:cNvSpPr>
      </xdr:nvSpPr>
      <xdr:spPr bwMode="auto">
        <a:xfrm>
          <a:off x="2971800" y="2381250"/>
          <a:ext cx="391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\&#48148;&#53461;%20&#54868;&#47732;\&#45824;&#50864;(&#49688;&#47049;)\&#48512;&#45824;&#44277;(&#54616;&#51221;&#48120;&#47196;)\&#54616;&#51221;&#52509;&#44292;&#51088;&#51116;&#51665;&#4422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UKYONG/DD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DATAPCS\DD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D\EXCEL\DATAPCS\DD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616;&#47925;\2009&#45380;\&#50732;&#48764;&#48120;\&#49688;&#47049;&#49328;&#52636;\&#51473;&#47196;3-1&#54840;&#49440;&#49688;&#47049;&#49328;&#52636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\&#48148;&#53461;%20&#54868;&#47732;\&#45824;&#50864;(&#49688;&#47049;)\&#48512;&#45824;&#44277;(&#54616;&#51221;&#48120;&#47196;)\&#48120;&#47196;&#52509;&#44292;&#51088;&#51116;&#51665;&#4422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77;&#49324;&#51068;&#44148;00/&#50896;&#45224;&#48320;&#44221;/&#50896;&#45224;&#52488;&#44368;99.12/1&#52264;&#48516;/&#49688;&#47049;&#51665;&#4422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DATA\&#49688;&#47049;&#49328;&#52636;\&#44368;&#45824;&#53664;&#442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616;&#47925;\2009&#45380;\EXCEL\DATAPCS\D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5148;&#44512;\&#47196;&#52972;%20&#46356;&#49828;&#53356;%20(e)\&#44592;&#48376;&#45936;&#51060;&#53440;\&#44592;&#52488;&#45936;&#51060;&#53440;\&#49444;&#44228;&#44592;&#52488;&#51088;&#47308;\&#48708;&#46168;&#44592;\1-&#44592;&#52488;&#49688;&#47049;&#49328;&#52636;\&#49688;&#47049;&#49328;&#52636;-4.&#46028;&#49688;&#47196;&#46321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1\D\EXCEL\DATAPCS\DD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5\&#44277;&#49324;&#51068;&#44148;01\EXCEL\DATAPCS\DD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4\c\EXCEL\DATAPCS\DD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&#48120;&#47196;&#44368;&#54252;&#51109;&#49688;&#47049;/&#48512;&#52404;&#46020;&#4719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68;&#47532;\&#50668;&#47532;D\Office\&#48149;&#44592;&#49324;%20&#51089;&#50629;&#50857;\DATA\MR-BAB\&#50641;&#49472;DATA\2.&#53664;&#44277;\&#48149;&#44592;&#49324;-&#45800;&#50948;&#49688;&#4704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\04.&#49324;&#48169;(&#51204;&#49437;)&#50896;&#4837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328;&#49324;&#53468;\&#49457;&#51452;4\&#49444;&#44228;&#45236;&#5066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E\&#51076;&#49884;\1\&#44592;&#48376;&#53664;&#49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45380;(&#49444;&#44228;)\07%20&#45224;&#48512;&#51648;&#48169;&#49328;&#47548;&#52397;\04.1%202024&#45380;%20&#44036;&#49440;&#51076;&#46020;(&#44592;&#48264;3)(&#44592;&#48264;24,25,26&#54633;&#48376;)\2&#44277;&#44396;\02.&#49688;&#47049;(2&#44277;&#44396;)\&#44396;&#51312;&#47932;-&#51076;&#4602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&#45936;&#51060;&#53440;%20(e)\WORK\&#48155;&#51008;%20&#54028;&#51068;\&#44256;&#47561;&#49548;~1\&#44592;&#48152;&#44277;&#49324;\&#49444;&#44228;&#49436;\&#44256;&#47561;&#49548;&#44277;&#50896;&#48320;&#44221;&#54028;&#51068;\&#44396;&#54028;&#51068;-&#54632;&#54217;I.C\Documents%20and%20Settings\usa\My%20Documents\&#48155;&#51008;%20&#54028;&#51068;\&#54036;&#45804;&#47928;&#45236;&#50669;(&#51312;&#44221;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&#45936;&#51060;&#53440;%20(e)\WORK\&#48155;&#51008;%20&#54028;&#51068;\&#44256;&#47561;&#49548;~1\&#44592;&#48152;&#44277;&#49324;\&#49444;&#44228;&#49436;\&#44256;&#47561;&#49548;&#44277;&#50896;&#48320;&#44221;&#54028;&#51068;\&#44396;&#54028;&#51068;-&#54632;&#54217;I.C\&#47560;&#49328;&#51648;&#44396;\99&#48372;&#5075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5824;&#45909;\&#49444;&#44228;&#45236;&#50669;&#49436;(&#46028;,&#45824;&#49437;,&#51460;&#46524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328;&#49324;&#53468;\&#49457;&#51452;4\&#49444;&#44228;&#45236;&#50669;&#49436;(&#46028;,&#45824;&#49437;,&#51460;&#46524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D\&#50641;&#49472;&#45936;&#51060;&#53440;\&#44256;&#47161;&#44400;\2002&#46301;&#49457;&#47532;&#44228;&#54925;&#46020;&#47196;\&#53664;&#47785;&#49688;&#47049;&#49328;&#52636;&#49436;\&#48176;&#49688;&#4427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E\&#51089;&#50629;\&#51109;&#54840;&#50896;\&#44396;&#51312;&#47932;\&#44032;&#49884;&#49444;&#44277;\&#44592;&#48376;&#53664;&#4932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840;&#50672;\d\Project\RAMP%20B&#49688;&#4704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RAMP%20B&#49688;&#4704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5\&#49352;&#47560;&#51012;&#44284;\&#50629;&#47924;&#54801;&#51312;\&#50629;&#47924;&#54801;&#51312;\&#50857;&#49548;\&#49688;&#47049;&#49328;&#526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&#49328;&#49324;&#53468;\&#49324;&#48169;&#45840;\2004\&#48376;&#49548;\&#49345;&#48152;&#44592;\&#44221;&#51452;&#50577;&#48513;&#50857;&#46041;-&#48320;&#44221;\&#49444;&#44228;&#45236;&#50669;&#49436;(&#46028;,&#45824;&#49437;,&#51460;&#4652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(d)/&#44277;&#49324;&#51068;&#44148;00/&#50896;&#45224;&#48320;&#44221;/&#50896;&#45224;&#52488;&#44368;99.12/1&#52264;&#48516;/&#49688;&#47049;&#51665;&#4422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2\d\2001\&#49692;&#52380;&#44053;&#48320;\&#49688;&#47049;\&#52572;&#51333;&#49688;&#47049;\&#54252;&#51109;&#44277;&#52628;&#4403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3\C\windows\&#48148;&#53461;%20&#54868;&#47732;\&#50641;&#49472;&#45936;&#51060;&#53440;\&#44608;&#52380;&#48512;&#54637;\3&#44277;&#44396;\&#49688;&#4704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0864;&#51200;&#51312;\D\&#51473;&#50836;&#47928;&#49436;&#51076;&#49884;&#48372;&#44288;\&#45236;&#47928;&#49436;\&#44144;&#47928;01&#49884;&#54665;\&#48176;&#49688;&#44277;~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\&#45236;&#50669;&#44288;&#47532;\&#49328;&#51648;\&#49444;&#44228;&#45236;&#50669;&#49436;(&#49328;&#51648;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01%20Excel%20data\03%20&#54616;%20%20%20%20%20&#52380;\&#51064;&#44228;&#51648;&#44396;(&#50504;&#46041;&#49884;)\&#51064;&#44228;3&#44277;&#44396;%20&#49688;&#47049;&#49328;&#52636;&#4943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&#45936;&#51060;&#53440;%20(e)\&#49324;&#46041;\&#49324;&#46041;&#51473;&#54617;&#4436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616;&#47925;\2009&#45380;\&#46020;&#47196;&#49688;&#47049;\&#47928;&#50577;&#51204;&#49688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840;&#50672;\d\Project\&#47564;&#49688;&#44368;(2&#44221;&#44036;&#46972;&#47704;)\&#44552;&#49328;&#44400;&#49688;&#47049;\&#51453;&#47548;1&#4436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2\D\windows\&#48148;&#53461;%20&#54868;&#47732;\&#50641;&#49472;&#45936;&#51060;&#53440;\&#44608;&#52380;&#48512;&#54637;\3&#44277;&#44396;\&#49688;&#4704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W\12&#50900;27&#51068;CDWR\AS\kyungbu\XLS\GOOMI\APO-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oi\shareddocs\EXCEL\DATAPCS\DD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W\12&#50900;27&#51068;CDWR\old-com\GA-DUK\XLS\RAMP-1\GOOMI\DOHWA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reamwiz.com/AUTH/mail_attach.cgi/c=d&amp;m=494e424f58&amp;n=341&amp;s=1.5&amp;offset=0&amp;size=1544878&amp;vc=&amp;fname=&amp;rname=&amp;app=app.dreamwiz.com&amp;rnd=3ae69367b2731/&#51221;&#54840;&#51089;&#54408;/&#44368;&#44033;/&#53664;%20&#44277;/&#48376;&#49440;(PL.GIRDER)&#49688;&#47049;/&#51221;&#50857;&#55148;/KMJ/WELL/FOUND/S/S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48;&#50689;\&#49324;&#48169;&#45840;\04.&#51456;&#49444;\&#44256;&#55141;&#44032;&#54868;(&#52509;&#44292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9328;&#47548;&#51312;&#54633;/&#48148;&#53461;%20&#54868;&#47732;/&#49444;&#44228;&#45236;&#50669;&#49436;(&#46028;,&#45824;&#49437;,&#51460;&#46524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9;&#54637;\&#47196;&#52972;%20&#46356;&#49828;&#53356;%20(d)\&#51088;&#47308;\&#49324;&#48169;&#45840;\2005\&#49345;&#48152;&#44592;\&#48513;&#48512;\&#49324;&#48376;%20-%20&#50696;&#52380;.&#54840;&#47749;.&#54889;&#51648;&#50808;1\&#49444;&#44228;&#45236;&#50669;&#49436;(&#46028;,&#45824;&#49437;,&#51460;&#46524;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616;&#47925;\2009&#45380;\&#46020;&#47196;&#49688;&#47049;\&#51473;&#49457;&#49688;&#51204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oi\shareddocs\Chol2000\DOWN\MSOFFICE\Excel\DATA1\DD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E\&#47785;&#54252;&#44288;&#47144;\0710&#47785;&#54252;&#52572;&#51333;\&#49688;&#47049;\4&#44396;&#50669;\5.4&#54252;&#51109;&#44277;\4&#44288;&#47196;&#44288;&#48512;&#49444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1\C\EXCEL\DATAPCS\DD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644;&#50857;-pc\data%20(d)\2.2011&#45380;\1.&#49444;&#44228;\4.&#46321;&#49328;&#47196;\1.&#45804;&#49457;&#44400;&#46321;&#49328;&#47196;\1.&#48708;&#49836;&#49328;&#50808;\1.&#54801;&#51032;&#51204;\1.&#52572;&#51221;&#49328;\2.&#49688;&#47049;\&#49688;&#47049;&#49328;&#52636;&#4602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5\&#49352;&#47560;&#51012;&#44284;\2001&#45380;&#44284;&#50629;\&#48120;&#44208;\&#51109;&#52380;&#44368;\&#49688;&#47049;\&#51217;&#49549;&#46020;&#47196;&#49688;&#4704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\&#44396;&#51312;&#46020;\&#50556;&#44228;\&#44396;&#51312;&#460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\&#45236;&#50669;&#44288;&#47532;\&#50556;&#44228;\&#49444;&#44228;&#45236;&#50669;&#4943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EXCEL\DATAPCS\DD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05;&#44260;\C\&#52292;&#49437;&#51109;%20&#48373;&#44396;\&#52293;&#49437;&#51109;&#48373;&#44396;(&#51312;&#51221;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305;&#55148;\D\&#44305;&#51008;&#48169;\&#50641;&#49472;&#47928;&#49436;\&#50641;&#49472;\&#46020;&#51109;&#44368;&#49688;&#47049;&#48143;&#51068;&#52404;\&#54252;&#51109;&#44277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4\c\&#50641;&#49472;&#45936;&#51060;&#53440;\&#44033;%20&#51333;%20&#45800;%20&#50948;&#49688;%20%20%20%20%20&#47049;\HP(F)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5\&#49352;&#47560;&#51012;&#44284;\&#50629;&#47924;&#54801;&#51312;\&#50629;&#47924;&#54801;&#51312;\&#50857;&#49548;\&#50857;&#49548;&#47532;-&#49688;&#47049;&#49328;&#52636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2384;\&#47196;&#52972;%20&#46356;&#49828;&#53356;%20(d)\Documents%20and%20Settings\User\Local%20Settings\Temp\_AZTMP0_\&#49444;&#44228;\&#45236;&#50669;&#44288;&#47532;\&#49328;&#51648;\&#49444;&#44228;&#45236;&#50669;&#49436;(&#49328;&#51648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1_&#54532;&#47196;&#51229;&#53944;&#47784;&#51020;\01_&#44592;&#51316;%20&#49688;&#54665;%20&#54532;&#47196;&#51229;&#53944;\03_&#44592;&#53440;\2003_&#44396;&#47168;&#50728;&#52380;&#44288;&#44305;&#51648;%20&#51312;&#49457;&#49324;&#50629;\2003.5%20&#51648;&#47532;&#49328;&#50728;&#52380;&#44288;&#44305;&#51648;%20&#44277;&#50896;&#51312;&#49457;&#49324;&#50629;\&#49444;&#44228;&#49436;\&#51088;&#51116;&#52509;&#44292;&#5436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15FC4A\S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2\D\EXCEL\DATAPCS\DD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48;&#44277;2\C\&#49688;%20&#47049;\&#49688;&#47049;&#49328;&#52636;&#49436;\&#48176;&#49688;&#4427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\&#48148;&#53461;%20&#54868;&#47732;\&#45824;&#50864;(&#49688;&#47049;)\&#48512;&#45824;&#44277;(&#54616;&#51221;&#48120;&#47196;)\&#48120;&#47196;&#52509;&#44292;&#51088;&#51116;&#51665;&#4422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\&#48148;&#53461;%20&#54868;&#47732;\&#45824;&#50864;(&#49688;&#47049;)\&#48512;&#45824;&#44277;(&#54616;&#51221;&#48120;&#47196;)\&#54616;&#51221;&#52509;&#44292;&#51088;&#51116;&#51665;&#442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일위대가(계측기설치)"/>
      <sheetName val="흄관기초"/>
      <sheetName val="품셈TABLE"/>
      <sheetName val="Sheet1 (2)"/>
      <sheetName val="Sheet17"/>
      <sheetName val="기둥(원형)"/>
      <sheetName val="일반맨홀수량집계(A-7 LINE)"/>
      <sheetName val="횡배수관토공수량"/>
      <sheetName val="덕전리"/>
      <sheetName val="D-CHSOIL"/>
      <sheetName val="좌측"/>
      <sheetName val="공사개요"/>
      <sheetName val="EQUIPMENT -2"/>
      <sheetName val="1공구"/>
      <sheetName val="45,46"/>
      <sheetName val="가도공"/>
      <sheetName val="제수"/>
      <sheetName val="공기"/>
      <sheetName val="입찰안"/>
      <sheetName val="포장공자재집계표"/>
      <sheetName val="위치조서"/>
      <sheetName val="접속도로1"/>
      <sheetName val="ABUT수량-A1"/>
      <sheetName val="98수문일위"/>
      <sheetName val="옹벽"/>
      <sheetName val="현장관리비"/>
      <sheetName val="단가 및 재료비"/>
      <sheetName val="토목공사일반"/>
      <sheetName val="IMPEADENCE MAP 취수장"/>
      <sheetName val="주방환기"/>
      <sheetName val="차선도색현황"/>
      <sheetName val="설계요율"/>
      <sheetName val="회사정보"/>
      <sheetName val="6PILE  (돌출)"/>
      <sheetName val="갑지"/>
      <sheetName val="DATE"/>
      <sheetName val="날개벽"/>
      <sheetName val="Sheet1"/>
      <sheetName val="BOX"/>
      <sheetName val="DATA"/>
      <sheetName val="2. 단면가정"/>
      <sheetName val="1.설계조건"/>
      <sheetName val="8. 안정검토"/>
      <sheetName val="옹벽철근"/>
      <sheetName val="배수관_집계"/>
      <sheetName val="단위수량(출력X)"/>
      <sheetName val="수량집계"/>
      <sheetName val="자재단가"/>
      <sheetName val="단면"/>
      <sheetName val="중기사용료산출근거"/>
      <sheetName val="내역"/>
      <sheetName val="물량집계"/>
      <sheetName val="재료표"/>
      <sheetName val="3.하중산정4.지지력"/>
      <sheetName val="운행기록부(업무용승용차) "/>
      <sheetName val="작성예시"/>
      <sheetName val="노임단가"/>
      <sheetName val="INPUT-DATA"/>
      <sheetName val="설계조건"/>
      <sheetName val="type-F"/>
      <sheetName val="교각1"/>
      <sheetName val="일위대가표"/>
      <sheetName val="날개벽(시점좌측)"/>
      <sheetName val="맨홀수량산출"/>
      <sheetName val="#REF"/>
      <sheetName val="안정계산"/>
      <sheetName val="단면검토"/>
      <sheetName val="1호인버트수량"/>
      <sheetName val="부대공자재집계표"/>
      <sheetName val="깬잡석1.3"/>
      <sheetName val="낙찰표"/>
      <sheetName val="데리네이타현황"/>
      <sheetName val="용집"/>
      <sheetName val="형식 - 1-2-3"/>
      <sheetName val="슬래브"/>
      <sheetName val="지구단위계획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C18" t="str">
            <v>S</v>
          </cell>
          <cell r="E18" t="str">
            <v>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 집계표"/>
      <sheetName val="철근자재집계표"/>
      <sheetName val="콘크리트자재집계표"/>
    </sheetNames>
    <sheetDataSet>
      <sheetData sheetId="0">
        <row r="4">
          <cell r="A4" t="str">
            <v>시 멘 트</v>
          </cell>
          <cell r="B4" t="str">
            <v>40kg</v>
          </cell>
          <cell r="C4" t="str">
            <v>포대</v>
          </cell>
          <cell r="E4">
            <v>617</v>
          </cell>
          <cell r="G4">
            <v>4</v>
          </cell>
          <cell r="H4">
            <v>621</v>
          </cell>
        </row>
        <row r="8">
          <cell r="C8" t="str">
            <v>TON</v>
          </cell>
        </row>
        <row r="9">
          <cell r="C9" t="str">
            <v>TON</v>
          </cell>
        </row>
        <row r="10">
          <cell r="C10" t="str">
            <v>M3</v>
          </cell>
        </row>
        <row r="11">
          <cell r="C11" t="str">
            <v>본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덕전리"/>
      <sheetName val="5흙막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덕전리"/>
      <sheetName val="배수공"/>
      <sheetName val="편입토지조서"/>
      <sheetName val="MOTOR"/>
      <sheetName val="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Sheet1"/>
      <sheetName val="암거"/>
      <sheetName val="포장공"/>
      <sheetName val="배수공"/>
      <sheetName val="A-4"/>
      <sheetName val="단위단가"/>
      <sheetName val="단위수량"/>
      <sheetName val="맨홀토공수량"/>
      <sheetName val="계약서"/>
      <sheetName val="쎈타링"/>
      <sheetName val="덕전리"/>
      <sheetName val="수로단위수량"/>
      <sheetName val="배수관공"/>
      <sheetName val="전기단가조사서"/>
      <sheetName val="INPUT"/>
      <sheetName val="중동공구"/>
      <sheetName val="DDD"/>
      <sheetName val="내역"/>
      <sheetName val="도근좌표"/>
      <sheetName val="8.PILE  (돌출)"/>
      <sheetName val="자재운반단가일람표"/>
      <sheetName val="낙찰표"/>
      <sheetName val="입찰안"/>
      <sheetName val="단가대비표"/>
      <sheetName val="노임단가"/>
      <sheetName val="Total"/>
      <sheetName val="데리네이타현황"/>
      <sheetName val="자재단가"/>
      <sheetName val="조명시설"/>
      <sheetName val="SLAB&quot;1&quot;"/>
      <sheetName val="5흙막이"/>
      <sheetName val="unitpric"/>
      <sheetName val="1. 설계조건 2.단면가정 3. 하중계산"/>
      <sheetName val="DATA 입력란"/>
      <sheetName val="차액보증"/>
      <sheetName val="DATA"/>
      <sheetName val="여과지동"/>
      <sheetName val="기초자료"/>
      <sheetName val="적용기준"/>
      <sheetName val="산출내역서집계표"/>
      <sheetName val="(A)내역서"/>
      <sheetName val="Sheet2"/>
      <sheetName val="지급자재"/>
      <sheetName val="6PILE  (돌출)"/>
      <sheetName val="#REF"/>
      <sheetName val="06 일위대가목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료총집계"/>
      <sheetName val="시멘트골재집계"/>
      <sheetName val="토공총집계"/>
      <sheetName val="토공집계"/>
      <sheetName val="측구연장조서"/>
      <sheetName val="배수공토공집계표"/>
      <sheetName val="배수공재료집계"/>
      <sheetName val="집수정토공"/>
      <sheetName val="집수정재료"/>
      <sheetName val="관로공토공"/>
      <sheetName val="배수관재료"/>
      <sheetName val="맨홀공단위수량집계"/>
      <sheetName val="관로공단위수량집계"/>
      <sheetName val="L형측구단위수량집계"/>
      <sheetName val="부대공재료집계표"/>
      <sheetName val="화강석경계블럭연장조서"/>
      <sheetName val="소형고압블럭연장조서"/>
      <sheetName val="차선도색"/>
      <sheetName val="포장공재료집계표"/>
      <sheetName val="포장수량집계"/>
      <sheetName val="포장면적"/>
      <sheetName val="구조물공재료집계표"/>
      <sheetName val="옹벽공수량"/>
      <sheetName val="옹벽단위수량"/>
      <sheetName val="옹벽높이별연장조서"/>
      <sheetName val="옹벽공연장조서"/>
      <sheetName val="구조물깨기"/>
      <sheetName val="조경공연장"/>
      <sheetName val="포장공"/>
      <sheetName val="배수공"/>
      <sheetName val="토공"/>
      <sheetName val="날개벽수량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양수장(기계)"/>
      <sheetName val="ABUT수량-A1"/>
      <sheetName val="입찰안"/>
      <sheetName val="A-4"/>
      <sheetName val="표지"/>
      <sheetName val="본체"/>
      <sheetName val="배수통관토공수량"/>
      <sheetName val="폐목얽기(5열)"/>
      <sheetName val="설계조건"/>
      <sheetName val="낙찰표"/>
      <sheetName val="포장공"/>
      <sheetName val="배수공"/>
      <sheetName val="토공"/>
      <sheetName val="DATA"/>
      <sheetName val="제수"/>
      <sheetName val="내역서"/>
      <sheetName val="좌측"/>
      <sheetName val="일위대가(계측기설치)"/>
      <sheetName val="덕전리"/>
      <sheetName val="집계표"/>
      <sheetName val="역T형"/>
      <sheetName val="가시설(TYPE-A)"/>
      <sheetName val="1-1평균터파기고(1)"/>
      <sheetName val="예비품"/>
      <sheetName val="기초공"/>
      <sheetName val="기둥(원형)"/>
      <sheetName val="노임이"/>
      <sheetName val="용소리교"/>
      <sheetName val="단면계수(상부)"/>
      <sheetName val="휴지통"/>
      <sheetName val="정부노임단가"/>
      <sheetName val="Sheet1 (2)"/>
      <sheetName val="데이타"/>
      <sheetName val="통합"/>
      <sheetName val="날개벽수량표"/>
      <sheetName val="단면도"/>
      <sheetName val="설계자료"/>
      <sheetName val="설계"/>
      <sheetName val="#REF"/>
      <sheetName val="Sheet17"/>
      <sheetName val="차수"/>
      <sheetName val="배수관_집계"/>
      <sheetName val="단위수량(출력X)"/>
      <sheetName val="수량집계"/>
      <sheetName val="국도접속 차도부수량"/>
      <sheetName val="1. 설계조건 2.단면가정 3. 하중계산"/>
      <sheetName val="DATA 입력란"/>
      <sheetName val="토목공사일반"/>
      <sheetName val="차선도색현황"/>
      <sheetName val="일위대가"/>
      <sheetName val="중기사용료"/>
      <sheetName val="ITEM"/>
      <sheetName val="IMPEADENCE MAP 취수장"/>
      <sheetName val="회사정보"/>
      <sheetName val="날개벽"/>
      <sheetName val="주방환기"/>
      <sheetName val="D-CHPIER"/>
      <sheetName val="4)유동표"/>
      <sheetName val="을"/>
      <sheetName val="BOX형 교대"/>
      <sheetName val="목록"/>
      <sheetName val="36신설수량"/>
      <sheetName val="C_d"/>
      <sheetName val="4.2기둥부단면"/>
      <sheetName val="6.교좌면보강"/>
      <sheetName val="방배동내역(리라)"/>
      <sheetName val="부대공사총괄"/>
      <sheetName val="현장경비"/>
      <sheetName val="건축공사집계표"/>
      <sheetName val="금액"/>
      <sheetName val="천안IP공장자100노100물량110할증"/>
      <sheetName val="6호기"/>
      <sheetName val="Sheet5"/>
      <sheetName val="기둥(하중)"/>
      <sheetName val="기본DATA"/>
      <sheetName val="Curves"/>
      <sheetName val="Tables"/>
      <sheetName val="1호맨홀토공"/>
      <sheetName val="내역적용"/>
      <sheetName val="설계예산서"/>
      <sheetName val="unitpric"/>
      <sheetName val="1.설계조건"/>
      <sheetName val="Sheet1"/>
      <sheetName val="교각1"/>
      <sheetName val="입출재고현황 (2)"/>
      <sheetName val="저판(버림100)"/>
      <sheetName val="플랜트 설치"/>
      <sheetName val="데리네이타현황"/>
      <sheetName val="인건비"/>
      <sheetName val="노임단가"/>
      <sheetName val="경비_원본"/>
      <sheetName val="말뚝기초"/>
      <sheetName val="원형1호맨홀토공수량"/>
      <sheetName val="BOX"/>
      <sheetName val="부대집계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 집계표"/>
      <sheetName val="철근자재집계표"/>
      <sheetName val="콘크리트자재집계표"/>
    </sheetNames>
    <sheetDataSet>
      <sheetData sheetId="0">
        <row r="4">
          <cell r="A4" t="str">
            <v>시 멘 트</v>
          </cell>
          <cell r="B4" t="str">
            <v>40kg</v>
          </cell>
          <cell r="C4" t="str">
            <v>포대</v>
          </cell>
          <cell r="D4">
            <v>3</v>
          </cell>
          <cell r="E4">
            <v>79</v>
          </cell>
          <cell r="G4">
            <v>9</v>
          </cell>
          <cell r="H4">
            <v>91</v>
          </cell>
        </row>
        <row r="8">
          <cell r="C8" t="str">
            <v>TON</v>
          </cell>
        </row>
        <row r="9">
          <cell r="C9" t="str">
            <v>TON</v>
          </cell>
        </row>
        <row r="10">
          <cell r="C10" t="str">
            <v>M3</v>
          </cell>
        </row>
        <row r="11">
          <cell r="C11" t="str">
            <v>M3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총괄집계"/>
      <sheetName val="관급자재집계"/>
      <sheetName val="사급자재집계"/>
      <sheetName val="토공집계표"/>
      <sheetName val="포장공자재수량집계"/>
      <sheetName val="배수공자재수량집계"/>
      <sheetName val="배수관접합및부설 "/>
      <sheetName val="계단공자재수량집계"/>
      <sheetName val="스탠드수량집계"/>
      <sheetName val="담장기초수량집계"/>
      <sheetName val="포장철거및복구공집계 "/>
      <sheetName val="조경공자재집계"/>
      <sheetName val="세륜기기초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1"/>
      <sheetName val="총괄집계1 (3)"/>
      <sheetName val="총괄집계"/>
      <sheetName val="수량집계(대전)"/>
      <sheetName val="일반수량집계(대전)"/>
      <sheetName val="봉곡교(대전)"/>
      <sheetName val="수량집계(진주)"/>
      <sheetName val="일반수량집계 (진주)"/>
      <sheetName val="봉곡교(진주)"/>
      <sheetName val="접속 슬래브"/>
      <sheetName val="옹벽집계"/>
      <sheetName val="토공집계"/>
      <sheetName val="토공"/>
      <sheetName val="총괄-S"/>
      <sheetName val="총괄-S (2)"/>
      <sheetName val="총괄-S(30)"/>
      <sheetName val="슬래브-S(30)"/>
      <sheetName val="옹벽-S"/>
      <sheetName val="슬래브-S (40)"/>
      <sheetName val="수량집계"/>
      <sheetName val="신흥교"/>
      <sheetName val="시점(우)-날개벽"/>
      <sheetName val="시점(좌)-날개벽"/>
      <sheetName val="종점(우)-날개벽"/>
      <sheetName val="종점(좌)-날개벽"/>
      <sheetName val="옹벽(3-1)"/>
      <sheetName val="옹벽(3-2)"/>
      <sheetName val="총괄"/>
      <sheetName val="총괄 (2)"/>
      <sheetName val="총괄(30)"/>
      <sheetName val="슬래브(30)"/>
      <sheetName val="옹벽"/>
      <sheetName val="슬래브 (40)"/>
      <sheetName val="XXXXXX"/>
      <sheetName val="산청"/>
      <sheetName val="수동"/>
      <sheetName val="30mpc본당수량"/>
      <sheetName val="1m당 (2)"/>
      <sheetName val="강재수량-총"/>
      <sheetName val="철근량"/>
      <sheetName val="토공수량집"/>
      <sheetName val="어곡-타공종"/>
      <sheetName val="VXXXXX"/>
      <sheetName val="표지"/>
      <sheetName val="목차"/>
      <sheetName val="1.설계조건"/>
      <sheetName val="2.1단면가정"/>
      <sheetName val="Sap2000"/>
      <sheetName val="2.5하중재하도"/>
      <sheetName val="2.7 전산입력"/>
      <sheetName val="2.7.2 단면력집계"/>
      <sheetName val="2.8 부재력도(극한)"/>
      <sheetName val="2.9 단면검토"/>
      <sheetName val="2.9.2 벽설계"/>
      <sheetName val="2.10주철근 조립도"/>
      <sheetName val="2.11정착장검토"/>
      <sheetName val="2.12 부재력도(허용)"/>
      <sheetName val="2.13 우각부 보강검토"/>
      <sheetName val="2.14 거더계산"/>
      <sheetName val="2.14.3 거더철근량산정"/>
      <sheetName val="2.14.4 사각기둥설계"/>
      <sheetName val="2.15 사용성검토"/>
      <sheetName val="2.16 부력검토"/>
      <sheetName val="Sheet1"/>
      <sheetName val="토공총괄집계"/>
      <sheetName val="U-TYPE토공"/>
      <sheetName val="교대토공집계"/>
      <sheetName val="교대토공"/>
      <sheetName val="교각토공집계"/>
      <sheetName val="교각토공"/>
      <sheetName val="타공종이월"/>
      <sheetName val="Sheet2"/>
      <sheetName val="Sheet3"/>
      <sheetName val="북한강교교대토공집계(1)"/>
      <sheetName val="북한강교시점측교대"/>
      <sheetName val="북한강교교대토공집계(2)"/>
      <sheetName val="북한강교종점측교대"/>
      <sheetName val="용늪교교대토공집계 "/>
      <sheetName val="용늪교시점측교대"/>
      <sheetName val="용늪교종점측교대"/>
      <sheetName val="교대수량집계(당진방향)"/>
      <sheetName val="교대철근집계(당진방향)"/>
      <sheetName val="교대(당진방향)상세집계(A1)"/>
      <sheetName val="당진방향-교대(A1)"/>
      <sheetName val="날개벽(당진방향-시점)"/>
      <sheetName val="접속(당진방향,시점)"/>
      <sheetName val="옹벽(당진방향,A1)"/>
      <sheetName val="교대(당진방향)상세집계(A2)"/>
      <sheetName val="당진방향-교대(A2)"/>
      <sheetName val="날개벽(당진방향-종점)"/>
      <sheetName val="접속(당진방향,종점)"/>
      <sheetName val="옹벽(당진방향,A2)"/>
      <sheetName val="통전1교-A1토공"/>
      <sheetName val="통전1교-A2토공"/>
      <sheetName val="사천2교-A1토공"/>
      <sheetName val="사천2교-A2토공"/>
      <sheetName val="laroux"/>
      <sheetName val="내역서"/>
      <sheetName val="총집"/>
      <sheetName val="철근집계"/>
      <sheetName val="관집"/>
      <sheetName val="횡설"/>
      <sheetName val="U형플륨집계"/>
      <sheetName val="플륨관마감"/>
      <sheetName val="플륨관"/>
      <sheetName val="횡배수평균터파기H"/>
      <sheetName val="BOX집계"/>
      <sheetName val="BOX수량"/>
      <sheetName val="잡석"/>
      <sheetName val="옹벽토공"/>
      <sheetName val="옹벽수량"/>
      <sheetName val="연장조서"/>
      <sheetName val="전단"/>
      <sheetName val="전집"/>
      <sheetName val="내역서적용수량"/>
      <sheetName val="부대공자재"/>
      <sheetName val="자재집계표"/>
      <sheetName val="타공정이월"/>
      <sheetName val="표지판설치집계"/>
      <sheetName val="표지판 기초수량"/>
      <sheetName val="표지판기초수량산출근거"/>
      <sheetName val="시선유도시설집계"/>
      <sheetName val="시선유도수량산출"/>
      <sheetName val="차선도색수량집계표"/>
      <sheetName val="차선도색수량근거"/>
      <sheetName val="이단가드레일집계"/>
      <sheetName val="교툥안전시설"/>
      <sheetName val="용수개거 내역수량집계표"/>
      <sheetName val="용수개거연장조서"/>
      <sheetName val="용수개거재료집계표"/>
      <sheetName val="용수개거단위수량"/>
      <sheetName val="교대집계"/>
      <sheetName val="총괄토공집계"/>
      <sheetName val="1 line"/>
      <sheetName val="부대공집계(옛날)"/>
      <sheetName val="부대공집계표"/>
      <sheetName val="오수공"/>
      <sheetName val="우수공"/>
      <sheetName val="구내배관"/>
      <sheetName val="BYPASS날개벽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abut집계"/>
      <sheetName val="상-교대"/>
      <sheetName val="AB3400"/>
      <sheetName val="AB3401"/>
      <sheetName val="감독차량비"/>
      <sheetName val="AB3402"/>
      <sheetName val="AB3403"/>
      <sheetName val="터널차량비"/>
      <sheetName val="AB3500"/>
      <sheetName val="부지임대료"/>
      <sheetName val="내역적용(전체)"/>
      <sheetName val="터널공총자재693"/>
      <sheetName val="시멘트및골재수랑지계표694"/>
      <sheetName val="콘크리트695"/>
      <sheetName val="총집계표"/>
      <sheetName val="BM개착"/>
      <sheetName val="(3-1)798"/>
      <sheetName val="(3-2)799"/>
      <sheetName val="800"/>
      <sheetName val="801"/>
      <sheetName val="802"/>
      <sheetName val="803"/>
      <sheetName val="(4-1)822"/>
      <sheetName val="(4-2)823"/>
      <sheetName val="824"/>
      <sheetName val="825"/>
      <sheetName val="826"/>
      <sheetName val="827"/>
      <sheetName val="(6-1)872"/>
      <sheetName val="(6-2)873"/>
      <sheetName val="874"/>
      <sheetName val="875"/>
      <sheetName val="876"/>
      <sheetName val="877"/>
      <sheetName val="본선수량총괄집계표"/>
      <sheetName val="토공수량총괄집계표"/>
      <sheetName val="집계표"/>
      <sheetName val="화심2교(전주 시)"/>
      <sheetName val="화심2교(전주 종)"/>
      <sheetName val="화심2교(함양 시)"/>
      <sheetName val="화심2교(함양 종)"/>
      <sheetName val="민목2교(전주 시)"/>
      <sheetName val="민목2교(전주 종)"/>
      <sheetName val="민목2교(함양 시)"/>
      <sheetName val="민목2교(함양 종)"/>
      <sheetName val="간지"/>
      <sheetName val="설계설명서"/>
      <sheetName val="물량증감내역"/>
      <sheetName val="자재"/>
      <sheetName val="공사용중기"/>
      <sheetName val="공정표(당)"/>
      <sheetName val="공정표(변)"/>
      <sheetName val="표지-1"/>
      <sheetName val="집계표(총괄)"/>
      <sheetName val="집계표(토목)"/>
      <sheetName val="제잡비산출근거"/>
      <sheetName val="1공구(내역서)"/>
      <sheetName val="관급(1공구 )"/>
      <sheetName val="2-1공구"/>
      <sheetName val="2-2공구"/>
      <sheetName val="관급(2공구)"/>
      <sheetName val="건축(재경비)"/>
      <sheetName val="건축갑"/>
      <sheetName val="건축"/>
      <sheetName val="기계(재경비)"/>
      <sheetName val="기계갑"/>
      <sheetName val="기계설비"/>
      <sheetName val="집계표(토목,비목별)"/>
      <sheetName val="표지(K1)"/>
      <sheetName val="집계표(K1,토목)"/>
      <sheetName val="1공구(K1)"/>
      <sheetName val="집계표(K1,2공구)"/>
      <sheetName val="집계표(K1,건축)"/>
      <sheetName val="집계표(K1,기계)"/>
      <sheetName val="표지(K2)"/>
      <sheetName val="집계표(K2,토목)"/>
      <sheetName val="1공구(K2)"/>
      <sheetName val="집계표(K2,2공구)"/>
      <sheetName val="집계표(K2,건축)"/>
      <sheetName val="집계표(K2,기계)"/>
      <sheetName val="표지 (2)"/>
      <sheetName val="예정공정표"/>
      <sheetName val="공사일보(4월1일)"/>
      <sheetName val="공사일보(4월2일)"/>
      <sheetName val="공사일보(4월3일)"/>
      <sheetName val="공사일보(4월4일)"/>
      <sheetName val="공사일보(4월5일)"/>
      <sheetName val="공사일보(4월6일)"/>
      <sheetName val="공사일보(4월7일)"/>
      <sheetName val="공사일보(4월8일)"/>
      <sheetName val="공사일보(4월9일)"/>
      <sheetName val="공사일보(4월10일)"/>
      <sheetName val="공사일보(4월11일)"/>
      <sheetName val="공사일보(4월12일)"/>
      <sheetName val="공사일보(4월13일)"/>
      <sheetName val="공사일보(4월14일)"/>
      <sheetName val="공사일보(4월15일)"/>
      <sheetName val="공사일보(4월16일)"/>
      <sheetName val="공사일보(4월17일)"/>
      <sheetName val="공사일보(4월18일)"/>
      <sheetName val="공사일보(4월19일)"/>
      <sheetName val="공사일보(4월20일)"/>
      <sheetName val="공사일보(4월21일)"/>
      <sheetName val="공사일보(4월22일)"/>
      <sheetName val="공사일보(4월23일)"/>
      <sheetName val="공사일보(4월24일)"/>
      <sheetName val="공사일보(4월25일)"/>
      <sheetName val="공사일보(4월26일)"/>
      <sheetName val="공사일보(4월27일)"/>
      <sheetName val="공사일보(4월28일)"/>
      <sheetName val="공사일보(4월29일)"/>
      <sheetName val="공사일보(4월30일)"/>
      <sheetName val="설계변경내용"/>
      <sheetName val="토목공사(수량증감대비표)"/>
      <sheetName val="1공구(수량증감대비표)"/>
      <sheetName val="단가조견표"/>
      <sheetName val="주요물량,자재"/>
      <sheetName val="공사기간,변경조건"/>
      <sheetName val="공정표(변경)"/>
      <sheetName val="표지-1 (2)"/>
      <sheetName val="표지-1 (3)"/>
      <sheetName val="내역갑"/>
      <sheetName val="산출내역"/>
      <sheetName val="내역"/>
      <sheetName val="관급자재대,보상비"/>
      <sheetName val="보상비"/>
      <sheetName val="간선계산"/>
      <sheetName val="단면 (2)"/>
      <sheetName val="설계내역서"/>
      <sheetName val="TYPE총괄집계표"/>
      <sheetName val="논리시점우측"/>
      <sheetName val="논리시점좌측"/>
      <sheetName val="논리종점우측"/>
      <sheetName val="논리종점좌측"/>
      <sheetName val="교대수량집계표"/>
      <sheetName val="교대수량"/>
      <sheetName val="토공집계표"/>
      <sheetName val="구조물깨기수량집계"/>
      <sheetName val="교량깨기"/>
      <sheetName val="가시설공(광장부)"/>
      <sheetName val="Anchor수량"/>
      <sheetName val="MSG"/>
      <sheetName val="MSG (2)"/>
      <sheetName val="SQJ"/>
      <sheetName val="가시설공(시점부)"/>
      <sheetName val="MSG(시점부)"/>
      <sheetName val="SQJ(시점부)"/>
      <sheetName val="기본DATA"/>
      <sheetName val="갑"/>
      <sheetName val="변경개요1"/>
      <sheetName val="갑 (1)"/>
      <sheetName val="원가계산서"/>
      <sheetName val="공종별집계표"/>
      <sheetName val="갑지 (2)"/>
      <sheetName val="공량서(옥외방범)"/>
      <sheetName val="단가조사서"/>
      <sheetName val="단가조사서 (업체)"/>
      <sheetName val="갑지 (3)"/>
      <sheetName val="자재총괄(증감)"/>
      <sheetName val="폐수처리장(변경)"/>
      <sheetName val="폐수처리장 (기존)"/>
      <sheetName val="갑지 (4)"/>
      <sheetName val="도면"/>
      <sheetName val="BOQ(전체)"/>
      <sheetName val="정렬"/>
      <sheetName val="요율"/>
      <sheetName val="집 계 표"/>
      <sheetName val="기계내역"/>
      <sheetName val="전체_1설계"/>
      <sheetName val="도급대실행대비표"/>
      <sheetName val="BID"/>
      <sheetName val="3.바닥판설계"/>
      <sheetName val="입찰안"/>
      <sheetName val="당진1,2호기전선관설치및접지4차공사내역서-을지"/>
      <sheetName val="남양내역"/>
      <sheetName val="실행내역"/>
      <sheetName val="绑ꣃ˞짛༏濼殃恸䁍◣"/>
      <sheetName val="INPUT"/>
      <sheetName val="골재산출"/>
      <sheetName val="#REF"/>
      <sheetName val="공사비내역"/>
      <sheetName val="단면가정"/>
      <sheetName val="대전-교대(A1-A2)"/>
      <sheetName val="type-F"/>
      <sheetName val="사  업  비  수  지  예  산  서"/>
      <sheetName val="배수공"/>
      <sheetName val="000000"/>
      <sheetName val="시점부"/>
      <sheetName val="시점부토적표"/>
      <sheetName val="종점부"/>
      <sheetName val="종점부토적표"/>
      <sheetName val="전입"/>
      <sheetName val="가로등내역서"/>
      <sheetName val="현황산출서"/>
      <sheetName val="CABLE SIZE-3"/>
      <sheetName val="전기일위목록"/>
      <sheetName val="전체제잡비"/>
      <sheetName val="공주-교대(A1)"/>
      <sheetName val="Sheet15"/>
      <sheetName val="맨홀수량산출"/>
      <sheetName val="1호인버트수량"/>
      <sheetName val="위치조서"/>
      <sheetName val="기자재비"/>
      <sheetName val="주형"/>
      <sheetName val="조명시설"/>
      <sheetName val="1.취수장"/>
      <sheetName val="["/>
      <sheetName val="apt수량"/>
      <sheetName val="편입토지조서"/>
      <sheetName val="성서방향-교대(A2)"/>
      <sheetName val="B(함)일반수량"/>
      <sheetName val="적용토목"/>
      <sheetName val="날개벽"/>
      <sheetName val="전차선로 물량표"/>
      <sheetName val="소방"/>
      <sheetName val="품셈"/>
      <sheetName val="앉음벽 (2)"/>
      <sheetName val="일위대가(계측기설치)"/>
      <sheetName val="건축내역"/>
      <sheetName val="변화치수"/>
      <sheetName val="산출근거1"/>
      <sheetName val="투찰"/>
      <sheetName val="ABUT수량-A1"/>
      <sheetName val="포장공"/>
      <sheetName val="플랜트 설치"/>
      <sheetName val="상수도토공집계표"/>
      <sheetName val="수량집계표"/>
      <sheetName val="산출근거"/>
      <sheetName val="산수배수"/>
      <sheetName val="2.8 부재_xffff_도(_xffff_한)"/>
      <sheetName val="2._xffff_.2 벽설계"/>
      <sheetName val="교각계산"/>
      <sheetName val="진주방향"/>
      <sheetName val="마산방향"/>
      <sheetName val="마산방향철근집계"/>
      <sheetName val="하수급견적대비"/>
      <sheetName val="수량명세서"/>
      <sheetName val="포장복구집계"/>
      <sheetName val="6공구(당초)"/>
      <sheetName val="기초코드"/>
      <sheetName val="용늪교종점측교대_x0000__x0009_ӐЀ_x0004__x0000__xdfa0_̠ӴЀF_x0000__x0010_[교대토공.XLS]"/>
      <sheetName val="용늪교종점측교대_x0000__x0000__x0000__x0000__x0000__x0000__x0000__x0000__x0000__x0009__x0000_ӐЀ_x0000__x0004__x0000__x0000__x0000__x0000__x0000__x0000__xdfa0_̠"/>
      <sheetName val="공사비예산서(토목분)"/>
      <sheetName val="B2BERP"/>
      <sheetName val="A-4"/>
      <sheetName val="설계명세서"/>
      <sheetName val="토목"/>
      <sheetName val="(C)원내역"/>
      <sheetName val="자재단가비교표"/>
      <sheetName val="기초공"/>
      <sheetName val="기둥(원형)"/>
      <sheetName val="단위단가"/>
      <sheetName val="품셈TABLE"/>
      <sheetName val="물가시세"/>
      <sheetName val="노임단가"/>
      <sheetName val="공사수행방안"/>
      <sheetName val="시멘트"/>
      <sheetName val="중기일위대가"/>
      <sheetName val="양수장구조물총"/>
      <sheetName val="양수장토공총"/>
      <sheetName val="DATE"/>
      <sheetName val="변수값"/>
      <sheetName val="중기상차"/>
      <sheetName val="AS복구"/>
      <sheetName val="중기터파기"/>
      <sheetName val="공작물조직표(용배수)"/>
      <sheetName val="B부대공"/>
      <sheetName val="유동표"/>
      <sheetName val="TEL"/>
      <sheetName val="70%"/>
      <sheetName val="총괄표"/>
      <sheetName val="서울교대토공집계(★)"/>
      <sheetName val="춘천교대토공집계(★)"/>
      <sheetName val="수로교총재료집계"/>
      <sheetName val="경산(을)"/>
      <sheetName val="연결임시"/>
      <sheetName val="기계경비"/>
      <sheetName val="산출내역서집계표"/>
      <sheetName val="8설7발"/>
      <sheetName val="손익분석"/>
      <sheetName val="터파기및재료"/>
      <sheetName val="VXXXXXXX"/>
      <sheetName val="J형측구단위수량"/>
      <sheetName val="우,오수"/>
      <sheetName val="원가계산서구조조정"/>
      <sheetName val="공사비집계"/>
      <sheetName val="노무비"/>
      <sheetName val="견적서"/>
      <sheetName val="가정단면"/>
      <sheetName val="일위대가"/>
      <sheetName val="단가조사"/>
      <sheetName val="지급자재"/>
      <sheetName val="200"/>
      <sheetName val="토량1-1"/>
      <sheetName val="용산1(해보)"/>
      <sheetName val="현장조사"/>
      <sheetName val="BLOCK-1"/>
      <sheetName val="준검 내역서"/>
      <sheetName val="날개벽(시점좌측)"/>
      <sheetName val="증감대비"/>
      <sheetName val="SLIDES"/>
      <sheetName val="도장수량(하1)"/>
      <sheetName val="시설수량표"/>
      <sheetName val="실행대비"/>
      <sheetName val="JJ"/>
      <sheetName val="부대내역"/>
      <sheetName val="용늪교종점측교대_x0000__x0009_ӐЀ_x0004__x0000__xdfa0_̠ӴЀF_x0010_[교대토공.XLS]S"/>
      <sheetName val="입출재고현황 (2)"/>
      <sheetName val="전선 및 전선관"/>
      <sheetName val="전체"/>
      <sheetName val="내역서1"/>
      <sheetName val="VXXXX"/>
      <sheetName val="명세표지"/>
      <sheetName val="명세서"/>
      <sheetName val="총집계"/>
      <sheetName val="진출콘크.푸집"/>
      <sheetName val="진출철집"/>
      <sheetName val="&lt;접속집계&gt;"/>
      <sheetName val="접속철"/>
      <sheetName val="AP슬래브"/>
      <sheetName val="전기맨홀자재집"/>
      <sheetName val="전기맨홀콘.거푸집총집 "/>
      <sheetName val="전기맨홀철근총집"/>
      <sheetName val="5.정산서"/>
      <sheetName val="6.교좌면보강"/>
      <sheetName val="원본"/>
      <sheetName val="JUCKEYK"/>
      <sheetName val="2000노임기준"/>
      <sheetName val="조도계산서 (도서)"/>
      <sheetName val="일위"/>
      <sheetName val="자재일람"/>
      <sheetName val="남양시작동자105노65기1.3화1.2"/>
      <sheetName val="2공구산출내역"/>
      <sheetName val="SLAB"/>
      <sheetName val="집수정현황"/>
      <sheetName val="초곡1교(일반)"/>
      <sheetName val="전신"/>
      <sheetName val="명세_x0000_"/>
      <sheetName val="입적표"/>
      <sheetName val="wall"/>
      <sheetName val="건축집계"/>
      <sheetName val="토목집계"/>
      <sheetName val="조경집계"/>
      <sheetName val="공사비총괄"/>
      <sheetName val="data"/>
      <sheetName val="포장공사"/>
      <sheetName val="공사일보(4월11탬גּ"/>
      <sheetName val="교대(당진방향)삁세집계(A2)"/>
      <sheetName val="Q형플륨집계"/>
      <sheetName val="공사일보_x0008_4월25일)"/>
      <sheetName val="공사일듴(4월28일)"/>
      <sheetName val="冠목공사(수량증감대비표)"/>
      <sheetName val="봉양~조차장간고하개명(신설)"/>
      <sheetName val="장문교(대전)"/>
      <sheetName val="도장"/>
      <sheetName val="암거 제원표"/>
      <sheetName val="토공(우물통,기타) "/>
      <sheetName val="3CHBDC"/>
      <sheetName val="Macro1"/>
      <sheetName val="상행-교대(A1-A2)"/>
      <sheetName val="토사(PE)"/>
      <sheetName val="가도공"/>
      <sheetName val="실행철강하도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참조-(1)"/>
      <sheetName val="단위수량"/>
      <sheetName val="연부97-1"/>
      <sheetName val="예산명세서"/>
      <sheetName val="자료입력"/>
      <sheetName val="설계조건"/>
      <sheetName val="갑지1"/>
      <sheetName val="주요물韉,자재"/>
      <sheetName val="I一般比"/>
      <sheetName val="설직재-1"/>
      <sheetName val="N賃率-職"/>
      <sheetName val="제직재"/>
      <sheetName val="용늪교종점측교대_x0000_ ӐЀ_x0004__x0000__xdfa0_̠ӴЀF_x0000__x0010_[교대토공.XLS]"/>
      <sheetName val="용늪교종점측교대_x0000__x0000__x0000__x0000__x0000__x0000__x0000__x0000__x0000_ _x0000_ӐЀ_x0000__x0004__x0000__x0000__x0000__x0000__x0000__x0000__xdfa0_̠"/>
      <sheetName val="용늪교종점측교대_x0000_ ӐЀ_x0004__x0000__xdfa0_̠ӴЀF_x0010_[교대토공.XLS]S"/>
      <sheetName val="공통가설"/>
      <sheetName val="부대비율"/>
      <sheetName val="Sheet1 (2)"/>
      <sheetName val="sub"/>
      <sheetName val="(1)본선수량집계"/>
      <sheetName val="공사비증감"/>
      <sheetName val="토공산근"/>
      <sheetName val="ETC"/>
      <sheetName val="2000년하반기"/>
      <sheetName val="자판실행"/>
      <sheetName val="1,2공구원가계산서"/>
      <sheetName val="1공구산출내역서"/>
      <sheetName val="양성교상행선"/>
      <sheetName val="양성교하행선"/>
      <sheetName val="양성교총괄"/>
      <sheetName val="인사자료총집계"/>
      <sheetName val="반중력식옹벽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도급"/>
      <sheetName val="근로자자료입력"/>
      <sheetName val="설계예산서"/>
      <sheetName val="기별수량산출서"/>
      <sheetName val="백호우계수"/>
      <sheetName val="설계내역(2000)"/>
      <sheetName val="계산중"/>
      <sheetName val="횡배위치"/>
      <sheetName val="2.단면가정"/>
      <sheetName val="환율"/>
      <sheetName val="부서현황"/>
      <sheetName val="OPT7"/>
      <sheetName val="자재운반단가일람표"/>
      <sheetName val="COPING"/>
      <sheetName val="화산경계"/>
      <sheetName val="기둥"/>
      <sheetName val="저판(버림100)"/>
      <sheetName val="자재단가"/>
      <sheetName val="샘플표지"/>
      <sheetName val="수량산출"/>
      <sheetName val="하중계산"/>
      <sheetName val="안정성검토"/>
      <sheetName val="설계기준"/>
      <sheetName val="EQUIP-H"/>
      <sheetName val="일위대가52-1"/>
      <sheetName val="IN"/>
      <sheetName val="본체"/>
      <sheetName val="가격조사서"/>
      <sheetName val="초기화면"/>
      <sheetName val="인원조직표"/>
      <sheetName val="DATA 입력부"/>
      <sheetName val="IMPEADENCE MAP 취수장"/>
      <sheetName val="사다리"/>
      <sheetName val="일위대가(가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암거"/>
      <sheetName val="포장공"/>
      <sheetName val="토공"/>
      <sheetName val="흄관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날개벽수량표"/>
      <sheetName val="내역서"/>
      <sheetName val="교각1"/>
      <sheetName val="1.설계조건"/>
      <sheetName val="배수공"/>
      <sheetName val="암거"/>
      <sheetName val="포장공"/>
      <sheetName val="7급줄떼"/>
      <sheetName val="노임단가"/>
      <sheetName val="집계표(육상)"/>
      <sheetName val="FOOTING단면력"/>
      <sheetName val="교각계산"/>
      <sheetName val="일반수량총괄집계"/>
      <sheetName val="※참고자료※"/>
      <sheetName val="중기일위대가"/>
      <sheetName val="ABUT수량-A1"/>
      <sheetName val="정부노임단가"/>
      <sheetName val="1. 설계조건 2.단면가정 3. 하중계산"/>
      <sheetName val="DATA 입력란"/>
      <sheetName val="1공구"/>
      <sheetName val="001"/>
      <sheetName val="흄관기초"/>
      <sheetName val="U-TYPE(1)"/>
      <sheetName val="우수관수량집계표"/>
      <sheetName val="집수정수량집계"/>
      <sheetName val="우수맨홀(3호)토공수량"/>
      <sheetName val="수질정화시설"/>
      <sheetName val="ⴭⴭⴭⴭ"/>
      <sheetName val="3련 BOX"/>
      <sheetName val="보집계표"/>
      <sheetName val="입력DATA"/>
      <sheetName val="바닥판"/>
      <sheetName val="BID"/>
      <sheetName val="자재단가"/>
      <sheetName val="정산입력"/>
      <sheetName val="MOTOR"/>
      <sheetName val="수량집계"/>
      <sheetName val="타공종이기"/>
      <sheetName val="기계"/>
      <sheetName val="외천교"/>
      <sheetName val="일반공사"/>
      <sheetName val="주형"/>
      <sheetName val="설계조건"/>
      <sheetName val="수로단위수량"/>
      <sheetName val="부하계산서"/>
      <sheetName val="DATE"/>
      <sheetName val="L_RPTA05_목록"/>
      <sheetName val="Oper Amount"/>
      <sheetName val="XL4Poppy"/>
      <sheetName val="WAN-S"/>
      <sheetName val="일위대가"/>
      <sheetName val="기계경비"/>
      <sheetName val="3BL공동구 수량"/>
      <sheetName val="안정검토"/>
      <sheetName val="DATA"/>
      <sheetName val="집수정(600-700)"/>
      <sheetName val="INPUT"/>
      <sheetName val="ASP포장"/>
      <sheetName val="4)유동표"/>
      <sheetName val="전력구구조물산근"/>
      <sheetName val="안정계산"/>
      <sheetName val="단면검토"/>
      <sheetName val="부하LOAD"/>
      <sheetName val="03.하중계산"/>
      <sheetName val="집수정단"/>
      <sheetName val="1.설계기준"/>
      <sheetName val="1.본장"/>
      <sheetName val="전기"/>
      <sheetName val="TOTAL_BOQ"/>
      <sheetName val="좌표단면SPRING"/>
      <sheetName val="배수관_집계"/>
      <sheetName val="을 2"/>
      <sheetName val="을 1"/>
      <sheetName val="교대시점"/>
      <sheetName val="장비집계"/>
      <sheetName val="횡배수관단위수량"/>
      <sheetName val="차액보증"/>
      <sheetName val="#REF"/>
      <sheetName val="최적단면"/>
      <sheetName val="6PILE  (돌출)"/>
      <sheetName val="토공"/>
      <sheetName val="결과조달"/>
      <sheetName val="역T형교대(말뚝기초)"/>
      <sheetName val="입찰안"/>
      <sheetName val="입력값"/>
      <sheetName val="토공A"/>
      <sheetName val="기기리스트"/>
      <sheetName val="가도공"/>
      <sheetName val="8.PILE  (돌출)"/>
      <sheetName val="관리사무소"/>
      <sheetName val="준검 내역서"/>
      <sheetName val="증감내역서"/>
      <sheetName val="쌍송교"/>
      <sheetName val="현황"/>
      <sheetName val="적용단위길이"/>
      <sheetName val="TRE TABLE"/>
      <sheetName val="조명시설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돌수로(깬,윤주1.95)"/>
      <sheetName val="돌수로(깬,윤주1.25)"/>
      <sheetName val="돌수로(야면석,L=1.26)"/>
      <sheetName val="돌수로(야면석,L=1.88)"/>
      <sheetName val="돌수로(야면석,윤주1.4)"/>
      <sheetName val="돌수로(야면석,윤주1.88 (2)"/>
      <sheetName val="돌수로(야면석,윤주2.0)"/>
      <sheetName val="돌수로(야면석,윤주2.2)"/>
      <sheetName val="돌수로(깬,윤주1.26)"/>
      <sheetName val="돌수로(야면석,윤주4.0)"/>
      <sheetName val="돌수로(깬,윤주1.3)"/>
      <sheetName val="돌흙막이(야면석,고0.7) "/>
      <sheetName val="제형돌수로(B=3.0)"/>
      <sheetName val="제형돌수로(B=1.2)"/>
      <sheetName val="제형돌수로(B=2.0)"/>
      <sheetName val="돌흙막이(야면석,고0.9)"/>
      <sheetName val="돌흙막이(3-2-1)"/>
      <sheetName val="돌흙막이(3-2-1) (2)"/>
      <sheetName val="돌흙막이(3-2-1) (3)"/>
      <sheetName val="땅속돌흙막이(5.5-4.5-2)"/>
      <sheetName val="땅속돌흙막이(5.5-4.5-2) (2)"/>
      <sheetName val="땅속돌흙막이(8-6-2)"/>
      <sheetName val="땅속돌흙막이(8-6-2) (2)"/>
      <sheetName val="돌흙막이(야면석,1.75-1.25-0.75)"/>
      <sheetName val="돌흙막이(야면석,2.25-1.75-0.75)"/>
      <sheetName val="돌흙막이(야)"/>
      <sheetName val="돌흙막이(3-2-1) (깬)"/>
      <sheetName val="돌흙막이(깬잡석,고0.9)"/>
      <sheetName val="#REF"/>
      <sheetName val="주be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암거"/>
      <sheetName val="포장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단면가정"/>
      <sheetName val="교각1"/>
      <sheetName val="덕전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조서및연장산출"/>
      <sheetName val="배수공수량"/>
      <sheetName val="암거공수량집계"/>
      <sheetName val="횡배수공집계"/>
      <sheetName val="수로관및집수정수량집계"/>
      <sheetName val="횡배수토공(P.E,BOX) "/>
      <sheetName val="수로관및집수정"/>
      <sheetName val="지수벽 및 파라피트"/>
      <sheetName val="암거수량"/>
      <sheetName val="암거날개벽수량"/>
      <sheetName val="암거날개벽토공"/>
      <sheetName val="횡배수관날개벽잔토 "/>
      <sheetName val="횡배수관날개벽수량표"/>
      <sheetName val="횡배수관날개벽잔토산식치수표"/>
      <sheetName val="토적계산서"/>
      <sheetName val="포장자재수량집계"/>
      <sheetName val="콘크리트포장"/>
      <sheetName val="토사측구"/>
      <sheetName val="표 지 "/>
      <sheetName val="자재집계"/>
      <sheetName val="토공집계"/>
      <sheetName val="총괄자재집계"/>
      <sheetName val="암거날개벽수량(1.5M)"/>
      <sheetName val="암거날개벽토공(1.5)"/>
      <sheetName val="토공집계(소계)"/>
      <sheetName val="관급자재대"/>
      <sheetName val="면벽수량"/>
      <sheetName val="흄관(보호)(1연)"/>
      <sheetName val="흄관 보호토공(1연)"/>
      <sheetName val="덕전리"/>
      <sheetName val="신우"/>
      <sheetName val="집계표"/>
      <sheetName val="인자기준_2007"/>
      <sheetName val="할인_할증률산정"/>
      <sheetName val="금액단가표"/>
      <sheetName val="자료기입"/>
      <sheetName val="예정공정표(장기간)"/>
      <sheetName val="수량"/>
      <sheetName val="조명시설"/>
      <sheetName val="001"/>
      <sheetName val="#REF"/>
      <sheetName val="금액내역서"/>
      <sheetName val="단면가정"/>
      <sheetName val="치수표"/>
      <sheetName val="3BL공동구 수량"/>
      <sheetName val="수량집계"/>
      <sheetName val="DDD"/>
      <sheetName val="연습"/>
      <sheetName val="대치판정"/>
      <sheetName val="옹벽단면치수"/>
      <sheetName val="공통비"/>
      <sheetName val="관급자대내역서"/>
      <sheetName val="설계내역서(고사목 제거)"/>
      <sheetName val="자재단가"/>
      <sheetName val="암거"/>
      <sheetName val="포장공"/>
      <sheetName val="대포2교접속"/>
      <sheetName val="제1호단위수량"/>
      <sheetName val="부경대총괄내역서"/>
      <sheetName val="버스운행안내"/>
      <sheetName val="예방접종계획"/>
      <sheetName val="근태계획서"/>
      <sheetName val="1.수인터널"/>
      <sheetName val="주차구획선수량"/>
      <sheetName val="집수A"/>
      <sheetName val="코드표"/>
      <sheetName val="내역서 (2)"/>
      <sheetName val="골막이(야매)"/>
      <sheetName val="차액보증"/>
      <sheetName val="SORCE1"/>
      <sheetName val="배수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체도로집계표"/>
      <sheetName val="부체도로현황"/>
      <sheetName val="형식-1"/>
      <sheetName val="변단면집계"/>
      <sheetName val="부체도로"/>
      <sheetName val="#REF"/>
    </sheetNames>
    <sheetDataSet>
      <sheetData sheetId="0"/>
      <sheetData sheetId="1"/>
      <sheetData sheetId="2"/>
      <sheetData sheetId="3">
        <row r="1">
          <cell r="A1" t="str">
            <v>공      종</v>
          </cell>
          <cell r="B1" t="str">
            <v>산      출      근      거</v>
          </cell>
          <cell r="M1" t="str">
            <v>수       량</v>
          </cell>
        </row>
        <row r="2">
          <cell r="A2" t="str">
            <v>부체도로</v>
          </cell>
          <cell r="B2" t="str">
            <v xml:space="preserve"> 가) 보조기층 (T=20cm)</v>
          </cell>
        </row>
      </sheetData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gwan(mac)"/>
      <sheetName val="횡배수관토공단위(180)"/>
      <sheetName val="횡배수관토공단위(90)"/>
    </sheetNames>
    <sheetDataSet>
      <sheetData sheetId="0" refreshError="1">
        <row r="1">
          <cell r="A1" t="str">
            <v>tggwan</v>
          </cell>
        </row>
        <row r="2">
          <cell r="A2" t="b">
            <v>1</v>
          </cell>
        </row>
        <row r="3">
          <cell r="A3" t="b">
            <v>1</v>
          </cell>
        </row>
        <row r="4">
          <cell r="A4" t="b">
            <v>0</v>
          </cell>
        </row>
        <row r="5">
          <cell r="A5" t="b">
            <v>1</v>
          </cell>
        </row>
        <row r="6">
          <cell r="A6" t="b">
            <v>1</v>
          </cell>
        </row>
        <row r="7">
          <cell r="A7" t="b">
            <v>1</v>
          </cell>
        </row>
        <row r="8">
          <cell r="A8" t="b">
            <v>0</v>
          </cell>
        </row>
        <row r="9">
          <cell r="A9" t="b">
            <v>1</v>
          </cell>
        </row>
        <row r="10">
          <cell r="A10" t="b">
            <v>0</v>
          </cell>
        </row>
        <row r="11">
          <cell r="A11" t="b">
            <v>1</v>
          </cell>
        </row>
        <row r="12">
          <cell r="A12" t="b">
            <v>1</v>
          </cell>
        </row>
        <row r="13">
          <cell r="A13" t="b">
            <v>1</v>
          </cell>
        </row>
        <row r="14">
          <cell r="A14" t="b">
            <v>1</v>
          </cell>
        </row>
        <row r="15">
          <cell r="A15" t="b">
            <v>1</v>
          </cell>
        </row>
        <row r="16">
          <cell r="A16" t="b">
            <v>1</v>
          </cell>
        </row>
        <row r="17">
          <cell r="A17" t="b">
            <v>1</v>
          </cell>
        </row>
        <row r="18">
          <cell r="A18" t="b">
            <v>1</v>
          </cell>
        </row>
        <row r="19">
          <cell r="A19" t="b">
            <v>1</v>
          </cell>
        </row>
        <row r="20">
          <cell r="A20" t="b">
            <v>1</v>
          </cell>
        </row>
        <row r="21">
          <cell r="A21" t="b">
            <v>1</v>
          </cell>
        </row>
        <row r="22">
          <cell r="A22" t="b">
            <v>1</v>
          </cell>
        </row>
        <row r="23">
          <cell r="A23" t="b">
            <v>1</v>
          </cell>
        </row>
        <row r="24">
          <cell r="A24" t="b">
            <v>1</v>
          </cell>
        </row>
        <row r="25">
          <cell r="A25" t="b">
            <v>1</v>
          </cell>
        </row>
        <row r="26">
          <cell r="A26" t="b">
            <v>0</v>
          </cell>
        </row>
        <row r="27">
          <cell r="A27" t="b">
            <v>1</v>
          </cell>
        </row>
        <row r="28">
          <cell r="A28" t="b">
            <v>1</v>
          </cell>
        </row>
        <row r="29">
          <cell r="A29" t="b">
            <v>1</v>
          </cell>
        </row>
        <row r="30">
          <cell r="A30" t="b">
            <v>1</v>
          </cell>
        </row>
        <row r="31">
          <cell r="A31" t="b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토사(PE)"/>
      <sheetName val="포장공"/>
      <sheetName val="Sheet1"/>
      <sheetName val="골막이(야매)"/>
      <sheetName val="암거"/>
      <sheetName val="집수정"/>
      <sheetName val="TOTAL_BOQ"/>
      <sheetName val="교각1"/>
      <sheetName val="덕전리"/>
      <sheetName val="조명시설"/>
      <sheetName val="단가 (2)"/>
      <sheetName val="본체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중기일위대가"/>
      <sheetName val="일위대가"/>
      <sheetName val="에너지요금"/>
      <sheetName val="금액내역서"/>
      <sheetName val="APT"/>
      <sheetName val="일반교실"/>
      <sheetName val="맨홀토공산출"/>
      <sheetName val="구역화물"/>
      <sheetName val="방송(체육관)"/>
      <sheetName val="G.R300경비"/>
      <sheetName val="예정(3)"/>
      <sheetName val="실행철강하도"/>
      <sheetName val="연결임시"/>
      <sheetName val="우,오수"/>
      <sheetName val="단위수량"/>
      <sheetName val="sw1"/>
      <sheetName val="DDD"/>
      <sheetName val="말뚝지지력산정"/>
      <sheetName val="교각(P1)수량"/>
      <sheetName val="용소리교"/>
      <sheetName val="전선관"/>
      <sheetName val="조건표"/>
      <sheetName val="토공(우물통,기타) "/>
      <sheetName val="설계내역서"/>
      <sheetName val="DATE"/>
      <sheetName val="물가시세"/>
      <sheetName val="unitpric"/>
      <sheetName val="흥양2교토공집계표"/>
      <sheetName val="측구공"/>
      <sheetName val="ABUT수량-A1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대로근거"/>
      <sheetName val="6동"/>
      <sheetName val="산근"/>
      <sheetName val="교육종류"/>
      <sheetName val="파일의이용"/>
      <sheetName val="차액보증"/>
      <sheetName val="노무비계"/>
      <sheetName val="wall"/>
      <sheetName val="내역"/>
      <sheetName val="2000년1차"/>
      <sheetName val="2공구산출내역"/>
      <sheetName val="식재가격"/>
      <sheetName val="식재총괄"/>
      <sheetName val="수량3"/>
      <sheetName val="TEST1"/>
      <sheetName val="총괄"/>
      <sheetName val="2000년 공정표"/>
      <sheetName val="C-직노1"/>
      <sheetName val="품셈TABLE"/>
      <sheetName val="천방교접속"/>
      <sheetName val="현장관리비"/>
      <sheetName val="포장수량"/>
      <sheetName val="우수공"/>
      <sheetName val="기계경비목록"/>
      <sheetName val="tggwan(mac)"/>
      <sheetName val="noyim"/>
      <sheetName val="Sheet17"/>
      <sheetName val="경산"/>
      <sheetName val="공종"/>
      <sheetName val="6PILE  (돌출)"/>
      <sheetName val="부대공자재집계표"/>
      <sheetName val="가도공"/>
      <sheetName val="토목주소"/>
      <sheetName val="프랜트면허"/>
      <sheetName val="Sheet2"/>
      <sheetName val="cal"/>
      <sheetName val="계정"/>
      <sheetName val="내역서"/>
      <sheetName val="자재 집계표"/>
      <sheetName val="Sheet1 (2)"/>
      <sheetName val="갑지"/>
      <sheetName val="집계표"/>
      <sheetName val="인건비 "/>
      <sheetName val="아스팔트 포장총괄집계표"/>
      <sheetName val="단가일람"/>
      <sheetName val="SLAB"/>
      <sheetName val="단면검토"/>
      <sheetName val="설계조건"/>
      <sheetName val="수량집계"/>
      <sheetName val="Total"/>
      <sheetName val="설계설명서"/>
      <sheetName val="2@ BOX"/>
      <sheetName val="구천"/>
      <sheetName val="input"/>
      <sheetName val="수량산출"/>
      <sheetName val="산출근거"/>
      <sheetName val="기계경비"/>
      <sheetName val="#REF"/>
      <sheetName val="취수탑"/>
      <sheetName val="단면 (2)"/>
      <sheetName val="9811"/>
      <sheetName val="신우"/>
      <sheetName val="EP0618"/>
      <sheetName val="설비"/>
      <sheetName val="적용단가"/>
      <sheetName val="동해title"/>
      <sheetName val="공통가설공사"/>
      <sheetName val="슬래브"/>
      <sheetName val="1공구(입찰내역)"/>
      <sheetName val="2000전체분"/>
      <sheetName val="설계명세서"/>
      <sheetName val="예산명세서"/>
      <sheetName val="자료입력"/>
      <sheetName val="토목품셈"/>
      <sheetName val="대포2교접속"/>
      <sheetName val="시중노임단가"/>
      <sheetName val="토공"/>
      <sheetName val="교사기준면적(초등)"/>
      <sheetName val="현장식당(1)"/>
      <sheetName val="단면"/>
      <sheetName val="일반문틀 설치"/>
      <sheetName val="샌딩 에폭시 도장"/>
      <sheetName val="스텐문틀설치"/>
      <sheetName val="공량산출서"/>
      <sheetName val="운동장 (2)"/>
      <sheetName val="상 부"/>
      <sheetName val="구조물철거타공정이월"/>
      <sheetName val="7급줄떼"/>
      <sheetName val="최적단면"/>
      <sheetName val="일위대가목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명서(1)"/>
      <sheetName val="설명서 (2)"/>
      <sheetName val="원가"/>
      <sheetName val="총괄"/>
      <sheetName val="공사명세총괄"/>
      <sheetName val="명세"/>
      <sheetName val="일위"/>
      <sheetName val="재료"/>
      <sheetName val="단가1"/>
      <sheetName val="단가2운반"/>
      <sheetName val="운반거리표"/>
      <sheetName val="기계경비"/>
      <sheetName val="수량집계"/>
      <sheetName val="직접자재"/>
      <sheetName val="노임,자재단가"/>
      <sheetName val="안정검정"/>
      <sheetName val="댐구조도"/>
      <sheetName val="수량산출표"/>
      <sheetName val="토적집계표"/>
      <sheetName val="토적계산"/>
      <sheetName val="돌수로도면,산출"/>
      <sheetName val="어도U형"/>
      <sheetName val="어도산출"/>
      <sheetName val="어도구조"/>
      <sheetName val="지적"/>
      <sheetName val="야장"/>
      <sheetName val="날개벽구조"/>
      <sheetName val="세월교산출기초"/>
      <sheetName val="세월교구조도"/>
      <sheetName val="기슭막이(야면석찰쌓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원가계산"/>
      <sheetName val="총괄표"/>
      <sheetName val="보막이(야)"/>
      <sheetName val="깬찰보막이"/>
      <sheetName val="콘크리트보막이"/>
      <sheetName val="골막이(깬찰)"/>
      <sheetName val="기슭막이(깬찰)"/>
      <sheetName val="콘기슭막이"/>
      <sheetName val="통땅속흙막이"/>
      <sheetName val="땅속흙막이(야)"/>
      <sheetName val="땅속흙막이(깬)"/>
      <sheetName val="흙막이(야)"/>
      <sheetName val="흙막이(깬)"/>
      <sheetName val="떼흙막이"/>
      <sheetName val="비탈다듬기"/>
      <sheetName val="돌수로(깬)"/>
      <sheetName val="돌수로"/>
      <sheetName val="떼수로"/>
      <sheetName val="7급줄떼"/>
      <sheetName val="6급마대공"/>
      <sheetName val="폐목울얽기"/>
      <sheetName val="산돌(야)쌓기"/>
      <sheetName val="산돌(깬)쌓기"/>
      <sheetName val="산돌(깬찰)쌓기"/>
      <sheetName val="암거수로"/>
      <sheetName val="새심기"/>
      <sheetName val="잡공사"/>
      <sheetName val="운반비"/>
      <sheetName val="조달자재대"/>
      <sheetName val="Sheet1"/>
      <sheetName val="설계비명세서"/>
      <sheetName val="인부명세"/>
      <sheetName val="자재명세"/>
      <sheetName val="장비명세"/>
      <sheetName val="골막이(깬)"/>
      <sheetName val="기슭막이(깬)"/>
      <sheetName val="수량산출표"/>
      <sheetName val="댐구조도"/>
      <sheetName val="세월교산출기초"/>
      <sheetName val="배수공"/>
      <sheetName val="암거"/>
      <sheetName val="포장공"/>
      <sheetName val="겉표지"/>
      <sheetName val="골막이(야매)"/>
      <sheetName val="바닥막이1.5"/>
      <sheetName val="기슭막이(야면석찰쌓기)"/>
      <sheetName val="토공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사(PE)"/>
      <sheetName val="토사(PE-역사이펀)"/>
      <sheetName val="토사(PE-관보호공 0.3)"/>
      <sheetName val="토사(PE-관보호공 1.0)"/>
      <sheetName val="토사(PE-토류벽)"/>
      <sheetName val="토사(PE,CON B=)"/>
      <sheetName val="토사(흄관)"/>
      <sheetName val="토사(흄관-토류벽)"/>
      <sheetName val="토사(BOX-토류벽)"/>
      <sheetName val="토사(흄관,CON B=)"/>
      <sheetName val="토사(PE-관보호공)"/>
      <sheetName val="구조물공집계"/>
      <sheetName val="가.맨홀토공"/>
      <sheetName val="(1)맨홀"/>
      <sheetName val="(가)맨홀평균H"/>
      <sheetName val="(나)맨홀구조물토공"/>
      <sheetName val="나.맨홀구체공"/>
      <sheetName val="(가)맨홀H"/>
      <sheetName val="(나)수량산출"/>
      <sheetName val="골막이(야매)"/>
      <sheetName val="A-4"/>
      <sheetName val="7급줄떼"/>
      <sheetName val="총괄표"/>
      <sheetName val="노임단가"/>
      <sheetName val="경산"/>
      <sheetName val="산출"/>
      <sheetName val="내역"/>
      <sheetName val="파일의이용"/>
      <sheetName val="주요자재집계표"/>
      <sheetName val="일위대가목록"/>
      <sheetName val="수량산출표"/>
      <sheetName val="댐구조도"/>
      <sheetName val="세월교산출기초"/>
      <sheetName val="기슭막이(야면석찰쌓기)"/>
      <sheetName val="관로토공"/>
      <sheetName val="견적대비"/>
      <sheetName val="XXXXXX"/>
      <sheetName val="원가계산서"/>
      <sheetName val="집계표"/>
      <sheetName val="내역서"/>
      <sheetName val="계수시트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합의경상"/>
      <sheetName val="DATE"/>
      <sheetName val="MOTOR"/>
      <sheetName val="설비"/>
      <sheetName val="계양가시설"/>
      <sheetName val="평가데이터"/>
      <sheetName val="청천내"/>
      <sheetName val="날개벽수량표"/>
      <sheetName val="설계내역서"/>
      <sheetName val="수량집계"/>
      <sheetName val="명세서"/>
      <sheetName val=" 부대공집계표"/>
      <sheetName val="(1)포장공"/>
      <sheetName val="가.폐기물"/>
      <sheetName val="나.관로공포장집계"/>
      <sheetName val="(가)관로부"/>
      <sheetName val="(나)맨홀부"/>
      <sheetName val="(2)가시설공"/>
      <sheetName val="가.간이흙막이공"/>
      <sheetName val="(3)경고시설물공"/>
      <sheetName val="가.안전보호책"/>
      <sheetName val="나.경고테이프"/>
      <sheetName val="(4)기존관보호공"/>
      <sheetName val="가.관매달기"/>
      <sheetName val="(5)기타"/>
      <sheetName val="나.C.C.TV"/>
      <sheetName val="다.수밀시험"/>
      <sheetName val="(1)토공"/>
      <sheetName val="조명시설"/>
      <sheetName val="1호맨홀토공"/>
      <sheetName val="내역서01"/>
      <sheetName val="수량산출서"/>
      <sheetName val="일위대가"/>
      <sheetName val="콘크리트댐수량산출"/>
      <sheetName val="단가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H=1.5 B형)"/>
      <sheetName val="포장 "/>
      <sheetName val="혼합석부설"/>
      <sheetName val="야기찰(기초)H=1.5"/>
      <sheetName val="식생옹벽블럭(H=1.5)"/>
      <sheetName val="옹벽(H=1.60)"/>
      <sheetName val="기슭막이(H=1.5)"/>
      <sheetName val="기슭막이(H=2.0)"/>
      <sheetName val="포장난간(H=0.2)"/>
      <sheetName val="포장난간(H=0.7)"/>
      <sheetName val="L형측구(H=0.2)"/>
      <sheetName val="L형측구(H=0.7)"/>
      <sheetName val="야기찰(기초)H=2.0"/>
      <sheetName val="Φ800"/>
      <sheetName val="Φ1000"/>
      <sheetName val="Φ1200"/>
      <sheetName val="Φ1500"/>
      <sheetName val="돌기슭막이(찰H=1.5)"/>
      <sheetName val="돌기슭막이(찰H=2.0)"/>
      <sheetName val="개거 (150×200)"/>
      <sheetName val="안전난간"/>
      <sheetName val="돌붙임L3=45(야면석찰붙임)"/>
      <sheetName val="돌기슭막이(메H=1.5)"/>
      <sheetName val="돌기슭막이(메H=2.0)"/>
      <sheetName val="돌붙임L3=35(야면석찰붙임)"/>
      <sheetName val="파종"/>
      <sheetName val="메붙임"/>
      <sheetName val="임도간이준공판"/>
      <sheetName val="종단규준틀"/>
      <sheetName val="횡단규준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3"/>
      <sheetName val="설계서"/>
      <sheetName val="설계설명서"/>
      <sheetName val="예정공정표"/>
      <sheetName val="공사원가(조경)"/>
      <sheetName val="원가계산제비율기준"/>
      <sheetName val="내역서"/>
      <sheetName val="일위목록"/>
      <sheetName val="식재일위"/>
      <sheetName val="시설일위"/>
      <sheetName val="기초일위"/>
      <sheetName val="광섬유일위"/>
      <sheetName val="식재수량표"/>
      <sheetName val="시설수량표"/>
      <sheetName val="광섬유수량산출서"/>
      <sheetName val="수목단가"/>
      <sheetName val="자재단가"/>
      <sheetName val="노임단가"/>
      <sheetName val="별산자재집계표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산근목록"/>
      <sheetName val="중기비목록"/>
      <sheetName val="중기경비산출"/>
      <sheetName val="기계경비산출근거"/>
      <sheetName val="2002기계경비산출표"/>
      <sheetName val="해상장비조정원"/>
      <sheetName val="7급줄떼"/>
      <sheetName val="A-4"/>
      <sheetName val="토사(P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운반도"/>
      <sheetName val="설명서"/>
      <sheetName val="천공량"/>
      <sheetName val="표지 "/>
      <sheetName val="보완결과"/>
      <sheetName val="보완"/>
      <sheetName val="노임단가"/>
      <sheetName val="7급줄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장비집계"/>
      <sheetName val="땅속흙막이(야)"/>
      <sheetName val="노임단가"/>
      <sheetName val="기슭막이(야면석찰쌓기)"/>
      <sheetName val="7급줄떼"/>
      <sheetName val="총괄표"/>
      <sheetName val="A-4"/>
      <sheetName val="일위대가"/>
      <sheetName val="수량산출표"/>
      <sheetName val="댐구조도"/>
      <sheetName val="세월교산출기초"/>
      <sheetName val="6-1. 관개량조서"/>
      <sheetName val="99노임단가"/>
      <sheetName val="산출1"/>
      <sheetName val="일위대가목록"/>
      <sheetName val="Sheet1"/>
      <sheetName val="Sheet1 (2)"/>
      <sheetName val="2공구산출내역"/>
      <sheetName val="토사(PE)"/>
      <sheetName val="조명시설"/>
      <sheetName val="노임자재단가"/>
      <sheetName val="데이타"/>
      <sheetName val="환경기계공정표 (3)"/>
      <sheetName val="unitpric"/>
      <sheetName val="noyim"/>
      <sheetName val="인자기준_2007"/>
      <sheetName val="할인_할증률산정"/>
      <sheetName val="금액단가표"/>
      <sheetName val="자료기입"/>
      <sheetName val="예정공정표(장기간)"/>
      <sheetName val="수량"/>
      <sheetName val="계산서(곡선부)"/>
      <sheetName val="-치수표(곡선부)"/>
      <sheetName val="노무"/>
      <sheetName val="설계내역서"/>
      <sheetName val="노단"/>
      <sheetName val="단산"/>
      <sheetName val="중사"/>
      <sheetName val="Sheet3"/>
      <sheetName val="일위대가표"/>
      <sheetName val="식재인부"/>
      <sheetName val="06 일위대가목록"/>
    </sheetNames>
    <sheetDataSet>
      <sheetData sheetId="0">
        <row r="1">
          <cell r="A1" t="str">
            <v>설        계        내        역        서</v>
          </cell>
        </row>
      </sheetData>
      <sheetData sheetId="1">
        <row r="1">
          <cell r="A1" t="str">
            <v>설        계        내        역        서</v>
          </cell>
        </row>
      </sheetData>
      <sheetData sheetId="2">
        <row r="1">
          <cell r="A1" t="str">
            <v>설        계        내        역        서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A-4"/>
      <sheetName val="총괄표"/>
      <sheetName val="7급줄떼"/>
      <sheetName val="노임단가"/>
    </sheetNames>
    <sheetDataSet>
      <sheetData sheetId="0"/>
      <sheetData sheetId="1"/>
      <sheetData sheetId="2"/>
      <sheetData sheetId="3" refreshError="1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배수공재료총집계"/>
      <sheetName val="배수공토공집계"/>
      <sheetName val="측구재료집계"/>
      <sheetName val="측구연장"/>
      <sheetName val="측구단위"/>
      <sheetName val="횡배수토공"/>
      <sheetName val="횡배수재료집계"/>
      <sheetName val="횡토공평균"/>
      <sheetName val="횡배수관날개벽수량조서"/>
      <sheetName val="횡배수관"/>
      <sheetName val="집수정재료집계"/>
      <sheetName val="집수정토공집계"/>
      <sheetName val="집수정연장"/>
      <sheetName val="집수정단위수량"/>
      <sheetName val="집수정토공단위수량"/>
      <sheetName val="암거재료집계"/>
      <sheetName val="암거토공집계"/>
      <sheetName val="암거(3.0×1.0)"/>
      <sheetName val="이음및방수"/>
      <sheetName val="횡배수날개벽재료"/>
      <sheetName val="횡배수날개벽토공"/>
      <sheetName val="암거(2@4.5×4.0)"/>
      <sheetName val="암거난간"/>
      <sheetName val="암거날개벽토공"/>
      <sheetName val="암거날개벽재료집계 "/>
      <sheetName val="1.2구토공"/>
      <sheetName val="#REF"/>
      <sheetName val="주beam"/>
      <sheetName val="토사(PE)"/>
      <sheetName val="골막이(야매)"/>
      <sheetName val="흥양2교토공집계표"/>
      <sheetName val="TOTAL_BOQ"/>
      <sheetName val="내역"/>
      <sheetName val="7급줄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사(PE)"/>
      <sheetName val="토사(PE-토류벽)"/>
      <sheetName val="토사(흄관)"/>
      <sheetName val="토사(흄관-토류벽)"/>
      <sheetName val="토사(BOX-토류벽)"/>
      <sheetName val="토사(PE-관보호공)"/>
      <sheetName val="토사(PE,CON B=)"/>
      <sheetName val="토사(흄관,CON B=)"/>
      <sheetName val="토사(PE-역사이펀)"/>
      <sheetName val="토사(PE-관보호공 0.3)"/>
      <sheetName val="토사(PE-관보호공 1.0)"/>
      <sheetName val=" 부대공집계표"/>
      <sheetName val="(1)포장공"/>
      <sheetName val="가.폐기물"/>
      <sheetName val="나.관로공포장집계"/>
      <sheetName val="(가)관로부"/>
      <sheetName val="(나)맨홀부"/>
      <sheetName val="(2)가시설공"/>
      <sheetName val="가.간이흙막이공"/>
      <sheetName val="(3)경고시설물공"/>
      <sheetName val="가.안전보호책"/>
      <sheetName val="나.경고테이프"/>
      <sheetName val="(4)기존관보호공"/>
      <sheetName val="가.관매달기"/>
      <sheetName val="(5)기타"/>
      <sheetName val="나.C.C.TV"/>
      <sheetName val="다.수밀시험"/>
      <sheetName val="(1)토공"/>
      <sheetName val="A-4"/>
      <sheetName val="골막이(야매)"/>
      <sheetName val="경산"/>
      <sheetName val="7급줄떼"/>
      <sheetName val="일위대가"/>
      <sheetName val="콘크리트댐수량산출"/>
      <sheetName val="단가산출"/>
      <sheetName val="노임단가"/>
      <sheetName val="계수시트"/>
      <sheetName val="구조물공집계"/>
      <sheetName val="조명시설"/>
      <sheetName val="날개벽수량표"/>
      <sheetName val="계양가시설"/>
      <sheetName val="간지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평가데이터"/>
      <sheetName val="토목공사"/>
      <sheetName val="청천내"/>
      <sheetName val="일위대가목록"/>
      <sheetName val="데이타"/>
      <sheetName val="산출"/>
      <sheetName val="내역"/>
      <sheetName val="수량집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BOQ"/>
      <sheetName val="최종BOQ"/>
      <sheetName val="주요자재1"/>
      <sheetName val="주요자재2"/>
      <sheetName val="골재수량수량집계표"/>
      <sheetName val="타공종집계표"/>
      <sheetName val="토공총괄집계"/>
      <sheetName val="총괄철근수량집계표 (1)"/>
      <sheetName val="총괄철근수량집계표(2)"/>
      <sheetName val="라멘토공집계"/>
      <sheetName val="옹벽토공총괄집계"/>
      <sheetName val="옹벽토공(W1)집계"/>
      <sheetName val="옹벽토공(W2)집계 "/>
      <sheetName val="라멘토공(R-B)"/>
      <sheetName val="기존구조물깨기"/>
      <sheetName val="라멘옹벽토공(R-B,W1)"/>
      <sheetName val="라멘옹벽토공(H=8.00,W1)(R-B)"/>
      <sheetName val="라멘옹벽토공(H=3.50,W1)(R-B)"/>
      <sheetName val="라멘옹벽토공(R-B,W2)"/>
      <sheetName val="라멘옹벽토공(H=8.00,W2)(R-B)"/>
      <sheetName val="라멘옹벽토공(H=3.828,W2)(R-B)"/>
      <sheetName val="총괄일반수량집계표"/>
      <sheetName val="라멘구체수량집계"/>
      <sheetName val="라멘(구체)철근수량집계"/>
      <sheetName val="라멘(다웰바)철근수량집계 "/>
      <sheetName val="라멘구체수량산출근거"/>
      <sheetName val="접속슬래브집계"/>
      <sheetName val="접속슬래브철근수량집계"/>
      <sheetName val="접속슬래브산출근거"/>
      <sheetName val="옹벽일반수량집계"/>
      <sheetName val="옹벽철근수량집계"/>
      <sheetName val="라멘옹벽산출근거(W1)"/>
      <sheetName val="라멘옹벽산출근거(W2)"/>
      <sheetName val="라멘옹벽산출근거(H=8.0)"/>
      <sheetName val="라멘옹벽산출근거(H=2.078)"/>
      <sheetName val="라멘옹벽산출근거(H=3.828)"/>
      <sheetName val="표지"/>
      <sheetName val="표지 (2)"/>
      <sheetName val="표지 (3)"/>
      <sheetName val="표지 (4)"/>
      <sheetName val="표지 (5)"/>
      <sheetName val="표지 (6)"/>
      <sheetName val="삽도"/>
      <sheetName val="관보호공단위수량"/>
      <sheetName val="골막이(야매)"/>
      <sheetName val="토사(PE)"/>
      <sheetName val="RAMP B수량"/>
      <sheetName val="일위대가목록"/>
      <sheetName val="교대(A1)"/>
      <sheetName val="기슭막이(야면석찰쌓기)"/>
      <sheetName val="단위수량"/>
      <sheetName val="데이타"/>
      <sheetName val="가시설단위수량"/>
      <sheetName val="SORCE1"/>
      <sheetName val="유림골조"/>
      <sheetName val="7급줄떼"/>
      <sheetName val="기초일위"/>
      <sheetName val="시설일위"/>
      <sheetName val="조명일위"/>
      <sheetName val="Sheet1 (2)"/>
      <sheetName val="원가계산서"/>
      <sheetName val="내역서01"/>
      <sheetName val="unitpric"/>
      <sheetName val="일위대가"/>
      <sheetName val="노임자재단가"/>
      <sheetName val="배수관집계"/>
      <sheetName val="공종단가"/>
      <sheetName val="출력X"/>
      <sheetName val="5흙막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BOQ"/>
      <sheetName val="최종BOQ"/>
      <sheetName val="주요자재1"/>
      <sheetName val="주요자재2"/>
      <sheetName val="골재수량수량집계표"/>
      <sheetName val="타공종집계표"/>
      <sheetName val="토공총괄집계"/>
      <sheetName val="총괄철근수량집계표 (1)"/>
      <sheetName val="총괄철근수량집계표(2)"/>
      <sheetName val="라멘토공집계"/>
      <sheetName val="옹벽토공총괄집계"/>
      <sheetName val="옹벽토공(W1)집계"/>
      <sheetName val="옹벽토공(W2)집계 "/>
      <sheetName val="라멘토공(R-B)"/>
      <sheetName val="기존구조물깨기"/>
      <sheetName val="라멘옹벽토공(R-B,W1)"/>
      <sheetName val="라멘옹벽토공(H=8.00,W1)(R-B)"/>
      <sheetName val="라멘옹벽토공(H=3.50,W1)(R-B)"/>
      <sheetName val="라멘옹벽토공(R-B,W2)"/>
      <sheetName val="라멘옹벽토공(H=8.00,W2)(R-B)"/>
      <sheetName val="라멘옹벽토공(H=3.828,W2)(R-B)"/>
      <sheetName val="총괄일반수량집계표"/>
      <sheetName val="라멘구체수량집계"/>
      <sheetName val="라멘(구체)철근수량집계"/>
      <sheetName val="라멘(다웰바)철근수량집계 "/>
      <sheetName val="라멘구체수량산출근거"/>
      <sheetName val="접속슬래브집계"/>
      <sheetName val="접속슬래브철근수량집계"/>
      <sheetName val="접속슬래브산출근거"/>
      <sheetName val="옹벽일반수량집계"/>
      <sheetName val="옹벽철근수량집계"/>
      <sheetName val="라멘옹벽산출근거(W1)"/>
      <sheetName val="라멘옹벽산출근거(W2)"/>
      <sheetName val="라멘옹벽산출근거(H=8.0)"/>
      <sheetName val="라멘옹벽산출근거(H=2.078)"/>
      <sheetName val="라멘옹벽산출근거(H=3.828)"/>
      <sheetName val="표지"/>
      <sheetName val="표지 (2)"/>
      <sheetName val="표지 (3)"/>
      <sheetName val="표지 (4)"/>
      <sheetName val="표지 (5)"/>
      <sheetName val="표지 (6)"/>
      <sheetName val="삽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구조물공수량집계"/>
      <sheetName val="용소리교"/>
      <sheetName val="엯형옹벽-드레인보드"/>
      <sheetName val="포장집계"/>
      <sheetName val="콘크리트포장"/>
      <sheetName val="Sheet2"/>
      <sheetName val="어곡리교"/>
      <sheetName val="반중력식옹벽 -드레인보드"/>
      <sheetName val="포장집계-어곡"/>
      <sheetName val="콘크리트포장단위-어곡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포장공"/>
      <sheetName val="암거"/>
      <sheetName val="TOTAL_BOQ"/>
      <sheetName val="바닥막이1.5"/>
      <sheetName val="기슭막이(야면석찰쌓기)"/>
      <sheetName val="수량산출표"/>
      <sheetName val="댐구조도"/>
      <sheetName val="세월교산출기초"/>
      <sheetName val="배수공"/>
      <sheetName val="토공"/>
      <sheetName val="납부서"/>
      <sheetName val="현장관리비"/>
      <sheetName val="자재단가"/>
      <sheetName val="기초일위"/>
      <sheetName val="시설일위"/>
      <sheetName val="조명일위"/>
      <sheetName val="06 일위대가목록"/>
      <sheetName val="일위대가"/>
      <sheetName val="토사(PE)"/>
      <sheetName val="7급줄떼"/>
      <sheetName val="노임단가"/>
      <sheetName val="용소리교"/>
      <sheetName val="수목표준대가"/>
      <sheetName val="비탈면보호공수량산출"/>
      <sheetName val="건축내역"/>
      <sheetName val="예가평정서표지"/>
      <sheetName val="설계내역서"/>
      <sheetName val="총괄내역서"/>
    </sheetNames>
    <sheetDataSet>
      <sheetData sheetId="0">
        <row r="1">
          <cell r="A1" t="str">
            <v>설        계        내        역        서</v>
          </cell>
        </row>
      </sheetData>
      <sheetData sheetId="1">
        <row r="1">
          <cell r="A1" t="str">
            <v>설        계        내        역        서</v>
          </cell>
        </row>
      </sheetData>
      <sheetData sheetId="2">
        <row r="1">
          <cell r="A1" t="str">
            <v>설        계        내        역        서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총괄집계"/>
      <sheetName val="관급자재집계"/>
      <sheetName val="사급자재집계"/>
      <sheetName val="토공집계표"/>
      <sheetName val="포장공자재수량집계"/>
      <sheetName val="배수공자재수량집계"/>
      <sheetName val="배수관접합및부설 "/>
      <sheetName val="계단공자재수량집계"/>
      <sheetName val="스탠드수량집계"/>
      <sheetName val="담장기초수량집계"/>
      <sheetName val="포장철거및복구공집계 "/>
      <sheetName val="조경공자재집계"/>
      <sheetName val="세륜기기초"/>
      <sheetName val="Sheet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용도로"/>
      <sheetName val="Sheet1"/>
      <sheetName val="Sheet2"/>
      <sheetName val="Sheet3"/>
      <sheetName val="Sheet4"/>
      <sheetName val="Sheet5"/>
      <sheetName val="Sheet6"/>
      <sheetName val="Sheet7"/>
      <sheetName val="7급줄떼"/>
      <sheetName val="골막이(야매)"/>
      <sheetName val="일위대가"/>
      <sheetName val="A-4"/>
      <sheetName val="횡배수관설치현황"/>
      <sheetName val="수로단위수량"/>
      <sheetName val="Sheet15"/>
      <sheetName val="5흙막이"/>
      <sheetName val="포장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폐기물처리공"/>
      <sheetName val="교량단면도"/>
      <sheetName val="교명주깨기"/>
      <sheetName val="상부난간"/>
      <sheetName val="난간(2)"/>
      <sheetName val="슬라브깨기"/>
      <sheetName val="교대깨기"/>
      <sheetName val="교각깨기"/>
      <sheetName val="사급자재대"/>
      <sheetName val="골재집계표"/>
      <sheetName val="관급자재집계"/>
      <sheetName val="총괄자재집계표"/>
      <sheetName val="토공"/>
      <sheetName val="구조물깨기집계표"/>
      <sheetName val="깨기수량"/>
      <sheetName val="옹벽형L형측구"/>
      <sheetName val="맹암거"/>
      <sheetName val="횡배수관리스트"/>
      <sheetName val="옹벽형형L측구조서"/>
      <sheetName val="맹암거설치조서"/>
      <sheetName val="L형측구"/>
      <sheetName val="L형측구조서"/>
      <sheetName val="배수구조물공수량표"/>
      <sheetName val="흄관"/>
      <sheetName val="흄관 (2)"/>
      <sheetName val="배수구조물토공표"/>
      <sheetName val="배수관단위"/>
      <sheetName val="역T옹벽 "/>
      <sheetName val="역T옹벽조서 "/>
      <sheetName val="구조물재료표"/>
      <sheetName val="포장공수량집계"/>
      <sheetName val="포장수량집계"/>
      <sheetName val="본선구간 포장수량"/>
      <sheetName val="편구배별연장산출서"/>
      <sheetName val="확폭구간포장수량"/>
      <sheetName val="확폭수량산출"/>
      <sheetName val="접속도로포장수량"/>
      <sheetName val="포장공제및추가수량"/>
      <sheetName val="구조물공제량"/>
      <sheetName val="L형옹벽공제"/>
      <sheetName val="L형측구공제"/>
      <sheetName val="가드레일조서"/>
      <sheetName val="차선도색집계"/>
      <sheetName val="낙석방지책"/>
      <sheetName val="교통표지판"/>
      <sheetName val="갈매기표지판"/>
      <sheetName val="도로표지병"/>
      <sheetName val="표지"/>
      <sheetName val="토공집계"/>
      <sheetName val="토적표"/>
      <sheetName val="구조물 깨기"/>
      <sheetName val="배수공수량집계표"/>
      <sheetName val="암거(1.0×1.0)"/>
      <sheetName val="날개벽수량산출"/>
      <sheetName val="날개벽터파기"/>
      <sheetName val="차수벽 수량산출"/>
      <sheetName val="포장수량집꼐"/>
      <sheetName val="포장조서"/>
      <sheetName val="포장단위일반"/>
      <sheetName val="줄눈수량조서"/>
      <sheetName val="토공집계표"/>
      <sheetName val="구조물깨기"/>
      <sheetName val="옹벽형형L측구조서 (H=0.5)"/>
      <sheetName val="옹벽수량집계"/>
      <sheetName val="옹벽형L형측구 "/>
      <sheetName val="횡배수관날개벽"/>
      <sheetName val="면벽수량집계"/>
      <sheetName val="면벽수량산출"/>
      <sheetName val="흄관기초"/>
      <sheetName val="접속도로"/>
      <sheetName val="포장(3.0)"/>
      <sheetName val="포장(2.5)"/>
      <sheetName val="수량"/>
      <sheetName val="2집"/>
      <sheetName val="저도"/>
      <sheetName val="토적(2지구)"/>
      <sheetName val="배수집"/>
      <sheetName val="개조"/>
      <sheetName val="집수보"/>
      <sheetName val="옹벽수량 (2.0)"/>
      <sheetName val="옹벽수량2.5"/>
      <sheetName val="관"/>
      <sheetName val="흄관토공"/>
      <sheetName val="A-4"/>
      <sheetName val="7급줄떼"/>
      <sheetName val="날개벽수량표"/>
      <sheetName val="총집계표"/>
      <sheetName val="DATE"/>
      <sheetName val="토공집계표(전체)"/>
      <sheetName val="토공집계표(도로점용)"/>
      <sheetName val="토공집계표(공장부지부)"/>
      <sheetName val="토공집계표(근생)"/>
      <sheetName val="토적표(1부지부)"/>
      <sheetName val="토적표(2부지부)"/>
      <sheetName val="토적표(진입도로부)"/>
      <sheetName val="토적표(도로점용)"/>
      <sheetName val="재료총집계표"/>
      <sheetName val="재료총집계표 (2)"/>
      <sheetName val="흄관 600"/>
      <sheetName val="흄관 800"/>
      <sheetName val="흄관 450 "/>
      <sheetName val="흄관 300(1)"/>
      <sheetName val="U형측구(0.5X0.5)"/>
      <sheetName val="산마루측구"/>
      <sheetName val="벤치플륨관 (B600)"/>
      <sheetName val="집수정(0.7X0.7)"/>
      <sheetName val="L형옹벽재료집계표"/>
      <sheetName val="L형옹벽전개도 "/>
      <sheetName val="L형옹벽전개도 2"/>
      <sheetName val="L형옹벽H=1M"/>
      <sheetName val="L형옹벽H=3M"/>
      <sheetName val="L형옹벽H=4.0M"/>
      <sheetName val="L형옹벽H=5M"/>
      <sheetName val="전석쌓기 재료집계표"/>
      <sheetName val="전석쌓기1-1"/>
      <sheetName val="전석쌓기1-2"/>
      <sheetName val="전석쌓기2-1"/>
      <sheetName val="전석쌓기2-2"/>
      <sheetName val="전석쌓기3"/>
      <sheetName val="암거"/>
      <sheetName val="포장공"/>
      <sheetName val="배수공"/>
      <sheetName val="접속슬라브"/>
      <sheetName val="MYUN(MAC)"/>
      <sheetName val="포장단면별단위수량"/>
      <sheetName val="주요"/>
      <sheetName val="토집"/>
      <sheetName val="폐기물"/>
      <sheetName val="깨기"/>
      <sheetName val="배집"/>
      <sheetName val="개수"/>
      <sheetName val="개단"/>
      <sheetName val="개연"/>
      <sheetName val="B수"/>
      <sheetName val="B단"/>
      <sheetName val="B연"/>
      <sheetName val="횡수"/>
      <sheetName val="횡단"/>
      <sheetName val="횡연"/>
      <sheetName val="포재"/>
      <sheetName val="포수"/>
      <sheetName val="진입로"/>
      <sheetName val="단위"/>
      <sheetName val="포연"/>
      <sheetName val="옹수"/>
      <sheetName val="옹단"/>
      <sheetName val="옹연"/>
      <sheetName val="가드레일"/>
      <sheetName val="차선도색"/>
      <sheetName val="덕전리"/>
      <sheetName val="폐목얽기(5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입력"/>
      <sheetName val="횡배수관수량총"/>
      <sheetName val="맹암거단위수량(절성토경계부)"/>
      <sheetName val="종배수관(신)"/>
      <sheetName val="종배수관면벽신"/>
      <sheetName val="횡배수관수량"/>
      <sheetName val="횡배수관날개수량(구배1.5)"/>
      <sheetName val="횡배수관날개벽공제토&amp;공제떼산출식"/>
      <sheetName val="집수정"/>
      <sheetName val="횡배수관위치조서"/>
      <sheetName val="평균높이산출근거"/>
      <sheetName val="적용단위길이"/>
      <sheetName val="특수기호강도거푸집"/>
      <sheetName val="피벗테이블데이터분석"/>
      <sheetName val="Dialog3"/>
      <sheetName val="집수정수량집계표"/>
      <sheetName val="조언자"/>
      <sheetName val="5흙막이"/>
      <sheetName val="A-4"/>
      <sheetName val="일위대가"/>
      <sheetName val="배수공~2"/>
      <sheetName val="건축공사실행"/>
      <sheetName val="직노"/>
      <sheetName val="날개벽수량표"/>
      <sheetName val="단위수량"/>
      <sheetName val="슬래브"/>
      <sheetName val="덕전리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>
        <row r="1">
          <cell r="L1" t="str">
            <v>흄관면벽단위수량입력</v>
          </cell>
        </row>
      </sheetData>
      <sheetData sheetId="12">
        <row r="2">
          <cell r="S2" t="str">
            <v>횡배수관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벤치플륨관(500)"/>
      <sheetName val="벤치플륨관(600)"/>
      <sheetName val="골막이(야매)"/>
      <sheetName val="땅속흙막이(야)"/>
      <sheetName val="TOTAL_BOQ"/>
      <sheetName val="2공구산출내역"/>
      <sheetName val="A-4"/>
      <sheetName val="등록"/>
      <sheetName val="7급줄떼"/>
      <sheetName val="R15"/>
      <sheetName val="06 일위대가목록"/>
      <sheetName val="용소리교"/>
      <sheetName val="건축내역"/>
      <sheetName val="7급줄떼공"/>
      <sheetName val="교대(A1)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단위수량"/>
      <sheetName val="데이타"/>
      <sheetName val="암거"/>
      <sheetName val="도급내역서"/>
      <sheetName val="바닥막이1.5"/>
      <sheetName val="Sheet3"/>
      <sheetName val="내역"/>
      <sheetName val="전선 및 전선관"/>
      <sheetName val="수목표준대가"/>
      <sheetName val="일위대가"/>
      <sheetName val="자재단가"/>
      <sheetName val="용산1(해보)"/>
      <sheetName val="단가산출"/>
    </sheetNames>
    <sheetDataSet>
      <sheetData sheetId="0">
        <row r="1">
          <cell r="A1" t="str">
            <v>설        계        내        역        서</v>
          </cell>
        </row>
      </sheetData>
      <sheetData sheetId="1">
        <row r="1">
          <cell r="A1" t="str">
            <v>설        계        내        역        서</v>
          </cell>
        </row>
      </sheetData>
      <sheetData sheetId="2">
        <row r="1">
          <cell r="A1" t="str">
            <v>설        계        내        역        서</v>
          </cell>
        </row>
      </sheetData>
      <sheetData sheetId="3">
        <row r="1">
          <cell r="A1" t="str">
            <v>설        계        내        역        서</v>
          </cell>
        </row>
      </sheetData>
      <sheetData sheetId="4" refreshError="1">
        <row r="1">
          <cell r="A1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  지"/>
      <sheetName val="자재집계"/>
      <sheetName val="A_축제공"/>
      <sheetName val="토적계산서"/>
      <sheetName val="토량운반계산서"/>
      <sheetName val="토공기타수량"/>
      <sheetName val="깨기수량"/>
      <sheetName val="B_호안공"/>
      <sheetName val="C_구조물공"/>
      <sheetName val="1_배수암거"/>
      <sheetName val="배수암거(1.5X1.5)"/>
      <sheetName val="2_배수통관"/>
      <sheetName val="배수통관"/>
      <sheetName val="배수통관단위수량"/>
      <sheetName val="날개벽단위수량"/>
      <sheetName val="3_수로관"/>
      <sheetName val="_4 보수량"/>
      <sheetName val="재료계산서"/>
      <sheetName val="물푸기계산서"/>
      <sheetName val="일위대가"/>
      <sheetName val="5흙막이"/>
      <sheetName val="골막이(야매)"/>
      <sheetName val="도근좌표"/>
      <sheetName val="날개벽수량표"/>
      <sheetName val="바닥막이1.5"/>
      <sheetName val="교대(A1)"/>
      <sheetName val="암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"/>
      <sheetName val="집계"/>
      <sheetName val="내역"/>
      <sheetName val="토목 조경공사"/>
      <sheetName val="Sheet2"/>
      <sheetName val="Sheet3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일위대가"/>
      <sheetName val="5흙막이"/>
      <sheetName val="A-4"/>
      <sheetName val="교대(A1)"/>
      <sheetName val="날개벽수량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Sheet1"/>
      <sheetName val="Sheet2"/>
      <sheetName val="흄관집계"/>
      <sheetName val="흄관현황"/>
      <sheetName val="종배수관집계"/>
      <sheetName val="종배수관현황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현황"/>
      <sheetName val="집수정부분합"/>
      <sheetName val="Sheet13"/>
      <sheetName val="Sheet3"/>
      <sheetName val="Sheet4"/>
      <sheetName val="Sheet5"/>
      <sheetName val="배수관공(IC)"/>
      <sheetName val="날개벽유동집계표"/>
      <sheetName val="유입방지턱수량"/>
      <sheetName val="유입방지턱표지"/>
      <sheetName val="유입방지턱단위수량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배수관로집계"/>
      <sheetName val="배수관로수량현황"/>
      <sheetName val="배수관로수량집계"/>
      <sheetName val="배수관로수량집계L-8,9,11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</sheetNames>
    <definedNames>
      <definedName name="매크로11"/>
      <definedName name="매크로2"/>
      <definedName name="매크로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  <sheetName val="A-4"/>
      <sheetName val="날개벽수량표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</sheetNames>
    <sheetDataSet>
      <sheetData sheetId="0"/>
      <sheetData sheetId="1">
        <row r="11">
          <cell r="AL11">
            <v>0</v>
          </cell>
        </row>
      </sheetData>
      <sheetData sheetId="2">
        <row r="26">
          <cell r="AY26">
            <v>91.02</v>
          </cell>
        </row>
      </sheetData>
      <sheetData sheetId="3">
        <row r="8">
          <cell r="AY8" t="e">
            <v>#REF!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철근집계표"/>
      <sheetName val="slab집계"/>
      <sheetName val="슬래브(30)"/>
      <sheetName val="부대공"/>
      <sheetName val="슬래브(1)"/>
      <sheetName val="슬래브(2)"/>
      <sheetName val="교대집계"/>
      <sheetName val="교대철근"/>
      <sheetName val="교대(A1)집계"/>
      <sheetName val="교대(A1)"/>
      <sheetName val="접속S(A1)"/>
      <sheetName val="교대(A2)집계"/>
      <sheetName val="교대(A2)"/>
      <sheetName val="날개벽(A2,좌)"/>
      <sheetName val="날개벽(A2,우)"/>
      <sheetName val="접속S(A2)"/>
      <sheetName val="교각집계"/>
      <sheetName val="교각철근"/>
      <sheetName val="P1-집계"/>
      <sheetName val="P1"/>
      <sheetName val="P2-집계"/>
      <sheetName val="P2"/>
      <sheetName val="P3-집계"/>
      <sheetName val="P3"/>
      <sheetName val="P4-집계"/>
      <sheetName val="P4"/>
      <sheetName val="P5-집계"/>
      <sheetName val="P5"/>
      <sheetName val="P6-집계"/>
      <sheetName val="P6"/>
      <sheetName val="옹벽집계"/>
      <sheetName val="옹벽철근(30)"/>
      <sheetName val="옹벽토공(RW1)"/>
      <sheetName val="옹벽토공(RW2)"/>
      <sheetName val="토공집계"/>
      <sheetName val="교대토공집계"/>
      <sheetName val="교대토공상세집계(A1)"/>
      <sheetName val="교대토공(A1)"/>
      <sheetName val="교대토공상세집계(A2)"/>
      <sheetName val="교대토공(A2)"/>
      <sheetName val="교각토공집계"/>
      <sheetName val="교각토공집계(P1)"/>
      <sheetName val="교각토공(P1)"/>
      <sheetName val="교각토공집계(P2)"/>
      <sheetName val="교각토공(P2)"/>
      <sheetName val="교각토공집계(P3)"/>
      <sheetName val="교각토공(P3)"/>
      <sheetName val="교각토공집계(P4)"/>
      <sheetName val="교각토공(P4)"/>
      <sheetName val="교각토공집계(P5)"/>
      <sheetName val="교각토공(P5)"/>
      <sheetName val="교각토공집계(P6)"/>
      <sheetName val="교각토공(P6)"/>
      <sheetName val="골막이(야매)"/>
      <sheetName val="A-4"/>
      <sheetName val="교각1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일위대가"/>
      <sheetName val="기본사항"/>
      <sheetName val="조서"/>
      <sheetName val="배수계"/>
      <sheetName val="건축공사실행"/>
      <sheetName val="설계내역서"/>
      <sheetName val="날개벽수량표"/>
      <sheetName val="5흙막이"/>
      <sheetName val="건축원가"/>
      <sheetName val="유림골조"/>
      <sheetName val="죽림1교"/>
      <sheetName val="내역"/>
      <sheetName val=""/>
      <sheetName val="DATE"/>
      <sheetName val="일위대가목록"/>
      <sheetName val="배수공"/>
      <sheetName val="땅속흙막이(야)"/>
      <sheetName val="본체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폐기물처리공"/>
      <sheetName val="교량단면도"/>
      <sheetName val="교명주깨기"/>
      <sheetName val="상부난간"/>
      <sheetName val="난간(2)"/>
      <sheetName val="슬라브깨기"/>
      <sheetName val="교대깨기"/>
      <sheetName val="교각깨기"/>
      <sheetName val="포장재료"/>
      <sheetName val="포장면적"/>
      <sheetName val="수량집계"/>
      <sheetName val="날개벽수량표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내역"/>
      <sheetName val="배수공"/>
      <sheetName val="포장공"/>
      <sheetName val="본선관수량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면치수"/>
      <sheetName val="Sheet1"/>
      <sheetName val="Sheet2"/>
      <sheetName val="Sheet3"/>
      <sheetName val="ABUT수량-A1"/>
      <sheetName val="노임"/>
      <sheetName val="Sheet17"/>
      <sheetName val="설비"/>
      <sheetName val="APO-1"/>
      <sheetName val="노임단가"/>
      <sheetName val="자재단가"/>
      <sheetName val="일반공사"/>
      <sheetName val="종배수관"/>
      <sheetName val="표면정지 집계"/>
      <sheetName val="PET MAT집계"/>
      <sheetName val="NOMUBI"/>
      <sheetName val="COPING"/>
      <sheetName val="원계약서"/>
      <sheetName val="설계서(설치)"/>
      <sheetName val="터널조도"/>
      <sheetName val="수안보-MBR1"/>
      <sheetName val="암거단위-1련"/>
      <sheetName val="날개벽수량표"/>
      <sheetName val="6PILE  (돌출)"/>
      <sheetName val="기둥"/>
      <sheetName val="저판(버림100)"/>
      <sheetName val="실행비교"/>
      <sheetName val="배수공"/>
      <sheetName val="암거"/>
      <sheetName val="포장공"/>
      <sheetName val="7급줄떼"/>
      <sheetName val="내역서"/>
      <sheetName val="깨기"/>
      <sheetName val="예정(3)"/>
      <sheetName val="동원(3)"/>
      <sheetName val="000000"/>
      <sheetName val="자료"/>
      <sheetName val="#REF"/>
      <sheetName val="반중력식옹벽3.5"/>
      <sheetName val="sw1"/>
      <sheetName val="3련 BOX"/>
      <sheetName val="MOTOR"/>
      <sheetName val="내역"/>
      <sheetName val="1-1"/>
      <sheetName val="정부노임단가"/>
      <sheetName val="우각부보강"/>
      <sheetName val="DATE"/>
      <sheetName val="J형측구단위수량"/>
      <sheetName val="대포2교접속"/>
      <sheetName val="천방교접속"/>
      <sheetName val="TRE TABLE"/>
      <sheetName val="DATA"/>
      <sheetName val="교각1"/>
      <sheetName val="기계내역"/>
      <sheetName val="일위대가모듈"/>
      <sheetName val="JUCK"/>
      <sheetName val="동해title"/>
      <sheetName val="5.모델링"/>
      <sheetName val="BID"/>
      <sheetName val="실행철강하도"/>
      <sheetName val="자압"/>
      <sheetName val="단면 (2)"/>
      <sheetName val="구분표"/>
      <sheetName val="제원입력"/>
      <sheetName val="우,오수"/>
      <sheetName val="INPUT"/>
      <sheetName val="지급자재"/>
      <sheetName val="준검 내역서"/>
      <sheetName val="설계조건"/>
      <sheetName val="조작대(1연)"/>
      <sheetName val="연도별"/>
      <sheetName val="배수내역 (2)"/>
      <sheetName val="바닥판"/>
      <sheetName val="7.1유효폭"/>
      <sheetName val="위치조서"/>
      <sheetName val="1.설계조건"/>
      <sheetName val="일위대가표"/>
      <sheetName val="기계경비일람"/>
      <sheetName val="2000전체분"/>
      <sheetName val="표지1"/>
      <sheetName val="헐기"/>
      <sheetName val="가설건물"/>
      <sheetName val="CONCRETE"/>
      <sheetName val="마산방향철근집계"/>
      <sheetName val="진주방향"/>
      <sheetName val="마산방향"/>
      <sheetName val="합의경상"/>
      <sheetName val="x주형보 설계(3차로)"/>
      <sheetName val="BQ(실행)"/>
      <sheetName val="설계"/>
      <sheetName val="PAC"/>
      <sheetName val="슬래브(유곡)"/>
      <sheetName val="인건-측정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내역"/>
      <sheetName val="배수공"/>
      <sheetName val="교대(A1)"/>
      <sheetName val="댐구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남단 RAMP-A 상부공 수량 집계표"/>
      <sheetName val="남단 RAMP-A 상부철근수량 집계표 "/>
      <sheetName val="SAS1 수량 집계표"/>
      <sheetName val="SAS2 수량 집계표"/>
      <sheetName val="SAS3 수량 집계표"/>
      <sheetName val="SAS4 수량 집계표"/>
      <sheetName val="남단 RAMP-A 강재 수량 집계표"/>
      <sheetName val="남단 RAMP-A 하부공 수량 집계표"/>
      <sheetName val="남단 RAMP-A 교대수량 집계표"/>
      <sheetName val="남단 RAMP-A 교대철근수량 집계표"/>
      <sheetName val="남단 RAMP-A 교각수량 집계표"/>
      <sheetName val="남단 RAMP-A 교각철근수량집계표 "/>
      <sheetName val="남단 RAMP-A 옹벽수량집계표"/>
      <sheetName val="남단 RAMP-A 옹벽철근수량 집계표"/>
      <sheetName val="남단 RAMP-A U-TYPE 옹벽수량집계표"/>
      <sheetName val="남단 RAMP-A 우물통 수량 집계표"/>
      <sheetName val="남단 RAMP-A 우물통 철근수량 집계표"/>
      <sheetName val="남단 RAMP-A 현장 타설 말뚝 수량 집계표"/>
      <sheetName val="남단 RAMP-A RCD 철근수량 집계표"/>
      <sheetName val="남단 RAMP-A 교대 현장 타설 말뚝 수량 집계표"/>
      <sheetName val="남단 RAMP-A RCD 철근수량 집계표(교대)"/>
      <sheetName val="남단 RAMP-A 교각 현장 타설 말뚝 수량 집계표"/>
      <sheetName val="남단 RAMP-A 교각 RCD 철근수량집계표"/>
      <sheetName val="남단 RAMP-A 토공수량 집계표"/>
      <sheetName val="남단 RAMP-A 교대 토공수량 집계표"/>
      <sheetName val="남단 RAMP-A 교각 토공수량 집계표"/>
      <sheetName val="남단 RAMP-A 우물통 토공수량 집계표"/>
      <sheetName val="남단 RAMP-A 현장타설말뚝 토공수량 집계표"/>
      <sheetName val="남단 RAMP-A 교대 현장타설말뚝 토공수량 집계표"/>
      <sheetName val="남단 RAMP-A 교각 현장타설말뚝 토공수량 집계표"/>
      <sheetName val="남단 RAMP-A 가시설 집계표"/>
      <sheetName val="상부공(RAMP-A) 수량 집계표"/>
      <sheetName val="NAS1 수량 집계표"/>
      <sheetName val="NAS2 수량 집계표"/>
      <sheetName val="북단(RAMP-A)교각수량 집계표"/>
      <sheetName val="북단(RAMP-A)교대수량 집계표"/>
      <sheetName val="북단(RAMP-A) 하부일반수량 집계표"/>
      <sheetName val="북단(RAMP-A) U-TYPE 수량 집계표"/>
      <sheetName val="북단(RAMP-A)우물통 수량 집계표"/>
      <sheetName val="북단(RAMP-A)현장 타설 말뚝 수량 집계표"/>
      <sheetName val="교각 현장 타설 말뚝 수량 집계표(북단RAMP-A)"/>
      <sheetName val="교대 현장 타설 말뚝 수량 집계표(북단RAMP-A)"/>
      <sheetName val="북단(RAMP-A)강재 수량 집계표"/>
      <sheetName val="본선 철근수량 집계표"/>
      <sheetName val="북단(PL.GIRDER)철근수량 집계표 "/>
      <sheetName val="본선(PL.GIRDER)토공수량 집계표"/>
      <sheetName val="북단(PL.GIRDER)토공수량 집계표"/>
      <sheetName val="7급줄떼"/>
      <sheetName val="골막이(야매)"/>
      <sheetName val="흄관기초"/>
      <sheetName val="주차구획선수량"/>
      <sheetName val="콘크리트댐수량산출"/>
      <sheetName val="대치판정"/>
      <sheetName val="5흙막이"/>
      <sheetName val="폐목얽기(5열)"/>
      <sheetName val="A-4"/>
      <sheetName val="날개벽수량표"/>
      <sheetName val="편입토지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설명서"/>
      <sheetName val="시방서"/>
      <sheetName val="원가계산"/>
      <sheetName val="공사비총괄"/>
      <sheetName val="명세"/>
      <sheetName val="표지(휀스)"/>
      <sheetName val="일위 (휀스)"/>
      <sheetName val="재료비(휀스)"/>
      <sheetName val="단가산출(휀스)"/>
      <sheetName val="일위대가"/>
      <sheetName val="수량집계 "/>
      <sheetName val="단가산출"/>
      <sheetName val="기계경비(2004)"/>
      <sheetName val="노임및자재단가"/>
      <sheetName val="일반자재"/>
      <sheetName val="운반거리표"/>
      <sheetName val="야면석도면및단가"/>
      <sheetName val="콘크리트옹벽도면,산출"/>
      <sheetName val="물받이콘크리트도면,산출"/>
      <sheetName val="콘크리트수로도면,산출"/>
      <sheetName val="배수관도면,산출"/>
      <sheetName val="야면석골막이도면,수량"/>
      <sheetName val="돌수로도면,산출"/>
      <sheetName val="산돌쌓기도면,수량"/>
      <sheetName val="떼수로공도면,산출"/>
      <sheetName val="8급줄떼도면,산출"/>
      <sheetName val="발파석골막이도면,산출"/>
      <sheetName val="대공물막이 끝돌림구조도"/>
      <sheetName val="구조도, 산출"/>
      <sheetName val="골막이(야매)"/>
      <sheetName val="바닥막이1.5"/>
      <sheetName val="7급줄떼"/>
      <sheetName val="편입토지조서"/>
      <sheetName val="1"/>
      <sheetName val="5흙막이"/>
      <sheetName val="흄관기초"/>
      <sheetName val="고흥가화(총괄)"/>
      <sheetName val="Sheet1"/>
      <sheetName val="대치판정"/>
      <sheetName val="세월교산출기초"/>
      <sheetName val="수량산출표"/>
      <sheetName val="계약서"/>
      <sheetName val="수량집계"/>
      <sheetName val="Sheet3"/>
      <sheetName val="00000000"/>
      <sheetName val="VXXXXXXX"/>
      <sheetName val="일위대가모듈"/>
      <sheetName val="날개벽수량표"/>
      <sheetName val="접속도로"/>
      <sheetName val="DATA"/>
      <sheetName val="내역서"/>
      <sheetName val="배수공"/>
      <sheetName val="암거"/>
      <sheetName val="포장공"/>
      <sheetName val="자재단가"/>
      <sheetName val="구조물철거타공정이월"/>
      <sheetName val="부대단위수량"/>
      <sheetName val="T13(P68~72,78)"/>
      <sheetName val="토사(PE)"/>
      <sheetName val="각형맨홀"/>
      <sheetName val="횡배수관토공수량"/>
      <sheetName val="집계표"/>
      <sheetName val="설계설명서"/>
      <sheetName val="낙찰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일위대가"/>
      <sheetName val="7급줄떼"/>
      <sheetName val="5흙막이"/>
    </sheetNames>
    <sheetDataSet>
      <sheetData sheetId="0"/>
      <sheetData sheetId="1"/>
      <sheetData sheetId="2"/>
      <sheetData sheetId="3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바닥막이1.5"/>
      <sheetName val="7급줄떼"/>
      <sheetName val="노임단가"/>
    </sheetNames>
    <sheetDataSet>
      <sheetData sheetId="0"/>
      <sheetData sheetId="1"/>
      <sheetData sheetId="2"/>
      <sheetData sheetId="3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  <sheetName val="골막이(야매)"/>
      <sheetName val="TOTAL_BOQ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덕전리"/>
      <sheetName val="조서및연장산출"/>
      <sheetName val="배수공수량"/>
      <sheetName val="암거공수량집계"/>
      <sheetName val="횡배수공집계"/>
      <sheetName val="수로관및집수정수량집계"/>
      <sheetName val="횡배수토공(P.E,BOX) "/>
      <sheetName val="수로관및집수정"/>
      <sheetName val="지수벽 및 파라피트"/>
      <sheetName val="암거수량"/>
      <sheetName val="암거날개벽수량"/>
      <sheetName val="암거날개벽토공"/>
      <sheetName val="횡배수관날개벽"/>
      <sheetName val="횡배수관날개벽잔토 "/>
      <sheetName val="횡배수관날개벽수량표"/>
      <sheetName val="횡배수관날개벽잔토산식치수표"/>
      <sheetName val="토적계산서"/>
      <sheetName val="포장자재수량집계"/>
      <sheetName val="콘크리트포장"/>
      <sheetName val="토사측구"/>
      <sheetName val="표 지 "/>
      <sheetName val="자재집계"/>
      <sheetName val="토공집계"/>
      <sheetName val="총괄자재집계"/>
      <sheetName val="암거날개벽수량(1.5M)"/>
      <sheetName val="암거날개벽토공(1.5)"/>
      <sheetName val="교각1"/>
      <sheetName val="TOTAL_BOQ"/>
      <sheetName val="날개벽수량표"/>
      <sheetName val="골막이(야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굴착관로수량집계표"/>
      <sheetName val="관로수량"/>
      <sheetName val="THP관철거"/>
      <sheetName val="기존관철거"/>
      <sheetName val="기존깨기산근"/>
      <sheetName val="물돌리기및물막이집계"/>
      <sheetName val="물돌리기및물막이"/>
      <sheetName val="경고용테이프"/>
      <sheetName val="Sheet1"/>
      <sheetName val="Sheet2"/>
      <sheetName val="Sheet3"/>
      <sheetName val="구조물공집계"/>
      <sheetName val="가.맨홀토공"/>
      <sheetName val="(1)맨홀"/>
      <sheetName val="(가)맨홀평균H"/>
      <sheetName val="(나)맨홀구조물토공"/>
      <sheetName val="나.맨홀구체공"/>
      <sheetName val="(가)맨홀H"/>
      <sheetName val="(나)수량산출"/>
      <sheetName val="(1)토공"/>
      <sheetName val="가.평균H"/>
      <sheetName val="나.관로토공"/>
      <sheetName val="(2)관로공집계"/>
      <sheetName val="가.관로공(PE)"/>
      <sheetName val="나.관로공(곡관)"/>
      <sheetName val=" 부대공집계표"/>
      <sheetName val="(1)포장공"/>
      <sheetName val="가.폐기물"/>
      <sheetName val="나.관로공포장집계"/>
      <sheetName val="(가)관로부"/>
      <sheetName val="(나)맨홀부"/>
      <sheetName val="(2)가시설공"/>
      <sheetName val="가.간이흙막이공"/>
      <sheetName val="(3)경고시설물공"/>
      <sheetName val="가.안전보호책"/>
      <sheetName val="나.경고테이프"/>
      <sheetName val="(4)기존관보호공"/>
      <sheetName val="가.관매달기"/>
      <sheetName val="(5)기타"/>
      <sheetName val="나.C.C.TV"/>
      <sheetName val="다.수밀시험"/>
      <sheetName val="날개벽수량표"/>
      <sheetName val="속도랑내기(자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암거"/>
      <sheetName val="포장공"/>
      <sheetName val="배수공"/>
      <sheetName val="덕전리"/>
      <sheetName val="터파기및재료"/>
      <sheetName val="7급줄떼"/>
      <sheetName val="속도랑내기(자갈)"/>
      <sheetName val="실행철강하도"/>
      <sheetName val="99총공사내역서"/>
      <sheetName val="집수정단"/>
      <sheetName val="3련 BOX"/>
      <sheetName val="차액보증"/>
      <sheetName val="쎈타링"/>
      <sheetName val="자재단가"/>
      <sheetName val="설비"/>
      <sheetName val="토공집계"/>
      <sheetName val="토적계산서"/>
      <sheetName val="N賃率-職"/>
      <sheetName val="일위대가"/>
      <sheetName val="개요"/>
      <sheetName val="터널조도"/>
      <sheetName val="배수관공"/>
      <sheetName val="TOTAL_BOQ"/>
      <sheetName val="자재조서2"/>
      <sheetName val="호표"/>
      <sheetName val="품셈TABLE"/>
      <sheetName val="여과지동"/>
      <sheetName val="기초자료"/>
      <sheetName val="집계표"/>
      <sheetName val="토적표(1)"/>
      <sheetName val="대림경상68억"/>
      <sheetName val="단위수량"/>
      <sheetName val="적용기준"/>
      <sheetName val="구조물터파기수량집계"/>
      <sheetName val="측구터파기공수량집계"/>
      <sheetName val="배수공 시멘트 및 골재량 산출"/>
      <sheetName val="대가표(품셈)"/>
      <sheetName val="추가예산"/>
      <sheetName val="본관동"/>
      <sheetName val="후관동"/>
      <sheetName val="코드"/>
      <sheetName val="산출내역서집계표"/>
      <sheetName val="골막이(야매)"/>
      <sheetName val="T13(P68~72,78)"/>
      <sheetName val="unitpric"/>
      <sheetName val="내역서"/>
      <sheetName val="TB-내역서"/>
      <sheetName val="DDD"/>
      <sheetName val="도근좌표"/>
      <sheetName val="암거날개벽"/>
      <sheetName val="01-적용기준"/>
      <sheetName val="15-저수퇴사조절량계산서"/>
      <sheetName val="14-비탈면적계산서"/>
      <sheetName val="12-토적계산서"/>
      <sheetName val="11-토적집계표"/>
      <sheetName val="맨홀토공"/>
      <sheetName val="물건도(원본)"/>
      <sheetName val="#REF"/>
      <sheetName val="맨홀수량산출(2호)"/>
      <sheetName val="가감수량(2호)"/>
      <sheetName val="사통"/>
      <sheetName val="조명시설"/>
      <sheetName val="적용(기계)"/>
      <sheetName val="내역"/>
      <sheetName val="자재"/>
      <sheetName val="포장(수량)-관로부"/>
      <sheetName val="자재운반단가일람표"/>
      <sheetName val="노임단가"/>
      <sheetName val="Sheet1 (2)"/>
      <sheetName val="지급자재"/>
      <sheetName val="회사개요"/>
      <sheetName val="편입토지조서"/>
      <sheetName val="치수"/>
      <sheetName val="4안전율"/>
      <sheetName val="1"/>
      <sheetName val="견적(갑지)"/>
      <sheetName val="수량산출"/>
      <sheetName val="ABUT수량-A1"/>
      <sheetName val="5흙막이"/>
      <sheetName val="맨홀토공수량"/>
      <sheetName val="금융비용"/>
      <sheetName val="data"/>
      <sheetName val="총갑지"/>
      <sheetName val="실내건축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총괄내역서"/>
      <sheetName val="종배수관"/>
      <sheetName val="INPUT"/>
      <sheetName val="ITEM"/>
      <sheetName val="수안보-MBR1"/>
      <sheetName val="설계조건"/>
      <sheetName val="날개벽(TYPE3)"/>
      <sheetName val="과천MAIN"/>
      <sheetName val="ABUT수량-A1"/>
      <sheetName val="일반공사"/>
      <sheetName val="Sheet17"/>
      <sheetName val="DATE"/>
      <sheetName val="01"/>
      <sheetName val="용산1(해보)"/>
      <sheetName val="부대내역"/>
      <sheetName val="현황"/>
      <sheetName val="시점교대"/>
      <sheetName val="기둥(원형)"/>
      <sheetName val="기초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종배수관면벽구"/>
      <sheetName val="산출근거"/>
      <sheetName val="편입토지조서"/>
      <sheetName val="날개벽수량표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천방교총자재"/>
      <sheetName val="천방교토공집계"/>
      <sheetName val="천방교토공수량"/>
      <sheetName val="물푸기(천)"/>
      <sheetName val="천방교물돌리기"/>
      <sheetName val="구조물집계표"/>
      <sheetName val="천방교집계표"/>
      <sheetName val="천방교수량"/>
      <sheetName val="천방교파라페트"/>
      <sheetName val="천방교접속"/>
      <sheetName val="천방교역T형날개벽"/>
      <sheetName val="천방교교명주집계표"/>
      <sheetName val="천방교교명주수량"/>
      <sheetName val="빈칸 1"/>
      <sheetName val="대포2교총자재"/>
      <sheetName val="대포2교토공집계"/>
      <sheetName val="대포2교토공수량"/>
      <sheetName val="물푸기(대2)"/>
      <sheetName val="대포2교물돌리기"/>
      <sheetName val="구조물집계표-1"/>
      <sheetName val="대포2교집계표"/>
      <sheetName val="대포2교수량"/>
      <sheetName val="대포2교파라페트"/>
      <sheetName val="대포2교접속"/>
      <sheetName val="대포2교역T형날개벽"/>
      <sheetName val="대포2교교명주집계표"/>
      <sheetName val="대포2교교명주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AR52">
            <v>60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0">
          <cell r="AR50" t="str">
            <v>25-240-12</v>
          </cell>
        </row>
        <row r="51">
          <cell r="AR51" t="str">
            <v>40-160-8</v>
          </cell>
        </row>
      </sheetData>
      <sheetData sheetId="24"/>
      <sheetData sheetId="25"/>
      <sheetData sheetId="2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바닥막(1)"/>
      <sheetName val="바닥막(2)"/>
      <sheetName val="바닥막이(con.c)"/>
      <sheetName val="바닥막(개간)"/>
      <sheetName val="바닥막(4)"/>
      <sheetName val="야기찰붙임(기,천)"/>
      <sheetName val="야기찰붙임(기,천)(2)"/>
      <sheetName val="기슭막이(야면석)"/>
      <sheetName val="계간수로공(야.찰)"/>
      <sheetName val="연못만들기"/>
      <sheetName val="폭포돌쌓기"/>
      <sheetName val="대석줄떼"/>
      <sheetName val="골막이(야면석)"/>
      <sheetName val="떼흙막이"/>
      <sheetName val="떼수로내기"/>
      <sheetName val="암거떼수로"/>
      <sheetName val="7급줄떼공"/>
      <sheetName val="떼붙이기"/>
      <sheetName val="대공(콘)(1)"/>
      <sheetName val="대공(콘)(2)"/>
      <sheetName val="기슭막이(야면석)(1)"/>
      <sheetName val="콘크리트바닥막이(1)"/>
      <sheetName val="콘크리트바닥막이(2)"/>
      <sheetName val="깬잡석바닥막이(1)"/>
      <sheetName val="깬잡석바닥막이(2)"/>
      <sheetName val="깬잡석바닥막이(3)"/>
      <sheetName val="기슭막이(야면석)(2)"/>
      <sheetName val="기슭막이(깬잡석)(1)"/>
      <sheetName val="기슭막이(깬잡석)(2)"/>
      <sheetName val="기슭막이(깬잡석)(3)"/>
      <sheetName val="대공(야면석)(1)"/>
      <sheetName val="대공(야면석)(2)"/>
      <sheetName val="대공(야면석)(3)"/>
      <sheetName val="골막이(깬)"/>
      <sheetName val="돌수로"/>
      <sheetName val="준공표지판"/>
      <sheetName val="골막이 (2)"/>
      <sheetName val="표지판"/>
      <sheetName val="바닥막이연결부돌쌓기"/>
      <sheetName val="돌흙막이(야면석)"/>
      <sheetName val="벤치포륨관(600)"/>
      <sheetName val="벤치포륨관(500)"/>
      <sheetName val="측구수로관(400)"/>
      <sheetName val="대석"/>
      <sheetName val="바닥막(3)"/>
      <sheetName val="절계면복구견취도"/>
      <sheetName val="절계면복구견취도 (2)"/>
      <sheetName val="절계면복구견취도(변경)"/>
      <sheetName val="대석줄떼2"/>
      <sheetName val="씨뿌리기"/>
      <sheetName val="기슭막이(야면석)(3)"/>
      <sheetName val="Sheet3"/>
      <sheetName val="스톤블록쌓기"/>
      <sheetName val="편입토지조서"/>
      <sheetName val="골막이(야매)"/>
      <sheetName val="종배수관설치현황"/>
      <sheetName val="종배수관면벽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  <sheetName val="골막이(야매)"/>
      <sheetName val="일위대가"/>
      <sheetName val="종배수관면벽구"/>
      <sheetName val="7급줄떼공"/>
      <sheetName val="포장공"/>
      <sheetName val="배수공"/>
      <sheetName val="편입토지조서"/>
      <sheetName val="대포2교접속"/>
      <sheetName val="천방교접속"/>
      <sheetName val="교대(A1)"/>
      <sheetName val="일위대가목록"/>
      <sheetName val="설계내역서"/>
      <sheetName val="단재적표"/>
      <sheetName val="#REF"/>
      <sheetName val="원가계산서"/>
      <sheetName val="TOTAL_BOQ"/>
      <sheetName val="건축내역"/>
      <sheetName val="속도랑내기(자갈)"/>
      <sheetName val="5흙막이"/>
      <sheetName val="접속도로"/>
      <sheetName val="날개벽수량표"/>
      <sheetName val="재적표"/>
      <sheetName val="수종선택"/>
      <sheetName val="요율표"/>
      <sheetName val="덕전리"/>
      <sheetName val="1"/>
      <sheetName val="집수정토공"/>
      <sheetName val="시방서"/>
      <sheetName val="계약서"/>
      <sheetName val="조명일위"/>
      <sheetName val="입찰안"/>
      <sheetName val="제품정보"/>
      <sheetName val="DANGA"/>
      <sheetName val="위치조서"/>
      <sheetName val="산출근거"/>
      <sheetName val="조명율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주beam"/>
      <sheetName val="바닥판"/>
      <sheetName val="입력DATA"/>
      <sheetName val="편입토지조서"/>
      <sheetName val="DDD"/>
      <sheetName val="암거날개벽"/>
      <sheetName val="7급줄떼공"/>
      <sheetName val="포장공"/>
      <sheetName val="7급줄떼"/>
      <sheetName val="종배수관면벽구"/>
      <sheetName val="덕전리"/>
      <sheetName val="실행철강하도"/>
      <sheetName val="총수량집계표"/>
      <sheetName val="오동"/>
      <sheetName val="대조"/>
      <sheetName val="나한"/>
      <sheetName val="대포2교접속"/>
      <sheetName val="재료"/>
      <sheetName val="약품공급2"/>
      <sheetName val="산출근거"/>
      <sheetName val="#REF"/>
      <sheetName val="부대단위수량"/>
      <sheetName val="지점별강우량"/>
      <sheetName val="영창26"/>
      <sheetName val="철근량"/>
      <sheetName val="입찰안"/>
      <sheetName val="조명시설"/>
      <sheetName val="내역서적용수량"/>
      <sheetName val="총괄표"/>
      <sheetName val="유입량"/>
      <sheetName val="자재단가"/>
      <sheetName val="내역"/>
      <sheetName val="천방교접속"/>
      <sheetName val="일위대가"/>
      <sheetName val="기계경비시간당손료목록"/>
      <sheetName val="노임단가"/>
      <sheetName val="제1호단위수량"/>
      <sheetName val="요율"/>
      <sheetName val="1 자원총괄"/>
      <sheetName val="일위대가목록"/>
      <sheetName val="일위대가목차"/>
      <sheetName val="지급자재"/>
      <sheetName val="일위대가표"/>
      <sheetName val="단가"/>
      <sheetName val="암거단위"/>
      <sheetName val="도근좌표"/>
      <sheetName val="골조"/>
      <sheetName val="DATE"/>
      <sheetName val="항목별진도율"/>
      <sheetName val="앉음벽 (2)"/>
      <sheetName val="PAY"/>
      <sheetName val="건축내역"/>
      <sheetName val="Sheet1"/>
      <sheetName val="Sheet2"/>
      <sheetName val="Sheet3"/>
      <sheetName val="암거"/>
      <sheetName val="공사비총괄표"/>
      <sheetName val="직원자료입력"/>
      <sheetName val="데리네이타현황"/>
      <sheetName val="단위단가"/>
      <sheetName val="내역서"/>
      <sheetName val="재적표"/>
      <sheetName val="원가"/>
      <sheetName val="기안문"/>
      <sheetName val="계약서"/>
      <sheetName val="교수설계"/>
      <sheetName val="N賃率-職"/>
      <sheetName val="102역사"/>
      <sheetName val="골재산출"/>
      <sheetName val="국도접속 차도부수량"/>
      <sheetName val="속도랑내기(자갈)"/>
      <sheetName val="자재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설계순서"/>
      <sheetName val="목차표지"/>
      <sheetName val="예정공정표"/>
      <sheetName val="설명자료"/>
      <sheetName val="관계지적조서"/>
      <sheetName val="공사안내판"/>
      <sheetName val="원가계산서"/>
      <sheetName val="공사비총괄표"/>
      <sheetName val="공사비명세서"/>
      <sheetName val="수량집계"/>
      <sheetName val="집계표"/>
      <sheetName val="일위대가"/>
      <sheetName val="단가산출"/>
      <sheetName val="단가2운반"/>
      <sheetName val="기계경비"/>
      <sheetName val="일반자재"/>
      <sheetName val="단가표"/>
      <sheetName val="운반거리표 (2)"/>
      <sheetName val="운반거리표"/>
      <sheetName val="떼흙막이"/>
      <sheetName val="떼흙막이산출"/>
      <sheetName val="구조"/>
      <sheetName val="집계서식"/>
      <sheetName val="토적계산 (2)"/>
      <sheetName val="토적계산"/>
      <sheetName val="떼산출표"/>
      <sheetName val="기슭막이거리산출"/>
      <sheetName val="콘옹벽구조"/>
      <sheetName val="옹벽수량3.0"/>
      <sheetName val="떼수로공"/>
      <sheetName val="떼수로공산출"/>
      <sheetName val="콘크리트수로"/>
      <sheetName val="콘크리트수로산출"/>
      <sheetName val="돌수로구조"/>
      <sheetName val="돌수로산출"/>
      <sheetName val="u형골막이"/>
      <sheetName val="u형골막이산출"/>
      <sheetName val="산돌쌓기"/>
      <sheetName val="산돌산출"/>
      <sheetName val="배수관날개벽(1000mm)"/>
      <sheetName val="배수관매설(구조)"/>
      <sheetName val="생목무치기"/>
      <sheetName val="생목무치기수량"/>
      <sheetName val="집수정"/>
      <sheetName val="집수정산출"/>
      <sheetName val="낙차공"/>
      <sheetName val="낙차공산출"/>
      <sheetName val="기슭막이구조도"/>
      <sheetName val="기슭막이산출기초"/>
      <sheetName val="ws공법"/>
      <sheetName val="ws(6.0)산출"/>
      <sheetName val="ws(1.23)산출"/>
      <sheetName val="세월교"/>
      <sheetName val="세월교산출기초"/>
      <sheetName val="세월교구조도"/>
      <sheetName val="바닥막이2.0"/>
      <sheetName val="바닥막이2.0산출"/>
      <sheetName val="바닥막이1.5"/>
      <sheetName val="바닥막이1.5산출"/>
      <sheetName val="바닥막이1.0(A형)"/>
      <sheetName val="바닥막이1.0산출(A형)"/>
      <sheetName val="바닥막이1.0(B형)"/>
      <sheetName val="바닥막이1.0산출(B형)"/>
      <sheetName val="바닥막이0.5(C형)"/>
      <sheetName val="바닥막이0.5산출(C형)"/>
      <sheetName val="바닥막이0.5(D형)"/>
      <sheetName val="바닥막이0.5산출(D형)"/>
      <sheetName val="대공구조"/>
      <sheetName val="대공산출기초"/>
      <sheetName val="박스구조3"/>
      <sheetName val="박스3교산출기초 "/>
      <sheetName val="박스구조2"/>
      <sheetName val="박스2교산출기초"/>
      <sheetName val="슬라이딩 산출기초"/>
      <sheetName val="슬라이딩구조 "/>
      <sheetName val="유량산출"/>
      <sheetName val="표주석"/>
      <sheetName val="공종별총괄표"/>
      <sheetName val="수량산출표"/>
      <sheetName val="댐구조도"/>
      <sheetName val="교대(A1)"/>
      <sheetName val="날개벽수량표"/>
      <sheetName val="부대단위수량"/>
      <sheetName val="속도랑내기(자갈)"/>
      <sheetName val="종배수관면벽구"/>
      <sheetName val="편입토지조서"/>
      <sheetName val="7급줄떼"/>
      <sheetName val="단재적표"/>
      <sheetName val="골막이(야매)"/>
      <sheetName val="설계요소"/>
      <sheetName val="토공사"/>
      <sheetName val="표지"/>
      <sheetName val="200"/>
      <sheetName val="직노"/>
      <sheetName val="A-4"/>
      <sheetName val="ACUNIT"/>
      <sheetName val="기초자료"/>
      <sheetName val="계약서"/>
      <sheetName val="조명시설"/>
      <sheetName val="일위대가표"/>
      <sheetName val="배수통관(좌)"/>
      <sheetName val="전기"/>
      <sheetName val="지급자재"/>
      <sheetName val="CTEMCOST"/>
      <sheetName val="부대공Ⅱ"/>
      <sheetName val="#REF"/>
      <sheetName val="7급줄떼공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적용"/>
      <sheetName val="포장자재집계표"/>
      <sheetName val="포장공집계"/>
      <sheetName val="본선포장산출"/>
      <sheetName val="구조물구간 "/>
      <sheetName val="공제단위수량 "/>
      <sheetName val="본선단위수량"/>
      <sheetName val="접속도로"/>
      <sheetName val="정차,과속"/>
      <sheetName val="차선도색"/>
      <sheetName val="조절층포장"/>
      <sheetName val="교통안전시설"/>
      <sheetName val="폐목얽기(5열)"/>
      <sheetName val="바닥막이1.5"/>
      <sheetName val="교통표지판기초자료"/>
      <sheetName val="A-4"/>
      <sheetName val="종배수관면벽구"/>
      <sheetName val="1"/>
      <sheetName val="관보호공단위수량"/>
      <sheetName val="부대공(집계)"/>
      <sheetName val="흄관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흄관기초"/>
      <sheetName val="A-4"/>
      <sheetName val="DATA"/>
      <sheetName val="부대공(집계)"/>
      <sheetName val="대비"/>
      <sheetName val="9GNG운반"/>
      <sheetName val="접속도로"/>
      <sheetName val="날개벽수량표"/>
      <sheetName val="INPUT"/>
      <sheetName val="횡배수관토공수량"/>
      <sheetName val="포장공"/>
      <sheetName val="HP(F)1"/>
      <sheetName val="45,46"/>
      <sheetName val="1"/>
      <sheetName val="폐목얽기(5열)"/>
      <sheetName val="구조물공"/>
      <sheetName val="배수공"/>
      <sheetName val="덕전리"/>
      <sheetName val="설계명세서"/>
      <sheetName val="부대단위수량"/>
      <sheetName val="용소리교"/>
      <sheetName val="바닥막이1.5"/>
      <sheetName val="단가조사"/>
      <sheetName val="품셈TABLE"/>
      <sheetName val="정부노임"/>
      <sheetName val="수문일1"/>
      <sheetName val="98수문일위"/>
      <sheetName val="5흙막이"/>
      <sheetName val="낙찰표"/>
      <sheetName val="위치조서"/>
      <sheetName val="자재단가"/>
      <sheetName val="0파형강관산출"/>
      <sheetName val="배수"/>
      <sheetName val="#REF"/>
      <sheetName val="도근좌표"/>
      <sheetName val="입찰안"/>
      <sheetName val="중사"/>
      <sheetName val="I一般比"/>
      <sheetName val="가도공"/>
      <sheetName val="ABUT수량-A1"/>
      <sheetName val="횡배수관 토공량 산출"/>
      <sheetName val="Type(123)"/>
      <sheetName val="기계경비"/>
      <sheetName val="대치판정"/>
      <sheetName val="날개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토공"/>
      <sheetName val="물푸기"/>
      <sheetName val="구조물공수량집계"/>
      <sheetName val="용소리교"/>
      <sheetName val="파라페트"/>
      <sheetName val="역T형옹벽-드레인보드"/>
      <sheetName val="포장집계"/>
      <sheetName val="콘크리트포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접속도로"/>
      <sheetName val="A-4"/>
      <sheetName val="흄관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및목차"/>
      <sheetName val="간지"/>
      <sheetName val="관급자재총괄표"/>
      <sheetName val="사급자재총괄표"/>
      <sheetName val="골재총괄표"/>
      <sheetName val="시설물수량표"/>
      <sheetName val="포장수량표"/>
      <sheetName val="수목수량총괄표"/>
      <sheetName val="수목자재총괄"/>
      <sheetName val="시설물수량"/>
      <sheetName val="포장수량"/>
      <sheetName val="시설물포장골재집계표"/>
      <sheetName val="수로단위수량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남단 RAMP-A 상부공 수량 집계표"/>
      <sheetName val="남단 RAMP-A 상부철근수량 집계표 "/>
      <sheetName val="SAS1 수량 집계표"/>
      <sheetName val="SAS2 수량 집계표"/>
      <sheetName val="SAS3 수량 집계표"/>
      <sheetName val="SAS4 수량 집계표"/>
      <sheetName val="남단 RAMP-A 강재 수량 집계표"/>
      <sheetName val="남단 RAMP-A 하부공 수량 집계표"/>
      <sheetName val="남단 RAMP-A 교대수량 집계표"/>
      <sheetName val="남단 RAMP-A 교대철근수량 집계표"/>
      <sheetName val="남단 RAMP-A 교각수량 집계표"/>
      <sheetName val="남단 RAMP-A 교각철근수량집계표 "/>
      <sheetName val="남단 RAMP-A 옹벽수량집계표"/>
      <sheetName val="남단 RAMP-A 옹벽철근수량 집계표"/>
      <sheetName val="남단 RAMP-A U-TYPE 옹벽수량집계표"/>
      <sheetName val="남단 RAMP-A 우물통 수량 집계표"/>
      <sheetName val="남단 RAMP-A 우물통 철근수량 집계표"/>
      <sheetName val="남단 RAMP-A 현장 타설 말뚝 수량 집계표"/>
      <sheetName val="남단 RAMP-A RCD 철근수량 집계표"/>
      <sheetName val="남단 RAMP-A 교대 현장 타설 말뚝 수량 집계표"/>
      <sheetName val="남단 RAMP-A RCD 철근수량 집계표(교대)"/>
      <sheetName val="남단 RAMP-A 교각 현장 타설 말뚝 수량 집계표"/>
      <sheetName val="남단 RAMP-A 교각 RCD 철근수량집계표"/>
      <sheetName val="남단 RAMP-A 토공수량 집계표"/>
      <sheetName val="남단 RAMP-A 교대 토공수량 집계표"/>
      <sheetName val="남단 RAMP-A 교각 토공수량 집계표"/>
      <sheetName val="남단 RAMP-A 우물통 토공수량 집계표"/>
      <sheetName val="남단 RAMP-A 현장타설말뚝 토공수량 집계표"/>
      <sheetName val="남단 RAMP-A 교대 현장타설말뚝 토공수량 집계표"/>
      <sheetName val="남단 RAMP-A 교각 현장타설말뚝 토공수량 집계표"/>
      <sheetName val="남단 RAMP-A 가시설 집계표"/>
      <sheetName val="상부공(RAMP-A) 수량 집계표"/>
      <sheetName val="NAS1 수량 집계표"/>
      <sheetName val="NAS2 수량 집계표"/>
      <sheetName val="북단(RAMP-A)교각수량 집계표"/>
      <sheetName val="북단(RAMP-A)교대수량 집계표"/>
      <sheetName val="북단(RAMP-A) 하부일반수량 집계표"/>
      <sheetName val="북단(RAMP-A) U-TYPE 수량 집계표"/>
      <sheetName val="북단(RAMP-A)우물통 수량 집계표"/>
      <sheetName val="북단(RAMP-A)현장 타설 말뚝 수량 집계표"/>
      <sheetName val="교각 현장 타설 말뚝 수량 집계표(북단RAMP-A)"/>
      <sheetName val="교대 현장 타설 말뚝 수량 집계표(북단RAMP-A)"/>
      <sheetName val="북단(RAMP-A)강재 수량 집계표"/>
      <sheetName val="본선 철근수량 집계표"/>
      <sheetName val="북단(PL.GIRDER)철근수량 집계표 "/>
      <sheetName val="본선(PL.GIRDER)토공수량 집계표"/>
      <sheetName val="북단(PL.GIRDER)토공수량 집계표"/>
      <sheetName val="5흙막이"/>
      <sheetName val="종배수관면벽구"/>
      <sheetName val="접속도로"/>
      <sheetName val="교각1"/>
      <sheetName val="흄관기초"/>
      <sheetName val="ITEM"/>
      <sheetName val="교각계산"/>
      <sheetName val="조건표"/>
      <sheetName val="7급줄떼"/>
      <sheetName val="ilch"/>
      <sheetName val="단가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5흙막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집계"/>
      <sheetName val="암거수량및 물량집계표"/>
      <sheetName val="배수집계"/>
      <sheetName val="배수관본체수량집계표"/>
      <sheetName val="맹암거 수량"/>
      <sheetName val="암거 집계표"/>
      <sheetName val="배수수량집계표"/>
      <sheetName val="횡배수조서,집계"/>
      <sheetName val="집수정수량집계표"/>
      <sheetName val="배수공집계표"/>
      <sheetName val="집 수 정"/>
      <sheetName val="기초자료및 집수정 리스트  "/>
      <sheetName val="측구단위, 연장, 집계표 "/>
      <sheetName val="부대단위수량"/>
      <sheetName val="종배수관"/>
      <sheetName val="배수단위,측구집계"/>
      <sheetName val="횡단위"/>
      <sheetName val="평균높이와날개단위수량"/>
      <sheetName val="날개벽수량표"/>
      <sheetName val="구조물공"/>
      <sheetName val="배수공집계"/>
      <sheetName val="수량산출"/>
      <sheetName val="종배수관면벽구"/>
      <sheetName val="편입토지조서"/>
      <sheetName val="주beam"/>
      <sheetName val="흄관기초"/>
      <sheetName val="7급줄떼"/>
      <sheetName val="터파기및재료"/>
      <sheetName val="직노"/>
      <sheetName val="단위수량"/>
      <sheetName val="#REF"/>
      <sheetName val="DATE"/>
      <sheetName val="Sheet1"/>
      <sheetName val="7급줄떼공"/>
      <sheetName val="일위대가"/>
      <sheetName val="A-4"/>
      <sheetName val="noyim"/>
      <sheetName val="설계명세서"/>
      <sheetName val="입찰안"/>
      <sheetName val="200"/>
      <sheetName val="조명시설"/>
      <sheetName val="5흙막이"/>
      <sheetName val="내역서"/>
      <sheetName val="아산경희980422"/>
      <sheetName val="배수공"/>
      <sheetName val="대포2교접속"/>
      <sheetName val="일위대가표"/>
      <sheetName val="포장공"/>
      <sheetName val="FILE1"/>
      <sheetName val="총괄"/>
      <sheetName val="3BL공동구 수량"/>
      <sheetName val="시중노임단가"/>
      <sheetName val="손익분석"/>
      <sheetName val="순성토"/>
      <sheetName val="계약서"/>
      <sheetName val="횡배수관토공수량"/>
      <sheetName val="골재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 집계표"/>
      <sheetName val="철근자재집계표"/>
      <sheetName val="콘크리트자재집계표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 집계표"/>
      <sheetName val="철근자재집계표"/>
      <sheetName val="콘크리트자재집계표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view="pageBreakPreview" zoomScaleNormal="100" zoomScaleSheetLayoutView="100" workbookViewId="0">
      <selection activeCell="AK22" sqref="AK22"/>
    </sheetView>
  </sheetViews>
  <sheetFormatPr defaultRowHeight="12" x14ac:dyDescent="0.15"/>
  <cols>
    <col min="1" max="1" width="1.140625" style="1307" customWidth="1"/>
    <col min="2" max="2" width="8.5703125" style="1307" customWidth="1"/>
    <col min="3" max="3" width="2.85546875" style="1307" customWidth="1"/>
    <col min="4" max="4" width="5.5703125" style="1307" customWidth="1"/>
    <col min="5" max="5" width="5.140625" style="1307" customWidth="1"/>
    <col min="6" max="6" width="2.5703125" style="1307" customWidth="1"/>
    <col min="7" max="7" width="5.7109375" style="1307" customWidth="1"/>
    <col min="8" max="8" width="2.28515625" style="1307" customWidth="1"/>
    <col min="9" max="9" width="5.7109375" style="1307" customWidth="1"/>
    <col min="10" max="10" width="2.5703125" style="1307" customWidth="1"/>
    <col min="11" max="11" width="4.28515625" style="1307" customWidth="1"/>
    <col min="12" max="12" width="1.85546875" style="1307" customWidth="1"/>
    <col min="13" max="13" width="4.85546875" style="1307" customWidth="1"/>
    <col min="14" max="14" width="1.7109375" style="1307" customWidth="1"/>
    <col min="15" max="15" width="6.140625" style="1307" customWidth="1"/>
    <col min="16" max="16" width="5" style="1307" customWidth="1"/>
    <col min="17" max="17" width="3.85546875" style="1307" customWidth="1"/>
    <col min="18" max="18" width="8.140625" style="1307" customWidth="1"/>
    <col min="19" max="19" width="7.42578125" style="1307" customWidth="1"/>
    <col min="20" max="20" width="2" style="1307" customWidth="1"/>
    <col min="21" max="21" width="5.7109375" style="1307" customWidth="1"/>
    <col min="22" max="22" width="2.5703125" style="1307" customWidth="1"/>
    <col min="23" max="23" width="5.5703125" style="1307" customWidth="1"/>
    <col min="24" max="24" width="2.7109375" style="1307" customWidth="1"/>
    <col min="25" max="25" width="5.5703125" style="1307" customWidth="1"/>
    <col min="26" max="26" width="3.5703125" style="1307" customWidth="1"/>
    <col min="27" max="27" width="5.28515625" style="1307" customWidth="1"/>
    <col min="28" max="28" width="3.42578125" style="1307" customWidth="1"/>
    <col min="29" max="29" width="5" style="1307" customWidth="1"/>
    <col min="30" max="31" width="4.7109375" style="1307" customWidth="1"/>
    <col min="32" max="32" width="6" style="1307" customWidth="1"/>
    <col min="33" max="33" width="4.7109375" style="1307" customWidth="1"/>
    <col min="34" max="34" width="1.140625" style="1307" customWidth="1"/>
    <col min="35" max="256" width="9.140625" style="1307"/>
    <col min="257" max="257" width="1.140625" style="1307" customWidth="1"/>
    <col min="258" max="258" width="8.5703125" style="1307" customWidth="1"/>
    <col min="259" max="259" width="2.85546875" style="1307" customWidth="1"/>
    <col min="260" max="260" width="5.5703125" style="1307" customWidth="1"/>
    <col min="261" max="261" width="5.140625" style="1307" customWidth="1"/>
    <col min="262" max="262" width="2.5703125" style="1307" customWidth="1"/>
    <col min="263" max="263" width="5.7109375" style="1307" customWidth="1"/>
    <col min="264" max="264" width="2.28515625" style="1307" customWidth="1"/>
    <col min="265" max="265" width="5.7109375" style="1307" customWidth="1"/>
    <col min="266" max="266" width="2.5703125" style="1307" customWidth="1"/>
    <col min="267" max="267" width="4.28515625" style="1307" customWidth="1"/>
    <col min="268" max="268" width="1.85546875" style="1307" customWidth="1"/>
    <col min="269" max="269" width="4.85546875" style="1307" customWidth="1"/>
    <col min="270" max="270" width="1.7109375" style="1307" customWidth="1"/>
    <col min="271" max="271" width="6.140625" style="1307" customWidth="1"/>
    <col min="272" max="272" width="5" style="1307" customWidth="1"/>
    <col min="273" max="273" width="3.85546875" style="1307" customWidth="1"/>
    <col min="274" max="274" width="8.140625" style="1307" customWidth="1"/>
    <col min="275" max="275" width="7.42578125" style="1307" customWidth="1"/>
    <col min="276" max="276" width="2" style="1307" customWidth="1"/>
    <col min="277" max="277" width="5.7109375" style="1307" customWidth="1"/>
    <col min="278" max="278" width="2.5703125" style="1307" customWidth="1"/>
    <col min="279" max="279" width="5.5703125" style="1307" customWidth="1"/>
    <col min="280" max="280" width="2.7109375" style="1307" customWidth="1"/>
    <col min="281" max="281" width="5.5703125" style="1307" customWidth="1"/>
    <col min="282" max="282" width="3.5703125" style="1307" customWidth="1"/>
    <col min="283" max="283" width="5.28515625" style="1307" customWidth="1"/>
    <col min="284" max="284" width="3.42578125" style="1307" customWidth="1"/>
    <col min="285" max="285" width="5" style="1307" customWidth="1"/>
    <col min="286" max="287" width="4.7109375" style="1307" customWidth="1"/>
    <col min="288" max="288" width="6" style="1307" customWidth="1"/>
    <col min="289" max="289" width="4.7109375" style="1307" customWidth="1"/>
    <col min="290" max="290" width="1.140625" style="1307" customWidth="1"/>
    <col min="291" max="512" width="9.140625" style="1307"/>
    <col min="513" max="513" width="1.140625" style="1307" customWidth="1"/>
    <col min="514" max="514" width="8.5703125" style="1307" customWidth="1"/>
    <col min="515" max="515" width="2.85546875" style="1307" customWidth="1"/>
    <col min="516" max="516" width="5.5703125" style="1307" customWidth="1"/>
    <col min="517" max="517" width="5.140625" style="1307" customWidth="1"/>
    <col min="518" max="518" width="2.5703125" style="1307" customWidth="1"/>
    <col min="519" max="519" width="5.7109375" style="1307" customWidth="1"/>
    <col min="520" max="520" width="2.28515625" style="1307" customWidth="1"/>
    <col min="521" max="521" width="5.7109375" style="1307" customWidth="1"/>
    <col min="522" max="522" width="2.5703125" style="1307" customWidth="1"/>
    <col min="523" max="523" width="4.28515625" style="1307" customWidth="1"/>
    <col min="524" max="524" width="1.85546875" style="1307" customWidth="1"/>
    <col min="525" max="525" width="4.85546875" style="1307" customWidth="1"/>
    <col min="526" max="526" width="1.7109375" style="1307" customWidth="1"/>
    <col min="527" max="527" width="6.140625" style="1307" customWidth="1"/>
    <col min="528" max="528" width="5" style="1307" customWidth="1"/>
    <col min="529" max="529" width="3.85546875" style="1307" customWidth="1"/>
    <col min="530" max="530" width="8.140625" style="1307" customWidth="1"/>
    <col min="531" max="531" width="7.42578125" style="1307" customWidth="1"/>
    <col min="532" max="532" width="2" style="1307" customWidth="1"/>
    <col min="533" max="533" width="5.7109375" style="1307" customWidth="1"/>
    <col min="534" max="534" width="2.5703125" style="1307" customWidth="1"/>
    <col min="535" max="535" width="5.5703125" style="1307" customWidth="1"/>
    <col min="536" max="536" width="2.7109375" style="1307" customWidth="1"/>
    <col min="537" max="537" width="5.5703125" style="1307" customWidth="1"/>
    <col min="538" max="538" width="3.5703125" style="1307" customWidth="1"/>
    <col min="539" max="539" width="5.28515625" style="1307" customWidth="1"/>
    <col min="540" max="540" width="3.42578125" style="1307" customWidth="1"/>
    <col min="541" max="541" width="5" style="1307" customWidth="1"/>
    <col min="542" max="543" width="4.7109375" style="1307" customWidth="1"/>
    <col min="544" max="544" width="6" style="1307" customWidth="1"/>
    <col min="545" max="545" width="4.7109375" style="1307" customWidth="1"/>
    <col min="546" max="546" width="1.140625" style="1307" customWidth="1"/>
    <col min="547" max="768" width="9.140625" style="1307"/>
    <col min="769" max="769" width="1.140625" style="1307" customWidth="1"/>
    <col min="770" max="770" width="8.5703125" style="1307" customWidth="1"/>
    <col min="771" max="771" width="2.85546875" style="1307" customWidth="1"/>
    <col min="772" max="772" width="5.5703125" style="1307" customWidth="1"/>
    <col min="773" max="773" width="5.140625" style="1307" customWidth="1"/>
    <col min="774" max="774" width="2.5703125" style="1307" customWidth="1"/>
    <col min="775" max="775" width="5.7109375" style="1307" customWidth="1"/>
    <col min="776" max="776" width="2.28515625" style="1307" customWidth="1"/>
    <col min="777" max="777" width="5.7109375" style="1307" customWidth="1"/>
    <col min="778" max="778" width="2.5703125" style="1307" customWidth="1"/>
    <col min="779" max="779" width="4.28515625" style="1307" customWidth="1"/>
    <col min="780" max="780" width="1.85546875" style="1307" customWidth="1"/>
    <col min="781" max="781" width="4.85546875" style="1307" customWidth="1"/>
    <col min="782" max="782" width="1.7109375" style="1307" customWidth="1"/>
    <col min="783" max="783" width="6.140625" style="1307" customWidth="1"/>
    <col min="784" max="784" width="5" style="1307" customWidth="1"/>
    <col min="785" max="785" width="3.85546875" style="1307" customWidth="1"/>
    <col min="786" max="786" width="8.140625" style="1307" customWidth="1"/>
    <col min="787" max="787" width="7.42578125" style="1307" customWidth="1"/>
    <col min="788" max="788" width="2" style="1307" customWidth="1"/>
    <col min="789" max="789" width="5.7109375" style="1307" customWidth="1"/>
    <col min="790" max="790" width="2.5703125" style="1307" customWidth="1"/>
    <col min="791" max="791" width="5.5703125" style="1307" customWidth="1"/>
    <col min="792" max="792" width="2.7109375" style="1307" customWidth="1"/>
    <col min="793" max="793" width="5.5703125" style="1307" customWidth="1"/>
    <col min="794" max="794" width="3.5703125" style="1307" customWidth="1"/>
    <col min="795" max="795" width="5.28515625" style="1307" customWidth="1"/>
    <col min="796" max="796" width="3.42578125" style="1307" customWidth="1"/>
    <col min="797" max="797" width="5" style="1307" customWidth="1"/>
    <col min="798" max="799" width="4.7109375" style="1307" customWidth="1"/>
    <col min="800" max="800" width="6" style="1307" customWidth="1"/>
    <col min="801" max="801" width="4.7109375" style="1307" customWidth="1"/>
    <col min="802" max="802" width="1.140625" style="1307" customWidth="1"/>
    <col min="803" max="1024" width="9.140625" style="1307"/>
    <col min="1025" max="1025" width="1.140625" style="1307" customWidth="1"/>
    <col min="1026" max="1026" width="8.5703125" style="1307" customWidth="1"/>
    <col min="1027" max="1027" width="2.85546875" style="1307" customWidth="1"/>
    <col min="1028" max="1028" width="5.5703125" style="1307" customWidth="1"/>
    <col min="1029" max="1029" width="5.140625" style="1307" customWidth="1"/>
    <col min="1030" max="1030" width="2.5703125" style="1307" customWidth="1"/>
    <col min="1031" max="1031" width="5.7109375" style="1307" customWidth="1"/>
    <col min="1032" max="1032" width="2.28515625" style="1307" customWidth="1"/>
    <col min="1033" max="1033" width="5.7109375" style="1307" customWidth="1"/>
    <col min="1034" max="1034" width="2.5703125" style="1307" customWidth="1"/>
    <col min="1035" max="1035" width="4.28515625" style="1307" customWidth="1"/>
    <col min="1036" max="1036" width="1.85546875" style="1307" customWidth="1"/>
    <col min="1037" max="1037" width="4.85546875" style="1307" customWidth="1"/>
    <col min="1038" max="1038" width="1.7109375" style="1307" customWidth="1"/>
    <col min="1039" max="1039" width="6.140625" style="1307" customWidth="1"/>
    <col min="1040" max="1040" width="5" style="1307" customWidth="1"/>
    <col min="1041" max="1041" width="3.85546875" style="1307" customWidth="1"/>
    <col min="1042" max="1042" width="8.140625" style="1307" customWidth="1"/>
    <col min="1043" max="1043" width="7.42578125" style="1307" customWidth="1"/>
    <col min="1044" max="1044" width="2" style="1307" customWidth="1"/>
    <col min="1045" max="1045" width="5.7109375" style="1307" customWidth="1"/>
    <col min="1046" max="1046" width="2.5703125" style="1307" customWidth="1"/>
    <col min="1047" max="1047" width="5.5703125" style="1307" customWidth="1"/>
    <col min="1048" max="1048" width="2.7109375" style="1307" customWidth="1"/>
    <col min="1049" max="1049" width="5.5703125" style="1307" customWidth="1"/>
    <col min="1050" max="1050" width="3.5703125" style="1307" customWidth="1"/>
    <col min="1051" max="1051" width="5.28515625" style="1307" customWidth="1"/>
    <col min="1052" max="1052" width="3.42578125" style="1307" customWidth="1"/>
    <col min="1053" max="1053" width="5" style="1307" customWidth="1"/>
    <col min="1054" max="1055" width="4.7109375" style="1307" customWidth="1"/>
    <col min="1056" max="1056" width="6" style="1307" customWidth="1"/>
    <col min="1057" max="1057" width="4.7109375" style="1307" customWidth="1"/>
    <col min="1058" max="1058" width="1.140625" style="1307" customWidth="1"/>
    <col min="1059" max="1280" width="9.140625" style="1307"/>
    <col min="1281" max="1281" width="1.140625" style="1307" customWidth="1"/>
    <col min="1282" max="1282" width="8.5703125" style="1307" customWidth="1"/>
    <col min="1283" max="1283" width="2.85546875" style="1307" customWidth="1"/>
    <col min="1284" max="1284" width="5.5703125" style="1307" customWidth="1"/>
    <col min="1285" max="1285" width="5.140625" style="1307" customWidth="1"/>
    <col min="1286" max="1286" width="2.5703125" style="1307" customWidth="1"/>
    <col min="1287" max="1287" width="5.7109375" style="1307" customWidth="1"/>
    <col min="1288" max="1288" width="2.28515625" style="1307" customWidth="1"/>
    <col min="1289" max="1289" width="5.7109375" style="1307" customWidth="1"/>
    <col min="1290" max="1290" width="2.5703125" style="1307" customWidth="1"/>
    <col min="1291" max="1291" width="4.28515625" style="1307" customWidth="1"/>
    <col min="1292" max="1292" width="1.85546875" style="1307" customWidth="1"/>
    <col min="1293" max="1293" width="4.85546875" style="1307" customWidth="1"/>
    <col min="1294" max="1294" width="1.7109375" style="1307" customWidth="1"/>
    <col min="1295" max="1295" width="6.140625" style="1307" customWidth="1"/>
    <col min="1296" max="1296" width="5" style="1307" customWidth="1"/>
    <col min="1297" max="1297" width="3.85546875" style="1307" customWidth="1"/>
    <col min="1298" max="1298" width="8.140625" style="1307" customWidth="1"/>
    <col min="1299" max="1299" width="7.42578125" style="1307" customWidth="1"/>
    <col min="1300" max="1300" width="2" style="1307" customWidth="1"/>
    <col min="1301" max="1301" width="5.7109375" style="1307" customWidth="1"/>
    <col min="1302" max="1302" width="2.5703125" style="1307" customWidth="1"/>
    <col min="1303" max="1303" width="5.5703125" style="1307" customWidth="1"/>
    <col min="1304" max="1304" width="2.7109375" style="1307" customWidth="1"/>
    <col min="1305" max="1305" width="5.5703125" style="1307" customWidth="1"/>
    <col min="1306" max="1306" width="3.5703125" style="1307" customWidth="1"/>
    <col min="1307" max="1307" width="5.28515625" style="1307" customWidth="1"/>
    <col min="1308" max="1308" width="3.42578125" style="1307" customWidth="1"/>
    <col min="1309" max="1309" width="5" style="1307" customWidth="1"/>
    <col min="1310" max="1311" width="4.7109375" style="1307" customWidth="1"/>
    <col min="1312" max="1312" width="6" style="1307" customWidth="1"/>
    <col min="1313" max="1313" width="4.7109375" style="1307" customWidth="1"/>
    <col min="1314" max="1314" width="1.140625" style="1307" customWidth="1"/>
    <col min="1315" max="1536" width="9.140625" style="1307"/>
    <col min="1537" max="1537" width="1.140625" style="1307" customWidth="1"/>
    <col min="1538" max="1538" width="8.5703125" style="1307" customWidth="1"/>
    <col min="1539" max="1539" width="2.85546875" style="1307" customWidth="1"/>
    <col min="1540" max="1540" width="5.5703125" style="1307" customWidth="1"/>
    <col min="1541" max="1541" width="5.140625" style="1307" customWidth="1"/>
    <col min="1542" max="1542" width="2.5703125" style="1307" customWidth="1"/>
    <col min="1543" max="1543" width="5.7109375" style="1307" customWidth="1"/>
    <col min="1544" max="1544" width="2.28515625" style="1307" customWidth="1"/>
    <col min="1545" max="1545" width="5.7109375" style="1307" customWidth="1"/>
    <col min="1546" max="1546" width="2.5703125" style="1307" customWidth="1"/>
    <col min="1547" max="1547" width="4.28515625" style="1307" customWidth="1"/>
    <col min="1548" max="1548" width="1.85546875" style="1307" customWidth="1"/>
    <col min="1549" max="1549" width="4.85546875" style="1307" customWidth="1"/>
    <col min="1550" max="1550" width="1.7109375" style="1307" customWidth="1"/>
    <col min="1551" max="1551" width="6.140625" style="1307" customWidth="1"/>
    <col min="1552" max="1552" width="5" style="1307" customWidth="1"/>
    <col min="1553" max="1553" width="3.85546875" style="1307" customWidth="1"/>
    <col min="1554" max="1554" width="8.140625" style="1307" customWidth="1"/>
    <col min="1555" max="1555" width="7.42578125" style="1307" customWidth="1"/>
    <col min="1556" max="1556" width="2" style="1307" customWidth="1"/>
    <col min="1557" max="1557" width="5.7109375" style="1307" customWidth="1"/>
    <col min="1558" max="1558" width="2.5703125" style="1307" customWidth="1"/>
    <col min="1559" max="1559" width="5.5703125" style="1307" customWidth="1"/>
    <col min="1560" max="1560" width="2.7109375" style="1307" customWidth="1"/>
    <col min="1561" max="1561" width="5.5703125" style="1307" customWidth="1"/>
    <col min="1562" max="1562" width="3.5703125" style="1307" customWidth="1"/>
    <col min="1563" max="1563" width="5.28515625" style="1307" customWidth="1"/>
    <col min="1564" max="1564" width="3.42578125" style="1307" customWidth="1"/>
    <col min="1565" max="1565" width="5" style="1307" customWidth="1"/>
    <col min="1566" max="1567" width="4.7109375" style="1307" customWidth="1"/>
    <col min="1568" max="1568" width="6" style="1307" customWidth="1"/>
    <col min="1569" max="1569" width="4.7109375" style="1307" customWidth="1"/>
    <col min="1570" max="1570" width="1.140625" style="1307" customWidth="1"/>
    <col min="1571" max="1792" width="9.140625" style="1307"/>
    <col min="1793" max="1793" width="1.140625" style="1307" customWidth="1"/>
    <col min="1794" max="1794" width="8.5703125" style="1307" customWidth="1"/>
    <col min="1795" max="1795" width="2.85546875" style="1307" customWidth="1"/>
    <col min="1796" max="1796" width="5.5703125" style="1307" customWidth="1"/>
    <col min="1797" max="1797" width="5.140625" style="1307" customWidth="1"/>
    <col min="1798" max="1798" width="2.5703125" style="1307" customWidth="1"/>
    <col min="1799" max="1799" width="5.7109375" style="1307" customWidth="1"/>
    <col min="1800" max="1800" width="2.28515625" style="1307" customWidth="1"/>
    <col min="1801" max="1801" width="5.7109375" style="1307" customWidth="1"/>
    <col min="1802" max="1802" width="2.5703125" style="1307" customWidth="1"/>
    <col min="1803" max="1803" width="4.28515625" style="1307" customWidth="1"/>
    <col min="1804" max="1804" width="1.85546875" style="1307" customWidth="1"/>
    <col min="1805" max="1805" width="4.85546875" style="1307" customWidth="1"/>
    <col min="1806" max="1806" width="1.7109375" style="1307" customWidth="1"/>
    <col min="1807" max="1807" width="6.140625" style="1307" customWidth="1"/>
    <col min="1808" max="1808" width="5" style="1307" customWidth="1"/>
    <col min="1809" max="1809" width="3.85546875" style="1307" customWidth="1"/>
    <col min="1810" max="1810" width="8.140625" style="1307" customWidth="1"/>
    <col min="1811" max="1811" width="7.42578125" style="1307" customWidth="1"/>
    <col min="1812" max="1812" width="2" style="1307" customWidth="1"/>
    <col min="1813" max="1813" width="5.7109375" style="1307" customWidth="1"/>
    <col min="1814" max="1814" width="2.5703125" style="1307" customWidth="1"/>
    <col min="1815" max="1815" width="5.5703125" style="1307" customWidth="1"/>
    <col min="1816" max="1816" width="2.7109375" style="1307" customWidth="1"/>
    <col min="1817" max="1817" width="5.5703125" style="1307" customWidth="1"/>
    <col min="1818" max="1818" width="3.5703125" style="1307" customWidth="1"/>
    <col min="1819" max="1819" width="5.28515625" style="1307" customWidth="1"/>
    <col min="1820" max="1820" width="3.42578125" style="1307" customWidth="1"/>
    <col min="1821" max="1821" width="5" style="1307" customWidth="1"/>
    <col min="1822" max="1823" width="4.7109375" style="1307" customWidth="1"/>
    <col min="1824" max="1824" width="6" style="1307" customWidth="1"/>
    <col min="1825" max="1825" width="4.7109375" style="1307" customWidth="1"/>
    <col min="1826" max="1826" width="1.140625" style="1307" customWidth="1"/>
    <col min="1827" max="2048" width="9.140625" style="1307"/>
    <col min="2049" max="2049" width="1.140625" style="1307" customWidth="1"/>
    <col min="2050" max="2050" width="8.5703125" style="1307" customWidth="1"/>
    <col min="2051" max="2051" width="2.85546875" style="1307" customWidth="1"/>
    <col min="2052" max="2052" width="5.5703125" style="1307" customWidth="1"/>
    <col min="2053" max="2053" width="5.140625" style="1307" customWidth="1"/>
    <col min="2054" max="2054" width="2.5703125" style="1307" customWidth="1"/>
    <col min="2055" max="2055" width="5.7109375" style="1307" customWidth="1"/>
    <col min="2056" max="2056" width="2.28515625" style="1307" customWidth="1"/>
    <col min="2057" max="2057" width="5.7109375" style="1307" customWidth="1"/>
    <col min="2058" max="2058" width="2.5703125" style="1307" customWidth="1"/>
    <col min="2059" max="2059" width="4.28515625" style="1307" customWidth="1"/>
    <col min="2060" max="2060" width="1.85546875" style="1307" customWidth="1"/>
    <col min="2061" max="2061" width="4.85546875" style="1307" customWidth="1"/>
    <col min="2062" max="2062" width="1.7109375" style="1307" customWidth="1"/>
    <col min="2063" max="2063" width="6.140625" style="1307" customWidth="1"/>
    <col min="2064" max="2064" width="5" style="1307" customWidth="1"/>
    <col min="2065" max="2065" width="3.85546875" style="1307" customWidth="1"/>
    <col min="2066" max="2066" width="8.140625" style="1307" customWidth="1"/>
    <col min="2067" max="2067" width="7.42578125" style="1307" customWidth="1"/>
    <col min="2068" max="2068" width="2" style="1307" customWidth="1"/>
    <col min="2069" max="2069" width="5.7109375" style="1307" customWidth="1"/>
    <col min="2070" max="2070" width="2.5703125" style="1307" customWidth="1"/>
    <col min="2071" max="2071" width="5.5703125" style="1307" customWidth="1"/>
    <col min="2072" max="2072" width="2.7109375" style="1307" customWidth="1"/>
    <col min="2073" max="2073" width="5.5703125" style="1307" customWidth="1"/>
    <col min="2074" max="2074" width="3.5703125" style="1307" customWidth="1"/>
    <col min="2075" max="2075" width="5.28515625" style="1307" customWidth="1"/>
    <col min="2076" max="2076" width="3.42578125" style="1307" customWidth="1"/>
    <col min="2077" max="2077" width="5" style="1307" customWidth="1"/>
    <col min="2078" max="2079" width="4.7109375" style="1307" customWidth="1"/>
    <col min="2080" max="2080" width="6" style="1307" customWidth="1"/>
    <col min="2081" max="2081" width="4.7109375" style="1307" customWidth="1"/>
    <col min="2082" max="2082" width="1.140625" style="1307" customWidth="1"/>
    <col min="2083" max="2304" width="9.140625" style="1307"/>
    <col min="2305" max="2305" width="1.140625" style="1307" customWidth="1"/>
    <col min="2306" max="2306" width="8.5703125" style="1307" customWidth="1"/>
    <col min="2307" max="2307" width="2.85546875" style="1307" customWidth="1"/>
    <col min="2308" max="2308" width="5.5703125" style="1307" customWidth="1"/>
    <col min="2309" max="2309" width="5.140625" style="1307" customWidth="1"/>
    <col min="2310" max="2310" width="2.5703125" style="1307" customWidth="1"/>
    <col min="2311" max="2311" width="5.7109375" style="1307" customWidth="1"/>
    <col min="2312" max="2312" width="2.28515625" style="1307" customWidth="1"/>
    <col min="2313" max="2313" width="5.7109375" style="1307" customWidth="1"/>
    <col min="2314" max="2314" width="2.5703125" style="1307" customWidth="1"/>
    <col min="2315" max="2315" width="4.28515625" style="1307" customWidth="1"/>
    <col min="2316" max="2316" width="1.85546875" style="1307" customWidth="1"/>
    <col min="2317" max="2317" width="4.85546875" style="1307" customWidth="1"/>
    <col min="2318" max="2318" width="1.7109375" style="1307" customWidth="1"/>
    <col min="2319" max="2319" width="6.140625" style="1307" customWidth="1"/>
    <col min="2320" max="2320" width="5" style="1307" customWidth="1"/>
    <col min="2321" max="2321" width="3.85546875" style="1307" customWidth="1"/>
    <col min="2322" max="2322" width="8.140625" style="1307" customWidth="1"/>
    <col min="2323" max="2323" width="7.42578125" style="1307" customWidth="1"/>
    <col min="2324" max="2324" width="2" style="1307" customWidth="1"/>
    <col min="2325" max="2325" width="5.7109375" style="1307" customWidth="1"/>
    <col min="2326" max="2326" width="2.5703125" style="1307" customWidth="1"/>
    <col min="2327" max="2327" width="5.5703125" style="1307" customWidth="1"/>
    <col min="2328" max="2328" width="2.7109375" style="1307" customWidth="1"/>
    <col min="2329" max="2329" width="5.5703125" style="1307" customWidth="1"/>
    <col min="2330" max="2330" width="3.5703125" style="1307" customWidth="1"/>
    <col min="2331" max="2331" width="5.28515625" style="1307" customWidth="1"/>
    <col min="2332" max="2332" width="3.42578125" style="1307" customWidth="1"/>
    <col min="2333" max="2333" width="5" style="1307" customWidth="1"/>
    <col min="2334" max="2335" width="4.7109375" style="1307" customWidth="1"/>
    <col min="2336" max="2336" width="6" style="1307" customWidth="1"/>
    <col min="2337" max="2337" width="4.7109375" style="1307" customWidth="1"/>
    <col min="2338" max="2338" width="1.140625" style="1307" customWidth="1"/>
    <col min="2339" max="2560" width="9.140625" style="1307"/>
    <col min="2561" max="2561" width="1.140625" style="1307" customWidth="1"/>
    <col min="2562" max="2562" width="8.5703125" style="1307" customWidth="1"/>
    <col min="2563" max="2563" width="2.85546875" style="1307" customWidth="1"/>
    <col min="2564" max="2564" width="5.5703125" style="1307" customWidth="1"/>
    <col min="2565" max="2565" width="5.140625" style="1307" customWidth="1"/>
    <col min="2566" max="2566" width="2.5703125" style="1307" customWidth="1"/>
    <col min="2567" max="2567" width="5.7109375" style="1307" customWidth="1"/>
    <col min="2568" max="2568" width="2.28515625" style="1307" customWidth="1"/>
    <col min="2569" max="2569" width="5.7109375" style="1307" customWidth="1"/>
    <col min="2570" max="2570" width="2.5703125" style="1307" customWidth="1"/>
    <col min="2571" max="2571" width="4.28515625" style="1307" customWidth="1"/>
    <col min="2572" max="2572" width="1.85546875" style="1307" customWidth="1"/>
    <col min="2573" max="2573" width="4.85546875" style="1307" customWidth="1"/>
    <col min="2574" max="2574" width="1.7109375" style="1307" customWidth="1"/>
    <col min="2575" max="2575" width="6.140625" style="1307" customWidth="1"/>
    <col min="2576" max="2576" width="5" style="1307" customWidth="1"/>
    <col min="2577" max="2577" width="3.85546875" style="1307" customWidth="1"/>
    <col min="2578" max="2578" width="8.140625" style="1307" customWidth="1"/>
    <col min="2579" max="2579" width="7.42578125" style="1307" customWidth="1"/>
    <col min="2580" max="2580" width="2" style="1307" customWidth="1"/>
    <col min="2581" max="2581" width="5.7109375" style="1307" customWidth="1"/>
    <col min="2582" max="2582" width="2.5703125" style="1307" customWidth="1"/>
    <col min="2583" max="2583" width="5.5703125" style="1307" customWidth="1"/>
    <col min="2584" max="2584" width="2.7109375" style="1307" customWidth="1"/>
    <col min="2585" max="2585" width="5.5703125" style="1307" customWidth="1"/>
    <col min="2586" max="2586" width="3.5703125" style="1307" customWidth="1"/>
    <col min="2587" max="2587" width="5.28515625" style="1307" customWidth="1"/>
    <col min="2588" max="2588" width="3.42578125" style="1307" customWidth="1"/>
    <col min="2589" max="2589" width="5" style="1307" customWidth="1"/>
    <col min="2590" max="2591" width="4.7109375" style="1307" customWidth="1"/>
    <col min="2592" max="2592" width="6" style="1307" customWidth="1"/>
    <col min="2593" max="2593" width="4.7109375" style="1307" customWidth="1"/>
    <col min="2594" max="2594" width="1.140625" style="1307" customWidth="1"/>
    <col min="2595" max="2816" width="9.140625" style="1307"/>
    <col min="2817" max="2817" width="1.140625" style="1307" customWidth="1"/>
    <col min="2818" max="2818" width="8.5703125" style="1307" customWidth="1"/>
    <col min="2819" max="2819" width="2.85546875" style="1307" customWidth="1"/>
    <col min="2820" max="2820" width="5.5703125" style="1307" customWidth="1"/>
    <col min="2821" max="2821" width="5.140625" style="1307" customWidth="1"/>
    <col min="2822" max="2822" width="2.5703125" style="1307" customWidth="1"/>
    <col min="2823" max="2823" width="5.7109375" style="1307" customWidth="1"/>
    <col min="2824" max="2824" width="2.28515625" style="1307" customWidth="1"/>
    <col min="2825" max="2825" width="5.7109375" style="1307" customWidth="1"/>
    <col min="2826" max="2826" width="2.5703125" style="1307" customWidth="1"/>
    <col min="2827" max="2827" width="4.28515625" style="1307" customWidth="1"/>
    <col min="2828" max="2828" width="1.85546875" style="1307" customWidth="1"/>
    <col min="2829" max="2829" width="4.85546875" style="1307" customWidth="1"/>
    <col min="2830" max="2830" width="1.7109375" style="1307" customWidth="1"/>
    <col min="2831" max="2831" width="6.140625" style="1307" customWidth="1"/>
    <col min="2832" max="2832" width="5" style="1307" customWidth="1"/>
    <col min="2833" max="2833" width="3.85546875" style="1307" customWidth="1"/>
    <col min="2834" max="2834" width="8.140625" style="1307" customWidth="1"/>
    <col min="2835" max="2835" width="7.42578125" style="1307" customWidth="1"/>
    <col min="2836" max="2836" width="2" style="1307" customWidth="1"/>
    <col min="2837" max="2837" width="5.7109375" style="1307" customWidth="1"/>
    <col min="2838" max="2838" width="2.5703125" style="1307" customWidth="1"/>
    <col min="2839" max="2839" width="5.5703125" style="1307" customWidth="1"/>
    <col min="2840" max="2840" width="2.7109375" style="1307" customWidth="1"/>
    <col min="2841" max="2841" width="5.5703125" style="1307" customWidth="1"/>
    <col min="2842" max="2842" width="3.5703125" style="1307" customWidth="1"/>
    <col min="2843" max="2843" width="5.28515625" style="1307" customWidth="1"/>
    <col min="2844" max="2844" width="3.42578125" style="1307" customWidth="1"/>
    <col min="2845" max="2845" width="5" style="1307" customWidth="1"/>
    <col min="2846" max="2847" width="4.7109375" style="1307" customWidth="1"/>
    <col min="2848" max="2848" width="6" style="1307" customWidth="1"/>
    <col min="2849" max="2849" width="4.7109375" style="1307" customWidth="1"/>
    <col min="2850" max="2850" width="1.140625" style="1307" customWidth="1"/>
    <col min="2851" max="3072" width="9.140625" style="1307"/>
    <col min="3073" max="3073" width="1.140625" style="1307" customWidth="1"/>
    <col min="3074" max="3074" width="8.5703125" style="1307" customWidth="1"/>
    <col min="3075" max="3075" width="2.85546875" style="1307" customWidth="1"/>
    <col min="3076" max="3076" width="5.5703125" style="1307" customWidth="1"/>
    <col min="3077" max="3077" width="5.140625" style="1307" customWidth="1"/>
    <col min="3078" max="3078" width="2.5703125" style="1307" customWidth="1"/>
    <col min="3079" max="3079" width="5.7109375" style="1307" customWidth="1"/>
    <col min="3080" max="3080" width="2.28515625" style="1307" customWidth="1"/>
    <col min="3081" max="3081" width="5.7109375" style="1307" customWidth="1"/>
    <col min="3082" max="3082" width="2.5703125" style="1307" customWidth="1"/>
    <col min="3083" max="3083" width="4.28515625" style="1307" customWidth="1"/>
    <col min="3084" max="3084" width="1.85546875" style="1307" customWidth="1"/>
    <col min="3085" max="3085" width="4.85546875" style="1307" customWidth="1"/>
    <col min="3086" max="3086" width="1.7109375" style="1307" customWidth="1"/>
    <col min="3087" max="3087" width="6.140625" style="1307" customWidth="1"/>
    <col min="3088" max="3088" width="5" style="1307" customWidth="1"/>
    <col min="3089" max="3089" width="3.85546875" style="1307" customWidth="1"/>
    <col min="3090" max="3090" width="8.140625" style="1307" customWidth="1"/>
    <col min="3091" max="3091" width="7.42578125" style="1307" customWidth="1"/>
    <col min="3092" max="3092" width="2" style="1307" customWidth="1"/>
    <col min="3093" max="3093" width="5.7109375" style="1307" customWidth="1"/>
    <col min="3094" max="3094" width="2.5703125" style="1307" customWidth="1"/>
    <col min="3095" max="3095" width="5.5703125" style="1307" customWidth="1"/>
    <col min="3096" max="3096" width="2.7109375" style="1307" customWidth="1"/>
    <col min="3097" max="3097" width="5.5703125" style="1307" customWidth="1"/>
    <col min="3098" max="3098" width="3.5703125" style="1307" customWidth="1"/>
    <col min="3099" max="3099" width="5.28515625" style="1307" customWidth="1"/>
    <col min="3100" max="3100" width="3.42578125" style="1307" customWidth="1"/>
    <col min="3101" max="3101" width="5" style="1307" customWidth="1"/>
    <col min="3102" max="3103" width="4.7109375" style="1307" customWidth="1"/>
    <col min="3104" max="3104" width="6" style="1307" customWidth="1"/>
    <col min="3105" max="3105" width="4.7109375" style="1307" customWidth="1"/>
    <col min="3106" max="3106" width="1.140625" style="1307" customWidth="1"/>
    <col min="3107" max="3328" width="9.140625" style="1307"/>
    <col min="3329" max="3329" width="1.140625" style="1307" customWidth="1"/>
    <col min="3330" max="3330" width="8.5703125" style="1307" customWidth="1"/>
    <col min="3331" max="3331" width="2.85546875" style="1307" customWidth="1"/>
    <col min="3332" max="3332" width="5.5703125" style="1307" customWidth="1"/>
    <col min="3333" max="3333" width="5.140625" style="1307" customWidth="1"/>
    <col min="3334" max="3334" width="2.5703125" style="1307" customWidth="1"/>
    <col min="3335" max="3335" width="5.7109375" style="1307" customWidth="1"/>
    <col min="3336" max="3336" width="2.28515625" style="1307" customWidth="1"/>
    <col min="3337" max="3337" width="5.7109375" style="1307" customWidth="1"/>
    <col min="3338" max="3338" width="2.5703125" style="1307" customWidth="1"/>
    <col min="3339" max="3339" width="4.28515625" style="1307" customWidth="1"/>
    <col min="3340" max="3340" width="1.85546875" style="1307" customWidth="1"/>
    <col min="3341" max="3341" width="4.85546875" style="1307" customWidth="1"/>
    <col min="3342" max="3342" width="1.7109375" style="1307" customWidth="1"/>
    <col min="3343" max="3343" width="6.140625" style="1307" customWidth="1"/>
    <col min="3344" max="3344" width="5" style="1307" customWidth="1"/>
    <col min="3345" max="3345" width="3.85546875" style="1307" customWidth="1"/>
    <col min="3346" max="3346" width="8.140625" style="1307" customWidth="1"/>
    <col min="3347" max="3347" width="7.42578125" style="1307" customWidth="1"/>
    <col min="3348" max="3348" width="2" style="1307" customWidth="1"/>
    <col min="3349" max="3349" width="5.7109375" style="1307" customWidth="1"/>
    <col min="3350" max="3350" width="2.5703125" style="1307" customWidth="1"/>
    <col min="3351" max="3351" width="5.5703125" style="1307" customWidth="1"/>
    <col min="3352" max="3352" width="2.7109375" style="1307" customWidth="1"/>
    <col min="3353" max="3353" width="5.5703125" style="1307" customWidth="1"/>
    <col min="3354" max="3354" width="3.5703125" style="1307" customWidth="1"/>
    <col min="3355" max="3355" width="5.28515625" style="1307" customWidth="1"/>
    <col min="3356" max="3356" width="3.42578125" style="1307" customWidth="1"/>
    <col min="3357" max="3357" width="5" style="1307" customWidth="1"/>
    <col min="3358" max="3359" width="4.7109375" style="1307" customWidth="1"/>
    <col min="3360" max="3360" width="6" style="1307" customWidth="1"/>
    <col min="3361" max="3361" width="4.7109375" style="1307" customWidth="1"/>
    <col min="3362" max="3362" width="1.140625" style="1307" customWidth="1"/>
    <col min="3363" max="3584" width="9.140625" style="1307"/>
    <col min="3585" max="3585" width="1.140625" style="1307" customWidth="1"/>
    <col min="3586" max="3586" width="8.5703125" style="1307" customWidth="1"/>
    <col min="3587" max="3587" width="2.85546875" style="1307" customWidth="1"/>
    <col min="3588" max="3588" width="5.5703125" style="1307" customWidth="1"/>
    <col min="3589" max="3589" width="5.140625" style="1307" customWidth="1"/>
    <col min="3590" max="3590" width="2.5703125" style="1307" customWidth="1"/>
    <col min="3591" max="3591" width="5.7109375" style="1307" customWidth="1"/>
    <col min="3592" max="3592" width="2.28515625" style="1307" customWidth="1"/>
    <col min="3593" max="3593" width="5.7109375" style="1307" customWidth="1"/>
    <col min="3594" max="3594" width="2.5703125" style="1307" customWidth="1"/>
    <col min="3595" max="3595" width="4.28515625" style="1307" customWidth="1"/>
    <col min="3596" max="3596" width="1.85546875" style="1307" customWidth="1"/>
    <col min="3597" max="3597" width="4.85546875" style="1307" customWidth="1"/>
    <col min="3598" max="3598" width="1.7109375" style="1307" customWidth="1"/>
    <col min="3599" max="3599" width="6.140625" style="1307" customWidth="1"/>
    <col min="3600" max="3600" width="5" style="1307" customWidth="1"/>
    <col min="3601" max="3601" width="3.85546875" style="1307" customWidth="1"/>
    <col min="3602" max="3602" width="8.140625" style="1307" customWidth="1"/>
    <col min="3603" max="3603" width="7.42578125" style="1307" customWidth="1"/>
    <col min="3604" max="3604" width="2" style="1307" customWidth="1"/>
    <col min="3605" max="3605" width="5.7109375" style="1307" customWidth="1"/>
    <col min="3606" max="3606" width="2.5703125" style="1307" customWidth="1"/>
    <col min="3607" max="3607" width="5.5703125" style="1307" customWidth="1"/>
    <col min="3608" max="3608" width="2.7109375" style="1307" customWidth="1"/>
    <col min="3609" max="3609" width="5.5703125" style="1307" customWidth="1"/>
    <col min="3610" max="3610" width="3.5703125" style="1307" customWidth="1"/>
    <col min="3611" max="3611" width="5.28515625" style="1307" customWidth="1"/>
    <col min="3612" max="3612" width="3.42578125" style="1307" customWidth="1"/>
    <col min="3613" max="3613" width="5" style="1307" customWidth="1"/>
    <col min="3614" max="3615" width="4.7109375" style="1307" customWidth="1"/>
    <col min="3616" max="3616" width="6" style="1307" customWidth="1"/>
    <col min="3617" max="3617" width="4.7109375" style="1307" customWidth="1"/>
    <col min="3618" max="3618" width="1.140625" style="1307" customWidth="1"/>
    <col min="3619" max="3840" width="9.140625" style="1307"/>
    <col min="3841" max="3841" width="1.140625" style="1307" customWidth="1"/>
    <col min="3842" max="3842" width="8.5703125" style="1307" customWidth="1"/>
    <col min="3843" max="3843" width="2.85546875" style="1307" customWidth="1"/>
    <col min="3844" max="3844" width="5.5703125" style="1307" customWidth="1"/>
    <col min="3845" max="3845" width="5.140625" style="1307" customWidth="1"/>
    <col min="3846" max="3846" width="2.5703125" style="1307" customWidth="1"/>
    <col min="3847" max="3847" width="5.7109375" style="1307" customWidth="1"/>
    <col min="3848" max="3848" width="2.28515625" style="1307" customWidth="1"/>
    <col min="3849" max="3849" width="5.7109375" style="1307" customWidth="1"/>
    <col min="3850" max="3850" width="2.5703125" style="1307" customWidth="1"/>
    <col min="3851" max="3851" width="4.28515625" style="1307" customWidth="1"/>
    <col min="3852" max="3852" width="1.85546875" style="1307" customWidth="1"/>
    <col min="3853" max="3853" width="4.85546875" style="1307" customWidth="1"/>
    <col min="3854" max="3854" width="1.7109375" style="1307" customWidth="1"/>
    <col min="3855" max="3855" width="6.140625" style="1307" customWidth="1"/>
    <col min="3856" max="3856" width="5" style="1307" customWidth="1"/>
    <col min="3857" max="3857" width="3.85546875" style="1307" customWidth="1"/>
    <col min="3858" max="3858" width="8.140625" style="1307" customWidth="1"/>
    <col min="3859" max="3859" width="7.42578125" style="1307" customWidth="1"/>
    <col min="3860" max="3860" width="2" style="1307" customWidth="1"/>
    <col min="3861" max="3861" width="5.7109375" style="1307" customWidth="1"/>
    <col min="3862" max="3862" width="2.5703125" style="1307" customWidth="1"/>
    <col min="3863" max="3863" width="5.5703125" style="1307" customWidth="1"/>
    <col min="3864" max="3864" width="2.7109375" style="1307" customWidth="1"/>
    <col min="3865" max="3865" width="5.5703125" style="1307" customWidth="1"/>
    <col min="3866" max="3866" width="3.5703125" style="1307" customWidth="1"/>
    <col min="3867" max="3867" width="5.28515625" style="1307" customWidth="1"/>
    <col min="3868" max="3868" width="3.42578125" style="1307" customWidth="1"/>
    <col min="3869" max="3869" width="5" style="1307" customWidth="1"/>
    <col min="3870" max="3871" width="4.7109375" style="1307" customWidth="1"/>
    <col min="3872" max="3872" width="6" style="1307" customWidth="1"/>
    <col min="3873" max="3873" width="4.7109375" style="1307" customWidth="1"/>
    <col min="3874" max="3874" width="1.140625" style="1307" customWidth="1"/>
    <col min="3875" max="4096" width="9.140625" style="1307"/>
    <col min="4097" max="4097" width="1.140625" style="1307" customWidth="1"/>
    <col min="4098" max="4098" width="8.5703125" style="1307" customWidth="1"/>
    <col min="4099" max="4099" width="2.85546875" style="1307" customWidth="1"/>
    <col min="4100" max="4100" width="5.5703125" style="1307" customWidth="1"/>
    <col min="4101" max="4101" width="5.140625" style="1307" customWidth="1"/>
    <col min="4102" max="4102" width="2.5703125" style="1307" customWidth="1"/>
    <col min="4103" max="4103" width="5.7109375" style="1307" customWidth="1"/>
    <col min="4104" max="4104" width="2.28515625" style="1307" customWidth="1"/>
    <col min="4105" max="4105" width="5.7109375" style="1307" customWidth="1"/>
    <col min="4106" max="4106" width="2.5703125" style="1307" customWidth="1"/>
    <col min="4107" max="4107" width="4.28515625" style="1307" customWidth="1"/>
    <col min="4108" max="4108" width="1.85546875" style="1307" customWidth="1"/>
    <col min="4109" max="4109" width="4.85546875" style="1307" customWidth="1"/>
    <col min="4110" max="4110" width="1.7109375" style="1307" customWidth="1"/>
    <col min="4111" max="4111" width="6.140625" style="1307" customWidth="1"/>
    <col min="4112" max="4112" width="5" style="1307" customWidth="1"/>
    <col min="4113" max="4113" width="3.85546875" style="1307" customWidth="1"/>
    <col min="4114" max="4114" width="8.140625" style="1307" customWidth="1"/>
    <col min="4115" max="4115" width="7.42578125" style="1307" customWidth="1"/>
    <col min="4116" max="4116" width="2" style="1307" customWidth="1"/>
    <col min="4117" max="4117" width="5.7109375" style="1307" customWidth="1"/>
    <col min="4118" max="4118" width="2.5703125" style="1307" customWidth="1"/>
    <col min="4119" max="4119" width="5.5703125" style="1307" customWidth="1"/>
    <col min="4120" max="4120" width="2.7109375" style="1307" customWidth="1"/>
    <col min="4121" max="4121" width="5.5703125" style="1307" customWidth="1"/>
    <col min="4122" max="4122" width="3.5703125" style="1307" customWidth="1"/>
    <col min="4123" max="4123" width="5.28515625" style="1307" customWidth="1"/>
    <col min="4124" max="4124" width="3.42578125" style="1307" customWidth="1"/>
    <col min="4125" max="4125" width="5" style="1307" customWidth="1"/>
    <col min="4126" max="4127" width="4.7109375" style="1307" customWidth="1"/>
    <col min="4128" max="4128" width="6" style="1307" customWidth="1"/>
    <col min="4129" max="4129" width="4.7109375" style="1307" customWidth="1"/>
    <col min="4130" max="4130" width="1.140625" style="1307" customWidth="1"/>
    <col min="4131" max="4352" width="9.140625" style="1307"/>
    <col min="4353" max="4353" width="1.140625" style="1307" customWidth="1"/>
    <col min="4354" max="4354" width="8.5703125" style="1307" customWidth="1"/>
    <col min="4355" max="4355" width="2.85546875" style="1307" customWidth="1"/>
    <col min="4356" max="4356" width="5.5703125" style="1307" customWidth="1"/>
    <col min="4357" max="4357" width="5.140625" style="1307" customWidth="1"/>
    <col min="4358" max="4358" width="2.5703125" style="1307" customWidth="1"/>
    <col min="4359" max="4359" width="5.7109375" style="1307" customWidth="1"/>
    <col min="4360" max="4360" width="2.28515625" style="1307" customWidth="1"/>
    <col min="4361" max="4361" width="5.7109375" style="1307" customWidth="1"/>
    <col min="4362" max="4362" width="2.5703125" style="1307" customWidth="1"/>
    <col min="4363" max="4363" width="4.28515625" style="1307" customWidth="1"/>
    <col min="4364" max="4364" width="1.85546875" style="1307" customWidth="1"/>
    <col min="4365" max="4365" width="4.85546875" style="1307" customWidth="1"/>
    <col min="4366" max="4366" width="1.7109375" style="1307" customWidth="1"/>
    <col min="4367" max="4367" width="6.140625" style="1307" customWidth="1"/>
    <col min="4368" max="4368" width="5" style="1307" customWidth="1"/>
    <col min="4369" max="4369" width="3.85546875" style="1307" customWidth="1"/>
    <col min="4370" max="4370" width="8.140625" style="1307" customWidth="1"/>
    <col min="4371" max="4371" width="7.42578125" style="1307" customWidth="1"/>
    <col min="4372" max="4372" width="2" style="1307" customWidth="1"/>
    <col min="4373" max="4373" width="5.7109375" style="1307" customWidth="1"/>
    <col min="4374" max="4374" width="2.5703125" style="1307" customWidth="1"/>
    <col min="4375" max="4375" width="5.5703125" style="1307" customWidth="1"/>
    <col min="4376" max="4376" width="2.7109375" style="1307" customWidth="1"/>
    <col min="4377" max="4377" width="5.5703125" style="1307" customWidth="1"/>
    <col min="4378" max="4378" width="3.5703125" style="1307" customWidth="1"/>
    <col min="4379" max="4379" width="5.28515625" style="1307" customWidth="1"/>
    <col min="4380" max="4380" width="3.42578125" style="1307" customWidth="1"/>
    <col min="4381" max="4381" width="5" style="1307" customWidth="1"/>
    <col min="4382" max="4383" width="4.7109375" style="1307" customWidth="1"/>
    <col min="4384" max="4384" width="6" style="1307" customWidth="1"/>
    <col min="4385" max="4385" width="4.7109375" style="1307" customWidth="1"/>
    <col min="4386" max="4386" width="1.140625" style="1307" customWidth="1"/>
    <col min="4387" max="4608" width="9.140625" style="1307"/>
    <col min="4609" max="4609" width="1.140625" style="1307" customWidth="1"/>
    <col min="4610" max="4610" width="8.5703125" style="1307" customWidth="1"/>
    <col min="4611" max="4611" width="2.85546875" style="1307" customWidth="1"/>
    <col min="4612" max="4612" width="5.5703125" style="1307" customWidth="1"/>
    <col min="4613" max="4613" width="5.140625" style="1307" customWidth="1"/>
    <col min="4614" max="4614" width="2.5703125" style="1307" customWidth="1"/>
    <col min="4615" max="4615" width="5.7109375" style="1307" customWidth="1"/>
    <col min="4616" max="4616" width="2.28515625" style="1307" customWidth="1"/>
    <col min="4617" max="4617" width="5.7109375" style="1307" customWidth="1"/>
    <col min="4618" max="4618" width="2.5703125" style="1307" customWidth="1"/>
    <col min="4619" max="4619" width="4.28515625" style="1307" customWidth="1"/>
    <col min="4620" max="4620" width="1.85546875" style="1307" customWidth="1"/>
    <col min="4621" max="4621" width="4.85546875" style="1307" customWidth="1"/>
    <col min="4622" max="4622" width="1.7109375" style="1307" customWidth="1"/>
    <col min="4623" max="4623" width="6.140625" style="1307" customWidth="1"/>
    <col min="4624" max="4624" width="5" style="1307" customWidth="1"/>
    <col min="4625" max="4625" width="3.85546875" style="1307" customWidth="1"/>
    <col min="4626" max="4626" width="8.140625" style="1307" customWidth="1"/>
    <col min="4627" max="4627" width="7.42578125" style="1307" customWidth="1"/>
    <col min="4628" max="4628" width="2" style="1307" customWidth="1"/>
    <col min="4629" max="4629" width="5.7109375" style="1307" customWidth="1"/>
    <col min="4630" max="4630" width="2.5703125" style="1307" customWidth="1"/>
    <col min="4631" max="4631" width="5.5703125" style="1307" customWidth="1"/>
    <col min="4632" max="4632" width="2.7109375" style="1307" customWidth="1"/>
    <col min="4633" max="4633" width="5.5703125" style="1307" customWidth="1"/>
    <col min="4634" max="4634" width="3.5703125" style="1307" customWidth="1"/>
    <col min="4635" max="4635" width="5.28515625" style="1307" customWidth="1"/>
    <col min="4636" max="4636" width="3.42578125" style="1307" customWidth="1"/>
    <col min="4637" max="4637" width="5" style="1307" customWidth="1"/>
    <col min="4638" max="4639" width="4.7109375" style="1307" customWidth="1"/>
    <col min="4640" max="4640" width="6" style="1307" customWidth="1"/>
    <col min="4641" max="4641" width="4.7109375" style="1307" customWidth="1"/>
    <col min="4642" max="4642" width="1.140625" style="1307" customWidth="1"/>
    <col min="4643" max="4864" width="9.140625" style="1307"/>
    <col min="4865" max="4865" width="1.140625" style="1307" customWidth="1"/>
    <col min="4866" max="4866" width="8.5703125" style="1307" customWidth="1"/>
    <col min="4867" max="4867" width="2.85546875" style="1307" customWidth="1"/>
    <col min="4868" max="4868" width="5.5703125" style="1307" customWidth="1"/>
    <col min="4869" max="4869" width="5.140625" style="1307" customWidth="1"/>
    <col min="4870" max="4870" width="2.5703125" style="1307" customWidth="1"/>
    <col min="4871" max="4871" width="5.7109375" style="1307" customWidth="1"/>
    <col min="4872" max="4872" width="2.28515625" style="1307" customWidth="1"/>
    <col min="4873" max="4873" width="5.7109375" style="1307" customWidth="1"/>
    <col min="4874" max="4874" width="2.5703125" style="1307" customWidth="1"/>
    <col min="4875" max="4875" width="4.28515625" style="1307" customWidth="1"/>
    <col min="4876" max="4876" width="1.85546875" style="1307" customWidth="1"/>
    <col min="4877" max="4877" width="4.85546875" style="1307" customWidth="1"/>
    <col min="4878" max="4878" width="1.7109375" style="1307" customWidth="1"/>
    <col min="4879" max="4879" width="6.140625" style="1307" customWidth="1"/>
    <col min="4880" max="4880" width="5" style="1307" customWidth="1"/>
    <col min="4881" max="4881" width="3.85546875" style="1307" customWidth="1"/>
    <col min="4882" max="4882" width="8.140625" style="1307" customWidth="1"/>
    <col min="4883" max="4883" width="7.42578125" style="1307" customWidth="1"/>
    <col min="4884" max="4884" width="2" style="1307" customWidth="1"/>
    <col min="4885" max="4885" width="5.7109375" style="1307" customWidth="1"/>
    <col min="4886" max="4886" width="2.5703125" style="1307" customWidth="1"/>
    <col min="4887" max="4887" width="5.5703125" style="1307" customWidth="1"/>
    <col min="4888" max="4888" width="2.7109375" style="1307" customWidth="1"/>
    <col min="4889" max="4889" width="5.5703125" style="1307" customWidth="1"/>
    <col min="4890" max="4890" width="3.5703125" style="1307" customWidth="1"/>
    <col min="4891" max="4891" width="5.28515625" style="1307" customWidth="1"/>
    <col min="4892" max="4892" width="3.42578125" style="1307" customWidth="1"/>
    <col min="4893" max="4893" width="5" style="1307" customWidth="1"/>
    <col min="4894" max="4895" width="4.7109375" style="1307" customWidth="1"/>
    <col min="4896" max="4896" width="6" style="1307" customWidth="1"/>
    <col min="4897" max="4897" width="4.7109375" style="1307" customWidth="1"/>
    <col min="4898" max="4898" width="1.140625" style="1307" customWidth="1"/>
    <col min="4899" max="5120" width="9.140625" style="1307"/>
    <col min="5121" max="5121" width="1.140625" style="1307" customWidth="1"/>
    <col min="5122" max="5122" width="8.5703125" style="1307" customWidth="1"/>
    <col min="5123" max="5123" width="2.85546875" style="1307" customWidth="1"/>
    <col min="5124" max="5124" width="5.5703125" style="1307" customWidth="1"/>
    <col min="5125" max="5125" width="5.140625" style="1307" customWidth="1"/>
    <col min="5126" max="5126" width="2.5703125" style="1307" customWidth="1"/>
    <col min="5127" max="5127" width="5.7109375" style="1307" customWidth="1"/>
    <col min="5128" max="5128" width="2.28515625" style="1307" customWidth="1"/>
    <col min="5129" max="5129" width="5.7109375" style="1307" customWidth="1"/>
    <col min="5130" max="5130" width="2.5703125" style="1307" customWidth="1"/>
    <col min="5131" max="5131" width="4.28515625" style="1307" customWidth="1"/>
    <col min="5132" max="5132" width="1.85546875" style="1307" customWidth="1"/>
    <col min="5133" max="5133" width="4.85546875" style="1307" customWidth="1"/>
    <col min="5134" max="5134" width="1.7109375" style="1307" customWidth="1"/>
    <col min="5135" max="5135" width="6.140625" style="1307" customWidth="1"/>
    <col min="5136" max="5136" width="5" style="1307" customWidth="1"/>
    <col min="5137" max="5137" width="3.85546875" style="1307" customWidth="1"/>
    <col min="5138" max="5138" width="8.140625" style="1307" customWidth="1"/>
    <col min="5139" max="5139" width="7.42578125" style="1307" customWidth="1"/>
    <col min="5140" max="5140" width="2" style="1307" customWidth="1"/>
    <col min="5141" max="5141" width="5.7109375" style="1307" customWidth="1"/>
    <col min="5142" max="5142" width="2.5703125" style="1307" customWidth="1"/>
    <col min="5143" max="5143" width="5.5703125" style="1307" customWidth="1"/>
    <col min="5144" max="5144" width="2.7109375" style="1307" customWidth="1"/>
    <col min="5145" max="5145" width="5.5703125" style="1307" customWidth="1"/>
    <col min="5146" max="5146" width="3.5703125" style="1307" customWidth="1"/>
    <col min="5147" max="5147" width="5.28515625" style="1307" customWidth="1"/>
    <col min="5148" max="5148" width="3.42578125" style="1307" customWidth="1"/>
    <col min="5149" max="5149" width="5" style="1307" customWidth="1"/>
    <col min="5150" max="5151" width="4.7109375" style="1307" customWidth="1"/>
    <col min="5152" max="5152" width="6" style="1307" customWidth="1"/>
    <col min="5153" max="5153" width="4.7109375" style="1307" customWidth="1"/>
    <col min="5154" max="5154" width="1.140625" style="1307" customWidth="1"/>
    <col min="5155" max="5376" width="9.140625" style="1307"/>
    <col min="5377" max="5377" width="1.140625" style="1307" customWidth="1"/>
    <col min="5378" max="5378" width="8.5703125" style="1307" customWidth="1"/>
    <col min="5379" max="5379" width="2.85546875" style="1307" customWidth="1"/>
    <col min="5380" max="5380" width="5.5703125" style="1307" customWidth="1"/>
    <col min="5381" max="5381" width="5.140625" style="1307" customWidth="1"/>
    <col min="5382" max="5382" width="2.5703125" style="1307" customWidth="1"/>
    <col min="5383" max="5383" width="5.7109375" style="1307" customWidth="1"/>
    <col min="5384" max="5384" width="2.28515625" style="1307" customWidth="1"/>
    <col min="5385" max="5385" width="5.7109375" style="1307" customWidth="1"/>
    <col min="5386" max="5386" width="2.5703125" style="1307" customWidth="1"/>
    <col min="5387" max="5387" width="4.28515625" style="1307" customWidth="1"/>
    <col min="5388" max="5388" width="1.85546875" style="1307" customWidth="1"/>
    <col min="5389" max="5389" width="4.85546875" style="1307" customWidth="1"/>
    <col min="5390" max="5390" width="1.7109375" style="1307" customWidth="1"/>
    <col min="5391" max="5391" width="6.140625" style="1307" customWidth="1"/>
    <col min="5392" max="5392" width="5" style="1307" customWidth="1"/>
    <col min="5393" max="5393" width="3.85546875" style="1307" customWidth="1"/>
    <col min="5394" max="5394" width="8.140625" style="1307" customWidth="1"/>
    <col min="5395" max="5395" width="7.42578125" style="1307" customWidth="1"/>
    <col min="5396" max="5396" width="2" style="1307" customWidth="1"/>
    <col min="5397" max="5397" width="5.7109375" style="1307" customWidth="1"/>
    <col min="5398" max="5398" width="2.5703125" style="1307" customWidth="1"/>
    <col min="5399" max="5399" width="5.5703125" style="1307" customWidth="1"/>
    <col min="5400" max="5400" width="2.7109375" style="1307" customWidth="1"/>
    <col min="5401" max="5401" width="5.5703125" style="1307" customWidth="1"/>
    <col min="5402" max="5402" width="3.5703125" style="1307" customWidth="1"/>
    <col min="5403" max="5403" width="5.28515625" style="1307" customWidth="1"/>
    <col min="5404" max="5404" width="3.42578125" style="1307" customWidth="1"/>
    <col min="5405" max="5405" width="5" style="1307" customWidth="1"/>
    <col min="5406" max="5407" width="4.7109375" style="1307" customWidth="1"/>
    <col min="5408" max="5408" width="6" style="1307" customWidth="1"/>
    <col min="5409" max="5409" width="4.7109375" style="1307" customWidth="1"/>
    <col min="5410" max="5410" width="1.140625" style="1307" customWidth="1"/>
    <col min="5411" max="5632" width="9.140625" style="1307"/>
    <col min="5633" max="5633" width="1.140625" style="1307" customWidth="1"/>
    <col min="5634" max="5634" width="8.5703125" style="1307" customWidth="1"/>
    <col min="5635" max="5635" width="2.85546875" style="1307" customWidth="1"/>
    <col min="5636" max="5636" width="5.5703125" style="1307" customWidth="1"/>
    <col min="5637" max="5637" width="5.140625" style="1307" customWidth="1"/>
    <col min="5638" max="5638" width="2.5703125" style="1307" customWidth="1"/>
    <col min="5639" max="5639" width="5.7109375" style="1307" customWidth="1"/>
    <col min="5640" max="5640" width="2.28515625" style="1307" customWidth="1"/>
    <col min="5641" max="5641" width="5.7109375" style="1307" customWidth="1"/>
    <col min="5642" max="5642" width="2.5703125" style="1307" customWidth="1"/>
    <col min="5643" max="5643" width="4.28515625" style="1307" customWidth="1"/>
    <col min="5644" max="5644" width="1.85546875" style="1307" customWidth="1"/>
    <col min="5645" max="5645" width="4.85546875" style="1307" customWidth="1"/>
    <col min="5646" max="5646" width="1.7109375" style="1307" customWidth="1"/>
    <col min="5647" max="5647" width="6.140625" style="1307" customWidth="1"/>
    <col min="5648" max="5648" width="5" style="1307" customWidth="1"/>
    <col min="5649" max="5649" width="3.85546875" style="1307" customWidth="1"/>
    <col min="5650" max="5650" width="8.140625" style="1307" customWidth="1"/>
    <col min="5651" max="5651" width="7.42578125" style="1307" customWidth="1"/>
    <col min="5652" max="5652" width="2" style="1307" customWidth="1"/>
    <col min="5653" max="5653" width="5.7109375" style="1307" customWidth="1"/>
    <col min="5654" max="5654" width="2.5703125" style="1307" customWidth="1"/>
    <col min="5655" max="5655" width="5.5703125" style="1307" customWidth="1"/>
    <col min="5656" max="5656" width="2.7109375" style="1307" customWidth="1"/>
    <col min="5657" max="5657" width="5.5703125" style="1307" customWidth="1"/>
    <col min="5658" max="5658" width="3.5703125" style="1307" customWidth="1"/>
    <col min="5659" max="5659" width="5.28515625" style="1307" customWidth="1"/>
    <col min="5660" max="5660" width="3.42578125" style="1307" customWidth="1"/>
    <col min="5661" max="5661" width="5" style="1307" customWidth="1"/>
    <col min="5662" max="5663" width="4.7109375" style="1307" customWidth="1"/>
    <col min="5664" max="5664" width="6" style="1307" customWidth="1"/>
    <col min="5665" max="5665" width="4.7109375" style="1307" customWidth="1"/>
    <col min="5666" max="5666" width="1.140625" style="1307" customWidth="1"/>
    <col min="5667" max="5888" width="9.140625" style="1307"/>
    <col min="5889" max="5889" width="1.140625" style="1307" customWidth="1"/>
    <col min="5890" max="5890" width="8.5703125" style="1307" customWidth="1"/>
    <col min="5891" max="5891" width="2.85546875" style="1307" customWidth="1"/>
    <col min="5892" max="5892" width="5.5703125" style="1307" customWidth="1"/>
    <col min="5893" max="5893" width="5.140625" style="1307" customWidth="1"/>
    <col min="5894" max="5894" width="2.5703125" style="1307" customWidth="1"/>
    <col min="5895" max="5895" width="5.7109375" style="1307" customWidth="1"/>
    <col min="5896" max="5896" width="2.28515625" style="1307" customWidth="1"/>
    <col min="5897" max="5897" width="5.7109375" style="1307" customWidth="1"/>
    <col min="5898" max="5898" width="2.5703125" style="1307" customWidth="1"/>
    <col min="5899" max="5899" width="4.28515625" style="1307" customWidth="1"/>
    <col min="5900" max="5900" width="1.85546875" style="1307" customWidth="1"/>
    <col min="5901" max="5901" width="4.85546875" style="1307" customWidth="1"/>
    <col min="5902" max="5902" width="1.7109375" style="1307" customWidth="1"/>
    <col min="5903" max="5903" width="6.140625" style="1307" customWidth="1"/>
    <col min="5904" max="5904" width="5" style="1307" customWidth="1"/>
    <col min="5905" max="5905" width="3.85546875" style="1307" customWidth="1"/>
    <col min="5906" max="5906" width="8.140625" style="1307" customWidth="1"/>
    <col min="5907" max="5907" width="7.42578125" style="1307" customWidth="1"/>
    <col min="5908" max="5908" width="2" style="1307" customWidth="1"/>
    <col min="5909" max="5909" width="5.7109375" style="1307" customWidth="1"/>
    <col min="5910" max="5910" width="2.5703125" style="1307" customWidth="1"/>
    <col min="5911" max="5911" width="5.5703125" style="1307" customWidth="1"/>
    <col min="5912" max="5912" width="2.7109375" style="1307" customWidth="1"/>
    <col min="5913" max="5913" width="5.5703125" style="1307" customWidth="1"/>
    <col min="5914" max="5914" width="3.5703125" style="1307" customWidth="1"/>
    <col min="5915" max="5915" width="5.28515625" style="1307" customWidth="1"/>
    <col min="5916" max="5916" width="3.42578125" style="1307" customWidth="1"/>
    <col min="5917" max="5917" width="5" style="1307" customWidth="1"/>
    <col min="5918" max="5919" width="4.7109375" style="1307" customWidth="1"/>
    <col min="5920" max="5920" width="6" style="1307" customWidth="1"/>
    <col min="5921" max="5921" width="4.7109375" style="1307" customWidth="1"/>
    <col min="5922" max="5922" width="1.140625" style="1307" customWidth="1"/>
    <col min="5923" max="6144" width="9.140625" style="1307"/>
    <col min="6145" max="6145" width="1.140625" style="1307" customWidth="1"/>
    <col min="6146" max="6146" width="8.5703125" style="1307" customWidth="1"/>
    <col min="6147" max="6147" width="2.85546875" style="1307" customWidth="1"/>
    <col min="6148" max="6148" width="5.5703125" style="1307" customWidth="1"/>
    <col min="6149" max="6149" width="5.140625" style="1307" customWidth="1"/>
    <col min="6150" max="6150" width="2.5703125" style="1307" customWidth="1"/>
    <col min="6151" max="6151" width="5.7109375" style="1307" customWidth="1"/>
    <col min="6152" max="6152" width="2.28515625" style="1307" customWidth="1"/>
    <col min="6153" max="6153" width="5.7109375" style="1307" customWidth="1"/>
    <col min="6154" max="6154" width="2.5703125" style="1307" customWidth="1"/>
    <col min="6155" max="6155" width="4.28515625" style="1307" customWidth="1"/>
    <col min="6156" max="6156" width="1.85546875" style="1307" customWidth="1"/>
    <col min="6157" max="6157" width="4.85546875" style="1307" customWidth="1"/>
    <col min="6158" max="6158" width="1.7109375" style="1307" customWidth="1"/>
    <col min="6159" max="6159" width="6.140625" style="1307" customWidth="1"/>
    <col min="6160" max="6160" width="5" style="1307" customWidth="1"/>
    <col min="6161" max="6161" width="3.85546875" style="1307" customWidth="1"/>
    <col min="6162" max="6162" width="8.140625" style="1307" customWidth="1"/>
    <col min="6163" max="6163" width="7.42578125" style="1307" customWidth="1"/>
    <col min="6164" max="6164" width="2" style="1307" customWidth="1"/>
    <col min="6165" max="6165" width="5.7109375" style="1307" customWidth="1"/>
    <col min="6166" max="6166" width="2.5703125" style="1307" customWidth="1"/>
    <col min="6167" max="6167" width="5.5703125" style="1307" customWidth="1"/>
    <col min="6168" max="6168" width="2.7109375" style="1307" customWidth="1"/>
    <col min="6169" max="6169" width="5.5703125" style="1307" customWidth="1"/>
    <col min="6170" max="6170" width="3.5703125" style="1307" customWidth="1"/>
    <col min="6171" max="6171" width="5.28515625" style="1307" customWidth="1"/>
    <col min="6172" max="6172" width="3.42578125" style="1307" customWidth="1"/>
    <col min="6173" max="6173" width="5" style="1307" customWidth="1"/>
    <col min="6174" max="6175" width="4.7109375" style="1307" customWidth="1"/>
    <col min="6176" max="6176" width="6" style="1307" customWidth="1"/>
    <col min="6177" max="6177" width="4.7109375" style="1307" customWidth="1"/>
    <col min="6178" max="6178" width="1.140625" style="1307" customWidth="1"/>
    <col min="6179" max="6400" width="9.140625" style="1307"/>
    <col min="6401" max="6401" width="1.140625" style="1307" customWidth="1"/>
    <col min="6402" max="6402" width="8.5703125" style="1307" customWidth="1"/>
    <col min="6403" max="6403" width="2.85546875" style="1307" customWidth="1"/>
    <col min="6404" max="6404" width="5.5703125" style="1307" customWidth="1"/>
    <col min="6405" max="6405" width="5.140625" style="1307" customWidth="1"/>
    <col min="6406" max="6406" width="2.5703125" style="1307" customWidth="1"/>
    <col min="6407" max="6407" width="5.7109375" style="1307" customWidth="1"/>
    <col min="6408" max="6408" width="2.28515625" style="1307" customWidth="1"/>
    <col min="6409" max="6409" width="5.7109375" style="1307" customWidth="1"/>
    <col min="6410" max="6410" width="2.5703125" style="1307" customWidth="1"/>
    <col min="6411" max="6411" width="4.28515625" style="1307" customWidth="1"/>
    <col min="6412" max="6412" width="1.85546875" style="1307" customWidth="1"/>
    <col min="6413" max="6413" width="4.85546875" style="1307" customWidth="1"/>
    <col min="6414" max="6414" width="1.7109375" style="1307" customWidth="1"/>
    <col min="6415" max="6415" width="6.140625" style="1307" customWidth="1"/>
    <col min="6416" max="6416" width="5" style="1307" customWidth="1"/>
    <col min="6417" max="6417" width="3.85546875" style="1307" customWidth="1"/>
    <col min="6418" max="6418" width="8.140625" style="1307" customWidth="1"/>
    <col min="6419" max="6419" width="7.42578125" style="1307" customWidth="1"/>
    <col min="6420" max="6420" width="2" style="1307" customWidth="1"/>
    <col min="6421" max="6421" width="5.7109375" style="1307" customWidth="1"/>
    <col min="6422" max="6422" width="2.5703125" style="1307" customWidth="1"/>
    <col min="6423" max="6423" width="5.5703125" style="1307" customWidth="1"/>
    <col min="6424" max="6424" width="2.7109375" style="1307" customWidth="1"/>
    <col min="6425" max="6425" width="5.5703125" style="1307" customWidth="1"/>
    <col min="6426" max="6426" width="3.5703125" style="1307" customWidth="1"/>
    <col min="6427" max="6427" width="5.28515625" style="1307" customWidth="1"/>
    <col min="6428" max="6428" width="3.42578125" style="1307" customWidth="1"/>
    <col min="6429" max="6429" width="5" style="1307" customWidth="1"/>
    <col min="6430" max="6431" width="4.7109375" style="1307" customWidth="1"/>
    <col min="6432" max="6432" width="6" style="1307" customWidth="1"/>
    <col min="6433" max="6433" width="4.7109375" style="1307" customWidth="1"/>
    <col min="6434" max="6434" width="1.140625" style="1307" customWidth="1"/>
    <col min="6435" max="6656" width="9.140625" style="1307"/>
    <col min="6657" max="6657" width="1.140625" style="1307" customWidth="1"/>
    <col min="6658" max="6658" width="8.5703125" style="1307" customWidth="1"/>
    <col min="6659" max="6659" width="2.85546875" style="1307" customWidth="1"/>
    <col min="6660" max="6660" width="5.5703125" style="1307" customWidth="1"/>
    <col min="6661" max="6661" width="5.140625" style="1307" customWidth="1"/>
    <col min="6662" max="6662" width="2.5703125" style="1307" customWidth="1"/>
    <col min="6663" max="6663" width="5.7109375" style="1307" customWidth="1"/>
    <col min="6664" max="6664" width="2.28515625" style="1307" customWidth="1"/>
    <col min="6665" max="6665" width="5.7109375" style="1307" customWidth="1"/>
    <col min="6666" max="6666" width="2.5703125" style="1307" customWidth="1"/>
    <col min="6667" max="6667" width="4.28515625" style="1307" customWidth="1"/>
    <col min="6668" max="6668" width="1.85546875" style="1307" customWidth="1"/>
    <col min="6669" max="6669" width="4.85546875" style="1307" customWidth="1"/>
    <col min="6670" max="6670" width="1.7109375" style="1307" customWidth="1"/>
    <col min="6671" max="6671" width="6.140625" style="1307" customWidth="1"/>
    <col min="6672" max="6672" width="5" style="1307" customWidth="1"/>
    <col min="6673" max="6673" width="3.85546875" style="1307" customWidth="1"/>
    <col min="6674" max="6674" width="8.140625" style="1307" customWidth="1"/>
    <col min="6675" max="6675" width="7.42578125" style="1307" customWidth="1"/>
    <col min="6676" max="6676" width="2" style="1307" customWidth="1"/>
    <col min="6677" max="6677" width="5.7109375" style="1307" customWidth="1"/>
    <col min="6678" max="6678" width="2.5703125" style="1307" customWidth="1"/>
    <col min="6679" max="6679" width="5.5703125" style="1307" customWidth="1"/>
    <col min="6680" max="6680" width="2.7109375" style="1307" customWidth="1"/>
    <col min="6681" max="6681" width="5.5703125" style="1307" customWidth="1"/>
    <col min="6682" max="6682" width="3.5703125" style="1307" customWidth="1"/>
    <col min="6683" max="6683" width="5.28515625" style="1307" customWidth="1"/>
    <col min="6684" max="6684" width="3.42578125" style="1307" customWidth="1"/>
    <col min="6685" max="6685" width="5" style="1307" customWidth="1"/>
    <col min="6686" max="6687" width="4.7109375" style="1307" customWidth="1"/>
    <col min="6688" max="6688" width="6" style="1307" customWidth="1"/>
    <col min="6689" max="6689" width="4.7109375" style="1307" customWidth="1"/>
    <col min="6690" max="6690" width="1.140625" style="1307" customWidth="1"/>
    <col min="6691" max="6912" width="9.140625" style="1307"/>
    <col min="6913" max="6913" width="1.140625" style="1307" customWidth="1"/>
    <col min="6914" max="6914" width="8.5703125" style="1307" customWidth="1"/>
    <col min="6915" max="6915" width="2.85546875" style="1307" customWidth="1"/>
    <col min="6916" max="6916" width="5.5703125" style="1307" customWidth="1"/>
    <col min="6917" max="6917" width="5.140625" style="1307" customWidth="1"/>
    <col min="6918" max="6918" width="2.5703125" style="1307" customWidth="1"/>
    <col min="6919" max="6919" width="5.7109375" style="1307" customWidth="1"/>
    <col min="6920" max="6920" width="2.28515625" style="1307" customWidth="1"/>
    <col min="6921" max="6921" width="5.7109375" style="1307" customWidth="1"/>
    <col min="6922" max="6922" width="2.5703125" style="1307" customWidth="1"/>
    <col min="6923" max="6923" width="4.28515625" style="1307" customWidth="1"/>
    <col min="6924" max="6924" width="1.85546875" style="1307" customWidth="1"/>
    <col min="6925" max="6925" width="4.85546875" style="1307" customWidth="1"/>
    <col min="6926" max="6926" width="1.7109375" style="1307" customWidth="1"/>
    <col min="6927" max="6927" width="6.140625" style="1307" customWidth="1"/>
    <col min="6928" max="6928" width="5" style="1307" customWidth="1"/>
    <col min="6929" max="6929" width="3.85546875" style="1307" customWidth="1"/>
    <col min="6930" max="6930" width="8.140625" style="1307" customWidth="1"/>
    <col min="6931" max="6931" width="7.42578125" style="1307" customWidth="1"/>
    <col min="6932" max="6932" width="2" style="1307" customWidth="1"/>
    <col min="6933" max="6933" width="5.7109375" style="1307" customWidth="1"/>
    <col min="6934" max="6934" width="2.5703125" style="1307" customWidth="1"/>
    <col min="6935" max="6935" width="5.5703125" style="1307" customWidth="1"/>
    <col min="6936" max="6936" width="2.7109375" style="1307" customWidth="1"/>
    <col min="6937" max="6937" width="5.5703125" style="1307" customWidth="1"/>
    <col min="6938" max="6938" width="3.5703125" style="1307" customWidth="1"/>
    <col min="6939" max="6939" width="5.28515625" style="1307" customWidth="1"/>
    <col min="6940" max="6940" width="3.42578125" style="1307" customWidth="1"/>
    <col min="6941" max="6941" width="5" style="1307" customWidth="1"/>
    <col min="6942" max="6943" width="4.7109375" style="1307" customWidth="1"/>
    <col min="6944" max="6944" width="6" style="1307" customWidth="1"/>
    <col min="6945" max="6945" width="4.7109375" style="1307" customWidth="1"/>
    <col min="6946" max="6946" width="1.140625" style="1307" customWidth="1"/>
    <col min="6947" max="7168" width="9.140625" style="1307"/>
    <col min="7169" max="7169" width="1.140625" style="1307" customWidth="1"/>
    <col min="7170" max="7170" width="8.5703125" style="1307" customWidth="1"/>
    <col min="7171" max="7171" width="2.85546875" style="1307" customWidth="1"/>
    <col min="7172" max="7172" width="5.5703125" style="1307" customWidth="1"/>
    <col min="7173" max="7173" width="5.140625" style="1307" customWidth="1"/>
    <col min="7174" max="7174" width="2.5703125" style="1307" customWidth="1"/>
    <col min="7175" max="7175" width="5.7109375" style="1307" customWidth="1"/>
    <col min="7176" max="7176" width="2.28515625" style="1307" customWidth="1"/>
    <col min="7177" max="7177" width="5.7109375" style="1307" customWidth="1"/>
    <col min="7178" max="7178" width="2.5703125" style="1307" customWidth="1"/>
    <col min="7179" max="7179" width="4.28515625" style="1307" customWidth="1"/>
    <col min="7180" max="7180" width="1.85546875" style="1307" customWidth="1"/>
    <col min="7181" max="7181" width="4.85546875" style="1307" customWidth="1"/>
    <col min="7182" max="7182" width="1.7109375" style="1307" customWidth="1"/>
    <col min="7183" max="7183" width="6.140625" style="1307" customWidth="1"/>
    <col min="7184" max="7184" width="5" style="1307" customWidth="1"/>
    <col min="7185" max="7185" width="3.85546875" style="1307" customWidth="1"/>
    <col min="7186" max="7186" width="8.140625" style="1307" customWidth="1"/>
    <col min="7187" max="7187" width="7.42578125" style="1307" customWidth="1"/>
    <col min="7188" max="7188" width="2" style="1307" customWidth="1"/>
    <col min="7189" max="7189" width="5.7109375" style="1307" customWidth="1"/>
    <col min="7190" max="7190" width="2.5703125" style="1307" customWidth="1"/>
    <col min="7191" max="7191" width="5.5703125" style="1307" customWidth="1"/>
    <col min="7192" max="7192" width="2.7109375" style="1307" customWidth="1"/>
    <col min="7193" max="7193" width="5.5703125" style="1307" customWidth="1"/>
    <col min="7194" max="7194" width="3.5703125" style="1307" customWidth="1"/>
    <col min="7195" max="7195" width="5.28515625" style="1307" customWidth="1"/>
    <col min="7196" max="7196" width="3.42578125" style="1307" customWidth="1"/>
    <col min="7197" max="7197" width="5" style="1307" customWidth="1"/>
    <col min="7198" max="7199" width="4.7109375" style="1307" customWidth="1"/>
    <col min="7200" max="7200" width="6" style="1307" customWidth="1"/>
    <col min="7201" max="7201" width="4.7109375" style="1307" customWidth="1"/>
    <col min="7202" max="7202" width="1.140625" style="1307" customWidth="1"/>
    <col min="7203" max="7424" width="9.140625" style="1307"/>
    <col min="7425" max="7425" width="1.140625" style="1307" customWidth="1"/>
    <col min="7426" max="7426" width="8.5703125" style="1307" customWidth="1"/>
    <col min="7427" max="7427" width="2.85546875" style="1307" customWidth="1"/>
    <col min="7428" max="7428" width="5.5703125" style="1307" customWidth="1"/>
    <col min="7429" max="7429" width="5.140625" style="1307" customWidth="1"/>
    <col min="7430" max="7430" width="2.5703125" style="1307" customWidth="1"/>
    <col min="7431" max="7431" width="5.7109375" style="1307" customWidth="1"/>
    <col min="7432" max="7432" width="2.28515625" style="1307" customWidth="1"/>
    <col min="7433" max="7433" width="5.7109375" style="1307" customWidth="1"/>
    <col min="7434" max="7434" width="2.5703125" style="1307" customWidth="1"/>
    <col min="7435" max="7435" width="4.28515625" style="1307" customWidth="1"/>
    <col min="7436" max="7436" width="1.85546875" style="1307" customWidth="1"/>
    <col min="7437" max="7437" width="4.85546875" style="1307" customWidth="1"/>
    <col min="7438" max="7438" width="1.7109375" style="1307" customWidth="1"/>
    <col min="7439" max="7439" width="6.140625" style="1307" customWidth="1"/>
    <col min="7440" max="7440" width="5" style="1307" customWidth="1"/>
    <col min="7441" max="7441" width="3.85546875" style="1307" customWidth="1"/>
    <col min="7442" max="7442" width="8.140625" style="1307" customWidth="1"/>
    <col min="7443" max="7443" width="7.42578125" style="1307" customWidth="1"/>
    <col min="7444" max="7444" width="2" style="1307" customWidth="1"/>
    <col min="7445" max="7445" width="5.7109375" style="1307" customWidth="1"/>
    <col min="7446" max="7446" width="2.5703125" style="1307" customWidth="1"/>
    <col min="7447" max="7447" width="5.5703125" style="1307" customWidth="1"/>
    <col min="7448" max="7448" width="2.7109375" style="1307" customWidth="1"/>
    <col min="7449" max="7449" width="5.5703125" style="1307" customWidth="1"/>
    <col min="7450" max="7450" width="3.5703125" style="1307" customWidth="1"/>
    <col min="7451" max="7451" width="5.28515625" style="1307" customWidth="1"/>
    <col min="7452" max="7452" width="3.42578125" style="1307" customWidth="1"/>
    <col min="7453" max="7453" width="5" style="1307" customWidth="1"/>
    <col min="7454" max="7455" width="4.7109375" style="1307" customWidth="1"/>
    <col min="7456" max="7456" width="6" style="1307" customWidth="1"/>
    <col min="7457" max="7457" width="4.7109375" style="1307" customWidth="1"/>
    <col min="7458" max="7458" width="1.140625" style="1307" customWidth="1"/>
    <col min="7459" max="7680" width="9.140625" style="1307"/>
    <col min="7681" max="7681" width="1.140625" style="1307" customWidth="1"/>
    <col min="7682" max="7682" width="8.5703125" style="1307" customWidth="1"/>
    <col min="7683" max="7683" width="2.85546875" style="1307" customWidth="1"/>
    <col min="7684" max="7684" width="5.5703125" style="1307" customWidth="1"/>
    <col min="7685" max="7685" width="5.140625" style="1307" customWidth="1"/>
    <col min="7686" max="7686" width="2.5703125" style="1307" customWidth="1"/>
    <col min="7687" max="7687" width="5.7109375" style="1307" customWidth="1"/>
    <col min="7688" max="7688" width="2.28515625" style="1307" customWidth="1"/>
    <col min="7689" max="7689" width="5.7109375" style="1307" customWidth="1"/>
    <col min="7690" max="7690" width="2.5703125" style="1307" customWidth="1"/>
    <col min="7691" max="7691" width="4.28515625" style="1307" customWidth="1"/>
    <col min="7692" max="7692" width="1.85546875" style="1307" customWidth="1"/>
    <col min="7693" max="7693" width="4.85546875" style="1307" customWidth="1"/>
    <col min="7694" max="7694" width="1.7109375" style="1307" customWidth="1"/>
    <col min="7695" max="7695" width="6.140625" style="1307" customWidth="1"/>
    <col min="7696" max="7696" width="5" style="1307" customWidth="1"/>
    <col min="7697" max="7697" width="3.85546875" style="1307" customWidth="1"/>
    <col min="7698" max="7698" width="8.140625" style="1307" customWidth="1"/>
    <col min="7699" max="7699" width="7.42578125" style="1307" customWidth="1"/>
    <col min="7700" max="7700" width="2" style="1307" customWidth="1"/>
    <col min="7701" max="7701" width="5.7109375" style="1307" customWidth="1"/>
    <col min="7702" max="7702" width="2.5703125" style="1307" customWidth="1"/>
    <col min="7703" max="7703" width="5.5703125" style="1307" customWidth="1"/>
    <col min="7704" max="7704" width="2.7109375" style="1307" customWidth="1"/>
    <col min="7705" max="7705" width="5.5703125" style="1307" customWidth="1"/>
    <col min="7706" max="7706" width="3.5703125" style="1307" customWidth="1"/>
    <col min="7707" max="7707" width="5.28515625" style="1307" customWidth="1"/>
    <col min="7708" max="7708" width="3.42578125" style="1307" customWidth="1"/>
    <col min="7709" max="7709" width="5" style="1307" customWidth="1"/>
    <col min="7710" max="7711" width="4.7109375" style="1307" customWidth="1"/>
    <col min="7712" max="7712" width="6" style="1307" customWidth="1"/>
    <col min="7713" max="7713" width="4.7109375" style="1307" customWidth="1"/>
    <col min="7714" max="7714" width="1.140625" style="1307" customWidth="1"/>
    <col min="7715" max="7936" width="9.140625" style="1307"/>
    <col min="7937" max="7937" width="1.140625" style="1307" customWidth="1"/>
    <col min="7938" max="7938" width="8.5703125" style="1307" customWidth="1"/>
    <col min="7939" max="7939" width="2.85546875" style="1307" customWidth="1"/>
    <col min="7940" max="7940" width="5.5703125" style="1307" customWidth="1"/>
    <col min="7941" max="7941" width="5.140625" style="1307" customWidth="1"/>
    <col min="7942" max="7942" width="2.5703125" style="1307" customWidth="1"/>
    <col min="7943" max="7943" width="5.7109375" style="1307" customWidth="1"/>
    <col min="7944" max="7944" width="2.28515625" style="1307" customWidth="1"/>
    <col min="7945" max="7945" width="5.7109375" style="1307" customWidth="1"/>
    <col min="7946" max="7946" width="2.5703125" style="1307" customWidth="1"/>
    <col min="7947" max="7947" width="4.28515625" style="1307" customWidth="1"/>
    <col min="7948" max="7948" width="1.85546875" style="1307" customWidth="1"/>
    <col min="7949" max="7949" width="4.85546875" style="1307" customWidth="1"/>
    <col min="7950" max="7950" width="1.7109375" style="1307" customWidth="1"/>
    <col min="7951" max="7951" width="6.140625" style="1307" customWidth="1"/>
    <col min="7952" max="7952" width="5" style="1307" customWidth="1"/>
    <col min="7953" max="7953" width="3.85546875" style="1307" customWidth="1"/>
    <col min="7954" max="7954" width="8.140625" style="1307" customWidth="1"/>
    <col min="7955" max="7955" width="7.42578125" style="1307" customWidth="1"/>
    <col min="7956" max="7956" width="2" style="1307" customWidth="1"/>
    <col min="7957" max="7957" width="5.7109375" style="1307" customWidth="1"/>
    <col min="7958" max="7958" width="2.5703125" style="1307" customWidth="1"/>
    <col min="7959" max="7959" width="5.5703125" style="1307" customWidth="1"/>
    <col min="7960" max="7960" width="2.7109375" style="1307" customWidth="1"/>
    <col min="7961" max="7961" width="5.5703125" style="1307" customWidth="1"/>
    <col min="7962" max="7962" width="3.5703125" style="1307" customWidth="1"/>
    <col min="7963" max="7963" width="5.28515625" style="1307" customWidth="1"/>
    <col min="7964" max="7964" width="3.42578125" style="1307" customWidth="1"/>
    <col min="7965" max="7965" width="5" style="1307" customWidth="1"/>
    <col min="7966" max="7967" width="4.7109375" style="1307" customWidth="1"/>
    <col min="7968" max="7968" width="6" style="1307" customWidth="1"/>
    <col min="7969" max="7969" width="4.7109375" style="1307" customWidth="1"/>
    <col min="7970" max="7970" width="1.140625" style="1307" customWidth="1"/>
    <col min="7971" max="8192" width="9.140625" style="1307"/>
    <col min="8193" max="8193" width="1.140625" style="1307" customWidth="1"/>
    <col min="8194" max="8194" width="8.5703125" style="1307" customWidth="1"/>
    <col min="8195" max="8195" width="2.85546875" style="1307" customWidth="1"/>
    <col min="8196" max="8196" width="5.5703125" style="1307" customWidth="1"/>
    <col min="8197" max="8197" width="5.140625" style="1307" customWidth="1"/>
    <col min="8198" max="8198" width="2.5703125" style="1307" customWidth="1"/>
    <col min="8199" max="8199" width="5.7109375" style="1307" customWidth="1"/>
    <col min="8200" max="8200" width="2.28515625" style="1307" customWidth="1"/>
    <col min="8201" max="8201" width="5.7109375" style="1307" customWidth="1"/>
    <col min="8202" max="8202" width="2.5703125" style="1307" customWidth="1"/>
    <col min="8203" max="8203" width="4.28515625" style="1307" customWidth="1"/>
    <col min="8204" max="8204" width="1.85546875" style="1307" customWidth="1"/>
    <col min="8205" max="8205" width="4.85546875" style="1307" customWidth="1"/>
    <col min="8206" max="8206" width="1.7109375" style="1307" customWidth="1"/>
    <col min="8207" max="8207" width="6.140625" style="1307" customWidth="1"/>
    <col min="8208" max="8208" width="5" style="1307" customWidth="1"/>
    <col min="8209" max="8209" width="3.85546875" style="1307" customWidth="1"/>
    <col min="8210" max="8210" width="8.140625" style="1307" customWidth="1"/>
    <col min="8211" max="8211" width="7.42578125" style="1307" customWidth="1"/>
    <col min="8212" max="8212" width="2" style="1307" customWidth="1"/>
    <col min="8213" max="8213" width="5.7109375" style="1307" customWidth="1"/>
    <col min="8214" max="8214" width="2.5703125" style="1307" customWidth="1"/>
    <col min="8215" max="8215" width="5.5703125" style="1307" customWidth="1"/>
    <col min="8216" max="8216" width="2.7109375" style="1307" customWidth="1"/>
    <col min="8217" max="8217" width="5.5703125" style="1307" customWidth="1"/>
    <col min="8218" max="8218" width="3.5703125" style="1307" customWidth="1"/>
    <col min="8219" max="8219" width="5.28515625" style="1307" customWidth="1"/>
    <col min="8220" max="8220" width="3.42578125" style="1307" customWidth="1"/>
    <col min="8221" max="8221" width="5" style="1307" customWidth="1"/>
    <col min="8222" max="8223" width="4.7109375" style="1307" customWidth="1"/>
    <col min="8224" max="8224" width="6" style="1307" customWidth="1"/>
    <col min="8225" max="8225" width="4.7109375" style="1307" customWidth="1"/>
    <col min="8226" max="8226" width="1.140625" style="1307" customWidth="1"/>
    <col min="8227" max="8448" width="9.140625" style="1307"/>
    <col min="8449" max="8449" width="1.140625" style="1307" customWidth="1"/>
    <col min="8450" max="8450" width="8.5703125" style="1307" customWidth="1"/>
    <col min="8451" max="8451" width="2.85546875" style="1307" customWidth="1"/>
    <col min="8452" max="8452" width="5.5703125" style="1307" customWidth="1"/>
    <col min="8453" max="8453" width="5.140625" style="1307" customWidth="1"/>
    <col min="8454" max="8454" width="2.5703125" style="1307" customWidth="1"/>
    <col min="8455" max="8455" width="5.7109375" style="1307" customWidth="1"/>
    <col min="8456" max="8456" width="2.28515625" style="1307" customWidth="1"/>
    <col min="8457" max="8457" width="5.7109375" style="1307" customWidth="1"/>
    <col min="8458" max="8458" width="2.5703125" style="1307" customWidth="1"/>
    <col min="8459" max="8459" width="4.28515625" style="1307" customWidth="1"/>
    <col min="8460" max="8460" width="1.85546875" style="1307" customWidth="1"/>
    <col min="8461" max="8461" width="4.85546875" style="1307" customWidth="1"/>
    <col min="8462" max="8462" width="1.7109375" style="1307" customWidth="1"/>
    <col min="8463" max="8463" width="6.140625" style="1307" customWidth="1"/>
    <col min="8464" max="8464" width="5" style="1307" customWidth="1"/>
    <col min="8465" max="8465" width="3.85546875" style="1307" customWidth="1"/>
    <col min="8466" max="8466" width="8.140625" style="1307" customWidth="1"/>
    <col min="8467" max="8467" width="7.42578125" style="1307" customWidth="1"/>
    <col min="8468" max="8468" width="2" style="1307" customWidth="1"/>
    <col min="8469" max="8469" width="5.7109375" style="1307" customWidth="1"/>
    <col min="8470" max="8470" width="2.5703125" style="1307" customWidth="1"/>
    <col min="8471" max="8471" width="5.5703125" style="1307" customWidth="1"/>
    <col min="8472" max="8472" width="2.7109375" style="1307" customWidth="1"/>
    <col min="8473" max="8473" width="5.5703125" style="1307" customWidth="1"/>
    <col min="8474" max="8474" width="3.5703125" style="1307" customWidth="1"/>
    <col min="8475" max="8475" width="5.28515625" style="1307" customWidth="1"/>
    <col min="8476" max="8476" width="3.42578125" style="1307" customWidth="1"/>
    <col min="8477" max="8477" width="5" style="1307" customWidth="1"/>
    <col min="8478" max="8479" width="4.7109375" style="1307" customWidth="1"/>
    <col min="8480" max="8480" width="6" style="1307" customWidth="1"/>
    <col min="8481" max="8481" width="4.7109375" style="1307" customWidth="1"/>
    <col min="8482" max="8482" width="1.140625" style="1307" customWidth="1"/>
    <col min="8483" max="8704" width="9.140625" style="1307"/>
    <col min="8705" max="8705" width="1.140625" style="1307" customWidth="1"/>
    <col min="8706" max="8706" width="8.5703125" style="1307" customWidth="1"/>
    <col min="8707" max="8707" width="2.85546875" style="1307" customWidth="1"/>
    <col min="8708" max="8708" width="5.5703125" style="1307" customWidth="1"/>
    <col min="8709" max="8709" width="5.140625" style="1307" customWidth="1"/>
    <col min="8710" max="8710" width="2.5703125" style="1307" customWidth="1"/>
    <col min="8711" max="8711" width="5.7109375" style="1307" customWidth="1"/>
    <col min="8712" max="8712" width="2.28515625" style="1307" customWidth="1"/>
    <col min="8713" max="8713" width="5.7109375" style="1307" customWidth="1"/>
    <col min="8714" max="8714" width="2.5703125" style="1307" customWidth="1"/>
    <col min="8715" max="8715" width="4.28515625" style="1307" customWidth="1"/>
    <col min="8716" max="8716" width="1.85546875" style="1307" customWidth="1"/>
    <col min="8717" max="8717" width="4.85546875" style="1307" customWidth="1"/>
    <col min="8718" max="8718" width="1.7109375" style="1307" customWidth="1"/>
    <col min="8719" max="8719" width="6.140625" style="1307" customWidth="1"/>
    <col min="8720" max="8720" width="5" style="1307" customWidth="1"/>
    <col min="8721" max="8721" width="3.85546875" style="1307" customWidth="1"/>
    <col min="8722" max="8722" width="8.140625" style="1307" customWidth="1"/>
    <col min="8723" max="8723" width="7.42578125" style="1307" customWidth="1"/>
    <col min="8724" max="8724" width="2" style="1307" customWidth="1"/>
    <col min="8725" max="8725" width="5.7109375" style="1307" customWidth="1"/>
    <col min="8726" max="8726" width="2.5703125" style="1307" customWidth="1"/>
    <col min="8727" max="8727" width="5.5703125" style="1307" customWidth="1"/>
    <col min="8728" max="8728" width="2.7109375" style="1307" customWidth="1"/>
    <col min="8729" max="8729" width="5.5703125" style="1307" customWidth="1"/>
    <col min="8730" max="8730" width="3.5703125" style="1307" customWidth="1"/>
    <col min="8731" max="8731" width="5.28515625" style="1307" customWidth="1"/>
    <col min="8732" max="8732" width="3.42578125" style="1307" customWidth="1"/>
    <col min="8733" max="8733" width="5" style="1307" customWidth="1"/>
    <col min="8734" max="8735" width="4.7109375" style="1307" customWidth="1"/>
    <col min="8736" max="8736" width="6" style="1307" customWidth="1"/>
    <col min="8737" max="8737" width="4.7109375" style="1307" customWidth="1"/>
    <col min="8738" max="8738" width="1.140625" style="1307" customWidth="1"/>
    <col min="8739" max="8960" width="9.140625" style="1307"/>
    <col min="8961" max="8961" width="1.140625" style="1307" customWidth="1"/>
    <col min="8962" max="8962" width="8.5703125" style="1307" customWidth="1"/>
    <col min="8963" max="8963" width="2.85546875" style="1307" customWidth="1"/>
    <col min="8964" max="8964" width="5.5703125" style="1307" customWidth="1"/>
    <col min="8965" max="8965" width="5.140625" style="1307" customWidth="1"/>
    <col min="8966" max="8966" width="2.5703125" style="1307" customWidth="1"/>
    <col min="8967" max="8967" width="5.7109375" style="1307" customWidth="1"/>
    <col min="8968" max="8968" width="2.28515625" style="1307" customWidth="1"/>
    <col min="8969" max="8969" width="5.7109375" style="1307" customWidth="1"/>
    <col min="8970" max="8970" width="2.5703125" style="1307" customWidth="1"/>
    <col min="8971" max="8971" width="4.28515625" style="1307" customWidth="1"/>
    <col min="8972" max="8972" width="1.85546875" style="1307" customWidth="1"/>
    <col min="8973" max="8973" width="4.85546875" style="1307" customWidth="1"/>
    <col min="8974" max="8974" width="1.7109375" style="1307" customWidth="1"/>
    <col min="8975" max="8975" width="6.140625" style="1307" customWidth="1"/>
    <col min="8976" max="8976" width="5" style="1307" customWidth="1"/>
    <col min="8977" max="8977" width="3.85546875" style="1307" customWidth="1"/>
    <col min="8978" max="8978" width="8.140625" style="1307" customWidth="1"/>
    <col min="8979" max="8979" width="7.42578125" style="1307" customWidth="1"/>
    <col min="8980" max="8980" width="2" style="1307" customWidth="1"/>
    <col min="8981" max="8981" width="5.7109375" style="1307" customWidth="1"/>
    <col min="8982" max="8982" width="2.5703125" style="1307" customWidth="1"/>
    <col min="8983" max="8983" width="5.5703125" style="1307" customWidth="1"/>
    <col min="8984" max="8984" width="2.7109375" style="1307" customWidth="1"/>
    <col min="8985" max="8985" width="5.5703125" style="1307" customWidth="1"/>
    <col min="8986" max="8986" width="3.5703125" style="1307" customWidth="1"/>
    <col min="8987" max="8987" width="5.28515625" style="1307" customWidth="1"/>
    <col min="8988" max="8988" width="3.42578125" style="1307" customWidth="1"/>
    <col min="8989" max="8989" width="5" style="1307" customWidth="1"/>
    <col min="8990" max="8991" width="4.7109375" style="1307" customWidth="1"/>
    <col min="8992" max="8992" width="6" style="1307" customWidth="1"/>
    <col min="8993" max="8993" width="4.7109375" style="1307" customWidth="1"/>
    <col min="8994" max="8994" width="1.140625" style="1307" customWidth="1"/>
    <col min="8995" max="9216" width="9.140625" style="1307"/>
    <col min="9217" max="9217" width="1.140625" style="1307" customWidth="1"/>
    <col min="9218" max="9218" width="8.5703125" style="1307" customWidth="1"/>
    <col min="9219" max="9219" width="2.85546875" style="1307" customWidth="1"/>
    <col min="9220" max="9220" width="5.5703125" style="1307" customWidth="1"/>
    <col min="9221" max="9221" width="5.140625" style="1307" customWidth="1"/>
    <col min="9222" max="9222" width="2.5703125" style="1307" customWidth="1"/>
    <col min="9223" max="9223" width="5.7109375" style="1307" customWidth="1"/>
    <col min="9224" max="9224" width="2.28515625" style="1307" customWidth="1"/>
    <col min="9225" max="9225" width="5.7109375" style="1307" customWidth="1"/>
    <col min="9226" max="9226" width="2.5703125" style="1307" customWidth="1"/>
    <col min="9227" max="9227" width="4.28515625" style="1307" customWidth="1"/>
    <col min="9228" max="9228" width="1.85546875" style="1307" customWidth="1"/>
    <col min="9229" max="9229" width="4.85546875" style="1307" customWidth="1"/>
    <col min="9230" max="9230" width="1.7109375" style="1307" customWidth="1"/>
    <col min="9231" max="9231" width="6.140625" style="1307" customWidth="1"/>
    <col min="9232" max="9232" width="5" style="1307" customWidth="1"/>
    <col min="9233" max="9233" width="3.85546875" style="1307" customWidth="1"/>
    <col min="9234" max="9234" width="8.140625" style="1307" customWidth="1"/>
    <col min="9235" max="9235" width="7.42578125" style="1307" customWidth="1"/>
    <col min="9236" max="9236" width="2" style="1307" customWidth="1"/>
    <col min="9237" max="9237" width="5.7109375" style="1307" customWidth="1"/>
    <col min="9238" max="9238" width="2.5703125" style="1307" customWidth="1"/>
    <col min="9239" max="9239" width="5.5703125" style="1307" customWidth="1"/>
    <col min="9240" max="9240" width="2.7109375" style="1307" customWidth="1"/>
    <col min="9241" max="9241" width="5.5703125" style="1307" customWidth="1"/>
    <col min="9242" max="9242" width="3.5703125" style="1307" customWidth="1"/>
    <col min="9243" max="9243" width="5.28515625" style="1307" customWidth="1"/>
    <col min="9244" max="9244" width="3.42578125" style="1307" customWidth="1"/>
    <col min="9245" max="9245" width="5" style="1307" customWidth="1"/>
    <col min="9246" max="9247" width="4.7109375" style="1307" customWidth="1"/>
    <col min="9248" max="9248" width="6" style="1307" customWidth="1"/>
    <col min="9249" max="9249" width="4.7109375" style="1307" customWidth="1"/>
    <col min="9250" max="9250" width="1.140625" style="1307" customWidth="1"/>
    <col min="9251" max="9472" width="9.140625" style="1307"/>
    <col min="9473" max="9473" width="1.140625" style="1307" customWidth="1"/>
    <col min="9474" max="9474" width="8.5703125" style="1307" customWidth="1"/>
    <col min="9475" max="9475" width="2.85546875" style="1307" customWidth="1"/>
    <col min="9476" max="9476" width="5.5703125" style="1307" customWidth="1"/>
    <col min="9477" max="9477" width="5.140625" style="1307" customWidth="1"/>
    <col min="9478" max="9478" width="2.5703125" style="1307" customWidth="1"/>
    <col min="9479" max="9479" width="5.7109375" style="1307" customWidth="1"/>
    <col min="9480" max="9480" width="2.28515625" style="1307" customWidth="1"/>
    <col min="9481" max="9481" width="5.7109375" style="1307" customWidth="1"/>
    <col min="9482" max="9482" width="2.5703125" style="1307" customWidth="1"/>
    <col min="9483" max="9483" width="4.28515625" style="1307" customWidth="1"/>
    <col min="9484" max="9484" width="1.85546875" style="1307" customWidth="1"/>
    <col min="9485" max="9485" width="4.85546875" style="1307" customWidth="1"/>
    <col min="9486" max="9486" width="1.7109375" style="1307" customWidth="1"/>
    <col min="9487" max="9487" width="6.140625" style="1307" customWidth="1"/>
    <col min="9488" max="9488" width="5" style="1307" customWidth="1"/>
    <col min="9489" max="9489" width="3.85546875" style="1307" customWidth="1"/>
    <col min="9490" max="9490" width="8.140625" style="1307" customWidth="1"/>
    <col min="9491" max="9491" width="7.42578125" style="1307" customWidth="1"/>
    <col min="9492" max="9492" width="2" style="1307" customWidth="1"/>
    <col min="9493" max="9493" width="5.7109375" style="1307" customWidth="1"/>
    <col min="9494" max="9494" width="2.5703125" style="1307" customWidth="1"/>
    <col min="9495" max="9495" width="5.5703125" style="1307" customWidth="1"/>
    <col min="9496" max="9496" width="2.7109375" style="1307" customWidth="1"/>
    <col min="9497" max="9497" width="5.5703125" style="1307" customWidth="1"/>
    <col min="9498" max="9498" width="3.5703125" style="1307" customWidth="1"/>
    <col min="9499" max="9499" width="5.28515625" style="1307" customWidth="1"/>
    <col min="9500" max="9500" width="3.42578125" style="1307" customWidth="1"/>
    <col min="9501" max="9501" width="5" style="1307" customWidth="1"/>
    <col min="9502" max="9503" width="4.7109375" style="1307" customWidth="1"/>
    <col min="9504" max="9504" width="6" style="1307" customWidth="1"/>
    <col min="9505" max="9505" width="4.7109375" style="1307" customWidth="1"/>
    <col min="9506" max="9506" width="1.140625" style="1307" customWidth="1"/>
    <col min="9507" max="9728" width="9.140625" style="1307"/>
    <col min="9729" max="9729" width="1.140625" style="1307" customWidth="1"/>
    <col min="9730" max="9730" width="8.5703125" style="1307" customWidth="1"/>
    <col min="9731" max="9731" width="2.85546875" style="1307" customWidth="1"/>
    <col min="9732" max="9732" width="5.5703125" style="1307" customWidth="1"/>
    <col min="9733" max="9733" width="5.140625" style="1307" customWidth="1"/>
    <col min="9734" max="9734" width="2.5703125" style="1307" customWidth="1"/>
    <col min="9735" max="9735" width="5.7109375" style="1307" customWidth="1"/>
    <col min="9736" max="9736" width="2.28515625" style="1307" customWidth="1"/>
    <col min="9737" max="9737" width="5.7109375" style="1307" customWidth="1"/>
    <col min="9738" max="9738" width="2.5703125" style="1307" customWidth="1"/>
    <col min="9739" max="9739" width="4.28515625" style="1307" customWidth="1"/>
    <col min="9740" max="9740" width="1.85546875" style="1307" customWidth="1"/>
    <col min="9741" max="9741" width="4.85546875" style="1307" customWidth="1"/>
    <col min="9742" max="9742" width="1.7109375" style="1307" customWidth="1"/>
    <col min="9743" max="9743" width="6.140625" style="1307" customWidth="1"/>
    <col min="9744" max="9744" width="5" style="1307" customWidth="1"/>
    <col min="9745" max="9745" width="3.85546875" style="1307" customWidth="1"/>
    <col min="9746" max="9746" width="8.140625" style="1307" customWidth="1"/>
    <col min="9747" max="9747" width="7.42578125" style="1307" customWidth="1"/>
    <col min="9748" max="9748" width="2" style="1307" customWidth="1"/>
    <col min="9749" max="9749" width="5.7109375" style="1307" customWidth="1"/>
    <col min="9750" max="9750" width="2.5703125" style="1307" customWidth="1"/>
    <col min="9751" max="9751" width="5.5703125" style="1307" customWidth="1"/>
    <col min="9752" max="9752" width="2.7109375" style="1307" customWidth="1"/>
    <col min="9753" max="9753" width="5.5703125" style="1307" customWidth="1"/>
    <col min="9754" max="9754" width="3.5703125" style="1307" customWidth="1"/>
    <col min="9755" max="9755" width="5.28515625" style="1307" customWidth="1"/>
    <col min="9756" max="9756" width="3.42578125" style="1307" customWidth="1"/>
    <col min="9757" max="9757" width="5" style="1307" customWidth="1"/>
    <col min="9758" max="9759" width="4.7109375" style="1307" customWidth="1"/>
    <col min="9760" max="9760" width="6" style="1307" customWidth="1"/>
    <col min="9761" max="9761" width="4.7109375" style="1307" customWidth="1"/>
    <col min="9762" max="9762" width="1.140625" style="1307" customWidth="1"/>
    <col min="9763" max="9984" width="9.140625" style="1307"/>
    <col min="9985" max="9985" width="1.140625" style="1307" customWidth="1"/>
    <col min="9986" max="9986" width="8.5703125" style="1307" customWidth="1"/>
    <col min="9987" max="9987" width="2.85546875" style="1307" customWidth="1"/>
    <col min="9988" max="9988" width="5.5703125" style="1307" customWidth="1"/>
    <col min="9989" max="9989" width="5.140625" style="1307" customWidth="1"/>
    <col min="9990" max="9990" width="2.5703125" style="1307" customWidth="1"/>
    <col min="9991" max="9991" width="5.7109375" style="1307" customWidth="1"/>
    <col min="9992" max="9992" width="2.28515625" style="1307" customWidth="1"/>
    <col min="9993" max="9993" width="5.7109375" style="1307" customWidth="1"/>
    <col min="9994" max="9994" width="2.5703125" style="1307" customWidth="1"/>
    <col min="9995" max="9995" width="4.28515625" style="1307" customWidth="1"/>
    <col min="9996" max="9996" width="1.85546875" style="1307" customWidth="1"/>
    <col min="9997" max="9997" width="4.85546875" style="1307" customWidth="1"/>
    <col min="9998" max="9998" width="1.7109375" style="1307" customWidth="1"/>
    <col min="9999" max="9999" width="6.140625" style="1307" customWidth="1"/>
    <col min="10000" max="10000" width="5" style="1307" customWidth="1"/>
    <col min="10001" max="10001" width="3.85546875" style="1307" customWidth="1"/>
    <col min="10002" max="10002" width="8.140625" style="1307" customWidth="1"/>
    <col min="10003" max="10003" width="7.42578125" style="1307" customWidth="1"/>
    <col min="10004" max="10004" width="2" style="1307" customWidth="1"/>
    <col min="10005" max="10005" width="5.7109375" style="1307" customWidth="1"/>
    <col min="10006" max="10006" width="2.5703125" style="1307" customWidth="1"/>
    <col min="10007" max="10007" width="5.5703125" style="1307" customWidth="1"/>
    <col min="10008" max="10008" width="2.7109375" style="1307" customWidth="1"/>
    <col min="10009" max="10009" width="5.5703125" style="1307" customWidth="1"/>
    <col min="10010" max="10010" width="3.5703125" style="1307" customWidth="1"/>
    <col min="10011" max="10011" width="5.28515625" style="1307" customWidth="1"/>
    <col min="10012" max="10012" width="3.42578125" style="1307" customWidth="1"/>
    <col min="10013" max="10013" width="5" style="1307" customWidth="1"/>
    <col min="10014" max="10015" width="4.7109375" style="1307" customWidth="1"/>
    <col min="10016" max="10016" width="6" style="1307" customWidth="1"/>
    <col min="10017" max="10017" width="4.7109375" style="1307" customWidth="1"/>
    <col min="10018" max="10018" width="1.140625" style="1307" customWidth="1"/>
    <col min="10019" max="10240" width="9.140625" style="1307"/>
    <col min="10241" max="10241" width="1.140625" style="1307" customWidth="1"/>
    <col min="10242" max="10242" width="8.5703125" style="1307" customWidth="1"/>
    <col min="10243" max="10243" width="2.85546875" style="1307" customWidth="1"/>
    <col min="10244" max="10244" width="5.5703125" style="1307" customWidth="1"/>
    <col min="10245" max="10245" width="5.140625" style="1307" customWidth="1"/>
    <col min="10246" max="10246" width="2.5703125" style="1307" customWidth="1"/>
    <col min="10247" max="10247" width="5.7109375" style="1307" customWidth="1"/>
    <col min="10248" max="10248" width="2.28515625" style="1307" customWidth="1"/>
    <col min="10249" max="10249" width="5.7109375" style="1307" customWidth="1"/>
    <col min="10250" max="10250" width="2.5703125" style="1307" customWidth="1"/>
    <col min="10251" max="10251" width="4.28515625" style="1307" customWidth="1"/>
    <col min="10252" max="10252" width="1.85546875" style="1307" customWidth="1"/>
    <col min="10253" max="10253" width="4.85546875" style="1307" customWidth="1"/>
    <col min="10254" max="10254" width="1.7109375" style="1307" customWidth="1"/>
    <col min="10255" max="10255" width="6.140625" style="1307" customWidth="1"/>
    <col min="10256" max="10256" width="5" style="1307" customWidth="1"/>
    <col min="10257" max="10257" width="3.85546875" style="1307" customWidth="1"/>
    <col min="10258" max="10258" width="8.140625" style="1307" customWidth="1"/>
    <col min="10259" max="10259" width="7.42578125" style="1307" customWidth="1"/>
    <col min="10260" max="10260" width="2" style="1307" customWidth="1"/>
    <col min="10261" max="10261" width="5.7109375" style="1307" customWidth="1"/>
    <col min="10262" max="10262" width="2.5703125" style="1307" customWidth="1"/>
    <col min="10263" max="10263" width="5.5703125" style="1307" customWidth="1"/>
    <col min="10264" max="10264" width="2.7109375" style="1307" customWidth="1"/>
    <col min="10265" max="10265" width="5.5703125" style="1307" customWidth="1"/>
    <col min="10266" max="10266" width="3.5703125" style="1307" customWidth="1"/>
    <col min="10267" max="10267" width="5.28515625" style="1307" customWidth="1"/>
    <col min="10268" max="10268" width="3.42578125" style="1307" customWidth="1"/>
    <col min="10269" max="10269" width="5" style="1307" customWidth="1"/>
    <col min="10270" max="10271" width="4.7109375" style="1307" customWidth="1"/>
    <col min="10272" max="10272" width="6" style="1307" customWidth="1"/>
    <col min="10273" max="10273" width="4.7109375" style="1307" customWidth="1"/>
    <col min="10274" max="10274" width="1.140625" style="1307" customWidth="1"/>
    <col min="10275" max="10496" width="9.140625" style="1307"/>
    <col min="10497" max="10497" width="1.140625" style="1307" customWidth="1"/>
    <col min="10498" max="10498" width="8.5703125" style="1307" customWidth="1"/>
    <col min="10499" max="10499" width="2.85546875" style="1307" customWidth="1"/>
    <col min="10500" max="10500" width="5.5703125" style="1307" customWidth="1"/>
    <col min="10501" max="10501" width="5.140625" style="1307" customWidth="1"/>
    <col min="10502" max="10502" width="2.5703125" style="1307" customWidth="1"/>
    <col min="10503" max="10503" width="5.7109375" style="1307" customWidth="1"/>
    <col min="10504" max="10504" width="2.28515625" style="1307" customWidth="1"/>
    <col min="10505" max="10505" width="5.7109375" style="1307" customWidth="1"/>
    <col min="10506" max="10506" width="2.5703125" style="1307" customWidth="1"/>
    <col min="10507" max="10507" width="4.28515625" style="1307" customWidth="1"/>
    <col min="10508" max="10508" width="1.85546875" style="1307" customWidth="1"/>
    <col min="10509" max="10509" width="4.85546875" style="1307" customWidth="1"/>
    <col min="10510" max="10510" width="1.7109375" style="1307" customWidth="1"/>
    <col min="10511" max="10511" width="6.140625" style="1307" customWidth="1"/>
    <col min="10512" max="10512" width="5" style="1307" customWidth="1"/>
    <col min="10513" max="10513" width="3.85546875" style="1307" customWidth="1"/>
    <col min="10514" max="10514" width="8.140625" style="1307" customWidth="1"/>
    <col min="10515" max="10515" width="7.42578125" style="1307" customWidth="1"/>
    <col min="10516" max="10516" width="2" style="1307" customWidth="1"/>
    <col min="10517" max="10517" width="5.7109375" style="1307" customWidth="1"/>
    <col min="10518" max="10518" width="2.5703125" style="1307" customWidth="1"/>
    <col min="10519" max="10519" width="5.5703125" style="1307" customWidth="1"/>
    <col min="10520" max="10520" width="2.7109375" style="1307" customWidth="1"/>
    <col min="10521" max="10521" width="5.5703125" style="1307" customWidth="1"/>
    <col min="10522" max="10522" width="3.5703125" style="1307" customWidth="1"/>
    <col min="10523" max="10523" width="5.28515625" style="1307" customWidth="1"/>
    <col min="10524" max="10524" width="3.42578125" style="1307" customWidth="1"/>
    <col min="10525" max="10525" width="5" style="1307" customWidth="1"/>
    <col min="10526" max="10527" width="4.7109375" style="1307" customWidth="1"/>
    <col min="10528" max="10528" width="6" style="1307" customWidth="1"/>
    <col min="10529" max="10529" width="4.7109375" style="1307" customWidth="1"/>
    <col min="10530" max="10530" width="1.140625" style="1307" customWidth="1"/>
    <col min="10531" max="10752" width="9.140625" style="1307"/>
    <col min="10753" max="10753" width="1.140625" style="1307" customWidth="1"/>
    <col min="10754" max="10754" width="8.5703125" style="1307" customWidth="1"/>
    <col min="10755" max="10755" width="2.85546875" style="1307" customWidth="1"/>
    <col min="10756" max="10756" width="5.5703125" style="1307" customWidth="1"/>
    <col min="10757" max="10757" width="5.140625" style="1307" customWidth="1"/>
    <col min="10758" max="10758" width="2.5703125" style="1307" customWidth="1"/>
    <col min="10759" max="10759" width="5.7109375" style="1307" customWidth="1"/>
    <col min="10760" max="10760" width="2.28515625" style="1307" customWidth="1"/>
    <col min="10761" max="10761" width="5.7109375" style="1307" customWidth="1"/>
    <col min="10762" max="10762" width="2.5703125" style="1307" customWidth="1"/>
    <col min="10763" max="10763" width="4.28515625" style="1307" customWidth="1"/>
    <col min="10764" max="10764" width="1.85546875" style="1307" customWidth="1"/>
    <col min="10765" max="10765" width="4.85546875" style="1307" customWidth="1"/>
    <col min="10766" max="10766" width="1.7109375" style="1307" customWidth="1"/>
    <col min="10767" max="10767" width="6.140625" style="1307" customWidth="1"/>
    <col min="10768" max="10768" width="5" style="1307" customWidth="1"/>
    <col min="10769" max="10769" width="3.85546875" style="1307" customWidth="1"/>
    <col min="10770" max="10770" width="8.140625" style="1307" customWidth="1"/>
    <col min="10771" max="10771" width="7.42578125" style="1307" customWidth="1"/>
    <col min="10772" max="10772" width="2" style="1307" customWidth="1"/>
    <col min="10773" max="10773" width="5.7109375" style="1307" customWidth="1"/>
    <col min="10774" max="10774" width="2.5703125" style="1307" customWidth="1"/>
    <col min="10775" max="10775" width="5.5703125" style="1307" customWidth="1"/>
    <col min="10776" max="10776" width="2.7109375" style="1307" customWidth="1"/>
    <col min="10777" max="10777" width="5.5703125" style="1307" customWidth="1"/>
    <col min="10778" max="10778" width="3.5703125" style="1307" customWidth="1"/>
    <col min="10779" max="10779" width="5.28515625" style="1307" customWidth="1"/>
    <col min="10780" max="10780" width="3.42578125" style="1307" customWidth="1"/>
    <col min="10781" max="10781" width="5" style="1307" customWidth="1"/>
    <col min="10782" max="10783" width="4.7109375" style="1307" customWidth="1"/>
    <col min="10784" max="10784" width="6" style="1307" customWidth="1"/>
    <col min="10785" max="10785" width="4.7109375" style="1307" customWidth="1"/>
    <col min="10786" max="10786" width="1.140625" style="1307" customWidth="1"/>
    <col min="10787" max="11008" width="9.140625" style="1307"/>
    <col min="11009" max="11009" width="1.140625" style="1307" customWidth="1"/>
    <col min="11010" max="11010" width="8.5703125" style="1307" customWidth="1"/>
    <col min="11011" max="11011" width="2.85546875" style="1307" customWidth="1"/>
    <col min="11012" max="11012" width="5.5703125" style="1307" customWidth="1"/>
    <col min="11013" max="11013" width="5.140625" style="1307" customWidth="1"/>
    <col min="11014" max="11014" width="2.5703125" style="1307" customWidth="1"/>
    <col min="11015" max="11015" width="5.7109375" style="1307" customWidth="1"/>
    <col min="11016" max="11016" width="2.28515625" style="1307" customWidth="1"/>
    <col min="11017" max="11017" width="5.7109375" style="1307" customWidth="1"/>
    <col min="11018" max="11018" width="2.5703125" style="1307" customWidth="1"/>
    <col min="11019" max="11019" width="4.28515625" style="1307" customWidth="1"/>
    <col min="11020" max="11020" width="1.85546875" style="1307" customWidth="1"/>
    <col min="11021" max="11021" width="4.85546875" style="1307" customWidth="1"/>
    <col min="11022" max="11022" width="1.7109375" style="1307" customWidth="1"/>
    <col min="11023" max="11023" width="6.140625" style="1307" customWidth="1"/>
    <col min="11024" max="11024" width="5" style="1307" customWidth="1"/>
    <col min="11025" max="11025" width="3.85546875" style="1307" customWidth="1"/>
    <col min="11026" max="11026" width="8.140625" style="1307" customWidth="1"/>
    <col min="11027" max="11027" width="7.42578125" style="1307" customWidth="1"/>
    <col min="11028" max="11028" width="2" style="1307" customWidth="1"/>
    <col min="11029" max="11029" width="5.7109375" style="1307" customWidth="1"/>
    <col min="11030" max="11030" width="2.5703125" style="1307" customWidth="1"/>
    <col min="11031" max="11031" width="5.5703125" style="1307" customWidth="1"/>
    <col min="11032" max="11032" width="2.7109375" style="1307" customWidth="1"/>
    <col min="11033" max="11033" width="5.5703125" style="1307" customWidth="1"/>
    <col min="11034" max="11034" width="3.5703125" style="1307" customWidth="1"/>
    <col min="11035" max="11035" width="5.28515625" style="1307" customWidth="1"/>
    <col min="11036" max="11036" width="3.42578125" style="1307" customWidth="1"/>
    <col min="11037" max="11037" width="5" style="1307" customWidth="1"/>
    <col min="11038" max="11039" width="4.7109375" style="1307" customWidth="1"/>
    <col min="11040" max="11040" width="6" style="1307" customWidth="1"/>
    <col min="11041" max="11041" width="4.7109375" style="1307" customWidth="1"/>
    <col min="11042" max="11042" width="1.140625" style="1307" customWidth="1"/>
    <col min="11043" max="11264" width="9.140625" style="1307"/>
    <col min="11265" max="11265" width="1.140625" style="1307" customWidth="1"/>
    <col min="11266" max="11266" width="8.5703125" style="1307" customWidth="1"/>
    <col min="11267" max="11267" width="2.85546875" style="1307" customWidth="1"/>
    <col min="11268" max="11268" width="5.5703125" style="1307" customWidth="1"/>
    <col min="11269" max="11269" width="5.140625" style="1307" customWidth="1"/>
    <col min="11270" max="11270" width="2.5703125" style="1307" customWidth="1"/>
    <col min="11271" max="11271" width="5.7109375" style="1307" customWidth="1"/>
    <col min="11272" max="11272" width="2.28515625" style="1307" customWidth="1"/>
    <col min="11273" max="11273" width="5.7109375" style="1307" customWidth="1"/>
    <col min="11274" max="11274" width="2.5703125" style="1307" customWidth="1"/>
    <col min="11275" max="11275" width="4.28515625" style="1307" customWidth="1"/>
    <col min="11276" max="11276" width="1.85546875" style="1307" customWidth="1"/>
    <col min="11277" max="11277" width="4.85546875" style="1307" customWidth="1"/>
    <col min="11278" max="11278" width="1.7109375" style="1307" customWidth="1"/>
    <col min="11279" max="11279" width="6.140625" style="1307" customWidth="1"/>
    <col min="11280" max="11280" width="5" style="1307" customWidth="1"/>
    <col min="11281" max="11281" width="3.85546875" style="1307" customWidth="1"/>
    <col min="11282" max="11282" width="8.140625" style="1307" customWidth="1"/>
    <col min="11283" max="11283" width="7.42578125" style="1307" customWidth="1"/>
    <col min="11284" max="11284" width="2" style="1307" customWidth="1"/>
    <col min="11285" max="11285" width="5.7109375" style="1307" customWidth="1"/>
    <col min="11286" max="11286" width="2.5703125" style="1307" customWidth="1"/>
    <col min="11287" max="11287" width="5.5703125" style="1307" customWidth="1"/>
    <col min="11288" max="11288" width="2.7109375" style="1307" customWidth="1"/>
    <col min="11289" max="11289" width="5.5703125" style="1307" customWidth="1"/>
    <col min="11290" max="11290" width="3.5703125" style="1307" customWidth="1"/>
    <col min="11291" max="11291" width="5.28515625" style="1307" customWidth="1"/>
    <col min="11292" max="11292" width="3.42578125" style="1307" customWidth="1"/>
    <col min="11293" max="11293" width="5" style="1307" customWidth="1"/>
    <col min="11294" max="11295" width="4.7109375" style="1307" customWidth="1"/>
    <col min="11296" max="11296" width="6" style="1307" customWidth="1"/>
    <col min="11297" max="11297" width="4.7109375" style="1307" customWidth="1"/>
    <col min="11298" max="11298" width="1.140625" style="1307" customWidth="1"/>
    <col min="11299" max="11520" width="9.140625" style="1307"/>
    <col min="11521" max="11521" width="1.140625" style="1307" customWidth="1"/>
    <col min="11522" max="11522" width="8.5703125" style="1307" customWidth="1"/>
    <col min="11523" max="11523" width="2.85546875" style="1307" customWidth="1"/>
    <col min="11524" max="11524" width="5.5703125" style="1307" customWidth="1"/>
    <col min="11525" max="11525" width="5.140625" style="1307" customWidth="1"/>
    <col min="11526" max="11526" width="2.5703125" style="1307" customWidth="1"/>
    <col min="11527" max="11527" width="5.7109375" style="1307" customWidth="1"/>
    <col min="11528" max="11528" width="2.28515625" style="1307" customWidth="1"/>
    <col min="11529" max="11529" width="5.7109375" style="1307" customWidth="1"/>
    <col min="11530" max="11530" width="2.5703125" style="1307" customWidth="1"/>
    <col min="11531" max="11531" width="4.28515625" style="1307" customWidth="1"/>
    <col min="11532" max="11532" width="1.85546875" style="1307" customWidth="1"/>
    <col min="11533" max="11533" width="4.85546875" style="1307" customWidth="1"/>
    <col min="11534" max="11534" width="1.7109375" style="1307" customWidth="1"/>
    <col min="11535" max="11535" width="6.140625" style="1307" customWidth="1"/>
    <col min="11536" max="11536" width="5" style="1307" customWidth="1"/>
    <col min="11537" max="11537" width="3.85546875" style="1307" customWidth="1"/>
    <col min="11538" max="11538" width="8.140625" style="1307" customWidth="1"/>
    <col min="11539" max="11539" width="7.42578125" style="1307" customWidth="1"/>
    <col min="11540" max="11540" width="2" style="1307" customWidth="1"/>
    <col min="11541" max="11541" width="5.7109375" style="1307" customWidth="1"/>
    <col min="11542" max="11542" width="2.5703125" style="1307" customWidth="1"/>
    <col min="11543" max="11543" width="5.5703125" style="1307" customWidth="1"/>
    <col min="11544" max="11544" width="2.7109375" style="1307" customWidth="1"/>
    <col min="11545" max="11545" width="5.5703125" style="1307" customWidth="1"/>
    <col min="11546" max="11546" width="3.5703125" style="1307" customWidth="1"/>
    <col min="11547" max="11547" width="5.28515625" style="1307" customWidth="1"/>
    <col min="11548" max="11548" width="3.42578125" style="1307" customWidth="1"/>
    <col min="11549" max="11549" width="5" style="1307" customWidth="1"/>
    <col min="11550" max="11551" width="4.7109375" style="1307" customWidth="1"/>
    <col min="11552" max="11552" width="6" style="1307" customWidth="1"/>
    <col min="11553" max="11553" width="4.7109375" style="1307" customWidth="1"/>
    <col min="11554" max="11554" width="1.140625" style="1307" customWidth="1"/>
    <col min="11555" max="11776" width="9.140625" style="1307"/>
    <col min="11777" max="11777" width="1.140625" style="1307" customWidth="1"/>
    <col min="11778" max="11778" width="8.5703125" style="1307" customWidth="1"/>
    <col min="11779" max="11779" width="2.85546875" style="1307" customWidth="1"/>
    <col min="11780" max="11780" width="5.5703125" style="1307" customWidth="1"/>
    <col min="11781" max="11781" width="5.140625" style="1307" customWidth="1"/>
    <col min="11782" max="11782" width="2.5703125" style="1307" customWidth="1"/>
    <col min="11783" max="11783" width="5.7109375" style="1307" customWidth="1"/>
    <col min="11784" max="11784" width="2.28515625" style="1307" customWidth="1"/>
    <col min="11785" max="11785" width="5.7109375" style="1307" customWidth="1"/>
    <col min="11786" max="11786" width="2.5703125" style="1307" customWidth="1"/>
    <col min="11787" max="11787" width="4.28515625" style="1307" customWidth="1"/>
    <col min="11788" max="11788" width="1.85546875" style="1307" customWidth="1"/>
    <col min="11789" max="11789" width="4.85546875" style="1307" customWidth="1"/>
    <col min="11790" max="11790" width="1.7109375" style="1307" customWidth="1"/>
    <col min="11791" max="11791" width="6.140625" style="1307" customWidth="1"/>
    <col min="11792" max="11792" width="5" style="1307" customWidth="1"/>
    <col min="11793" max="11793" width="3.85546875" style="1307" customWidth="1"/>
    <col min="11794" max="11794" width="8.140625" style="1307" customWidth="1"/>
    <col min="11795" max="11795" width="7.42578125" style="1307" customWidth="1"/>
    <col min="11796" max="11796" width="2" style="1307" customWidth="1"/>
    <col min="11797" max="11797" width="5.7109375" style="1307" customWidth="1"/>
    <col min="11798" max="11798" width="2.5703125" style="1307" customWidth="1"/>
    <col min="11799" max="11799" width="5.5703125" style="1307" customWidth="1"/>
    <col min="11800" max="11800" width="2.7109375" style="1307" customWidth="1"/>
    <col min="11801" max="11801" width="5.5703125" style="1307" customWidth="1"/>
    <col min="11802" max="11802" width="3.5703125" style="1307" customWidth="1"/>
    <col min="11803" max="11803" width="5.28515625" style="1307" customWidth="1"/>
    <col min="11804" max="11804" width="3.42578125" style="1307" customWidth="1"/>
    <col min="11805" max="11805" width="5" style="1307" customWidth="1"/>
    <col min="11806" max="11807" width="4.7109375" style="1307" customWidth="1"/>
    <col min="11808" max="11808" width="6" style="1307" customWidth="1"/>
    <col min="11809" max="11809" width="4.7109375" style="1307" customWidth="1"/>
    <col min="11810" max="11810" width="1.140625" style="1307" customWidth="1"/>
    <col min="11811" max="12032" width="9.140625" style="1307"/>
    <col min="12033" max="12033" width="1.140625" style="1307" customWidth="1"/>
    <col min="12034" max="12034" width="8.5703125" style="1307" customWidth="1"/>
    <col min="12035" max="12035" width="2.85546875" style="1307" customWidth="1"/>
    <col min="12036" max="12036" width="5.5703125" style="1307" customWidth="1"/>
    <col min="12037" max="12037" width="5.140625" style="1307" customWidth="1"/>
    <col min="12038" max="12038" width="2.5703125" style="1307" customWidth="1"/>
    <col min="12039" max="12039" width="5.7109375" style="1307" customWidth="1"/>
    <col min="12040" max="12040" width="2.28515625" style="1307" customWidth="1"/>
    <col min="12041" max="12041" width="5.7109375" style="1307" customWidth="1"/>
    <col min="12042" max="12042" width="2.5703125" style="1307" customWidth="1"/>
    <col min="12043" max="12043" width="4.28515625" style="1307" customWidth="1"/>
    <col min="12044" max="12044" width="1.85546875" style="1307" customWidth="1"/>
    <col min="12045" max="12045" width="4.85546875" style="1307" customWidth="1"/>
    <col min="12046" max="12046" width="1.7109375" style="1307" customWidth="1"/>
    <col min="12047" max="12047" width="6.140625" style="1307" customWidth="1"/>
    <col min="12048" max="12048" width="5" style="1307" customWidth="1"/>
    <col min="12049" max="12049" width="3.85546875" style="1307" customWidth="1"/>
    <col min="12050" max="12050" width="8.140625" style="1307" customWidth="1"/>
    <col min="12051" max="12051" width="7.42578125" style="1307" customWidth="1"/>
    <col min="12052" max="12052" width="2" style="1307" customWidth="1"/>
    <col min="12053" max="12053" width="5.7109375" style="1307" customWidth="1"/>
    <col min="12054" max="12054" width="2.5703125" style="1307" customWidth="1"/>
    <col min="12055" max="12055" width="5.5703125" style="1307" customWidth="1"/>
    <col min="12056" max="12056" width="2.7109375" style="1307" customWidth="1"/>
    <col min="12057" max="12057" width="5.5703125" style="1307" customWidth="1"/>
    <col min="12058" max="12058" width="3.5703125" style="1307" customWidth="1"/>
    <col min="12059" max="12059" width="5.28515625" style="1307" customWidth="1"/>
    <col min="12060" max="12060" width="3.42578125" style="1307" customWidth="1"/>
    <col min="12061" max="12061" width="5" style="1307" customWidth="1"/>
    <col min="12062" max="12063" width="4.7109375" style="1307" customWidth="1"/>
    <col min="12064" max="12064" width="6" style="1307" customWidth="1"/>
    <col min="12065" max="12065" width="4.7109375" style="1307" customWidth="1"/>
    <col min="12066" max="12066" width="1.140625" style="1307" customWidth="1"/>
    <col min="12067" max="12288" width="9.140625" style="1307"/>
    <col min="12289" max="12289" width="1.140625" style="1307" customWidth="1"/>
    <col min="12290" max="12290" width="8.5703125" style="1307" customWidth="1"/>
    <col min="12291" max="12291" width="2.85546875" style="1307" customWidth="1"/>
    <col min="12292" max="12292" width="5.5703125" style="1307" customWidth="1"/>
    <col min="12293" max="12293" width="5.140625" style="1307" customWidth="1"/>
    <col min="12294" max="12294" width="2.5703125" style="1307" customWidth="1"/>
    <col min="12295" max="12295" width="5.7109375" style="1307" customWidth="1"/>
    <col min="12296" max="12296" width="2.28515625" style="1307" customWidth="1"/>
    <col min="12297" max="12297" width="5.7109375" style="1307" customWidth="1"/>
    <col min="12298" max="12298" width="2.5703125" style="1307" customWidth="1"/>
    <col min="12299" max="12299" width="4.28515625" style="1307" customWidth="1"/>
    <col min="12300" max="12300" width="1.85546875" style="1307" customWidth="1"/>
    <col min="12301" max="12301" width="4.85546875" style="1307" customWidth="1"/>
    <col min="12302" max="12302" width="1.7109375" style="1307" customWidth="1"/>
    <col min="12303" max="12303" width="6.140625" style="1307" customWidth="1"/>
    <col min="12304" max="12304" width="5" style="1307" customWidth="1"/>
    <col min="12305" max="12305" width="3.85546875" style="1307" customWidth="1"/>
    <col min="12306" max="12306" width="8.140625" style="1307" customWidth="1"/>
    <col min="12307" max="12307" width="7.42578125" style="1307" customWidth="1"/>
    <col min="12308" max="12308" width="2" style="1307" customWidth="1"/>
    <col min="12309" max="12309" width="5.7109375" style="1307" customWidth="1"/>
    <col min="12310" max="12310" width="2.5703125" style="1307" customWidth="1"/>
    <col min="12311" max="12311" width="5.5703125" style="1307" customWidth="1"/>
    <col min="12312" max="12312" width="2.7109375" style="1307" customWidth="1"/>
    <col min="12313" max="12313" width="5.5703125" style="1307" customWidth="1"/>
    <col min="12314" max="12314" width="3.5703125" style="1307" customWidth="1"/>
    <col min="12315" max="12315" width="5.28515625" style="1307" customWidth="1"/>
    <col min="12316" max="12316" width="3.42578125" style="1307" customWidth="1"/>
    <col min="12317" max="12317" width="5" style="1307" customWidth="1"/>
    <col min="12318" max="12319" width="4.7109375" style="1307" customWidth="1"/>
    <col min="12320" max="12320" width="6" style="1307" customWidth="1"/>
    <col min="12321" max="12321" width="4.7109375" style="1307" customWidth="1"/>
    <col min="12322" max="12322" width="1.140625" style="1307" customWidth="1"/>
    <col min="12323" max="12544" width="9.140625" style="1307"/>
    <col min="12545" max="12545" width="1.140625" style="1307" customWidth="1"/>
    <col min="12546" max="12546" width="8.5703125" style="1307" customWidth="1"/>
    <col min="12547" max="12547" width="2.85546875" style="1307" customWidth="1"/>
    <col min="12548" max="12548" width="5.5703125" style="1307" customWidth="1"/>
    <col min="12549" max="12549" width="5.140625" style="1307" customWidth="1"/>
    <col min="12550" max="12550" width="2.5703125" style="1307" customWidth="1"/>
    <col min="12551" max="12551" width="5.7109375" style="1307" customWidth="1"/>
    <col min="12552" max="12552" width="2.28515625" style="1307" customWidth="1"/>
    <col min="12553" max="12553" width="5.7109375" style="1307" customWidth="1"/>
    <col min="12554" max="12554" width="2.5703125" style="1307" customWidth="1"/>
    <col min="12555" max="12555" width="4.28515625" style="1307" customWidth="1"/>
    <col min="12556" max="12556" width="1.85546875" style="1307" customWidth="1"/>
    <col min="12557" max="12557" width="4.85546875" style="1307" customWidth="1"/>
    <col min="12558" max="12558" width="1.7109375" style="1307" customWidth="1"/>
    <col min="12559" max="12559" width="6.140625" style="1307" customWidth="1"/>
    <col min="12560" max="12560" width="5" style="1307" customWidth="1"/>
    <col min="12561" max="12561" width="3.85546875" style="1307" customWidth="1"/>
    <col min="12562" max="12562" width="8.140625" style="1307" customWidth="1"/>
    <col min="12563" max="12563" width="7.42578125" style="1307" customWidth="1"/>
    <col min="12564" max="12564" width="2" style="1307" customWidth="1"/>
    <col min="12565" max="12565" width="5.7109375" style="1307" customWidth="1"/>
    <col min="12566" max="12566" width="2.5703125" style="1307" customWidth="1"/>
    <col min="12567" max="12567" width="5.5703125" style="1307" customWidth="1"/>
    <col min="12568" max="12568" width="2.7109375" style="1307" customWidth="1"/>
    <col min="12569" max="12569" width="5.5703125" style="1307" customWidth="1"/>
    <col min="12570" max="12570" width="3.5703125" style="1307" customWidth="1"/>
    <col min="12571" max="12571" width="5.28515625" style="1307" customWidth="1"/>
    <col min="12572" max="12572" width="3.42578125" style="1307" customWidth="1"/>
    <col min="12573" max="12573" width="5" style="1307" customWidth="1"/>
    <col min="12574" max="12575" width="4.7109375" style="1307" customWidth="1"/>
    <col min="12576" max="12576" width="6" style="1307" customWidth="1"/>
    <col min="12577" max="12577" width="4.7109375" style="1307" customWidth="1"/>
    <col min="12578" max="12578" width="1.140625" style="1307" customWidth="1"/>
    <col min="12579" max="12800" width="9.140625" style="1307"/>
    <col min="12801" max="12801" width="1.140625" style="1307" customWidth="1"/>
    <col min="12802" max="12802" width="8.5703125" style="1307" customWidth="1"/>
    <col min="12803" max="12803" width="2.85546875" style="1307" customWidth="1"/>
    <col min="12804" max="12804" width="5.5703125" style="1307" customWidth="1"/>
    <col min="12805" max="12805" width="5.140625" style="1307" customWidth="1"/>
    <col min="12806" max="12806" width="2.5703125" style="1307" customWidth="1"/>
    <col min="12807" max="12807" width="5.7109375" style="1307" customWidth="1"/>
    <col min="12808" max="12808" width="2.28515625" style="1307" customWidth="1"/>
    <col min="12809" max="12809" width="5.7109375" style="1307" customWidth="1"/>
    <col min="12810" max="12810" width="2.5703125" style="1307" customWidth="1"/>
    <col min="12811" max="12811" width="4.28515625" style="1307" customWidth="1"/>
    <col min="12812" max="12812" width="1.85546875" style="1307" customWidth="1"/>
    <col min="12813" max="12813" width="4.85546875" style="1307" customWidth="1"/>
    <col min="12814" max="12814" width="1.7109375" style="1307" customWidth="1"/>
    <col min="12815" max="12815" width="6.140625" style="1307" customWidth="1"/>
    <col min="12816" max="12816" width="5" style="1307" customWidth="1"/>
    <col min="12817" max="12817" width="3.85546875" style="1307" customWidth="1"/>
    <col min="12818" max="12818" width="8.140625" style="1307" customWidth="1"/>
    <col min="12819" max="12819" width="7.42578125" style="1307" customWidth="1"/>
    <col min="12820" max="12820" width="2" style="1307" customWidth="1"/>
    <col min="12821" max="12821" width="5.7109375" style="1307" customWidth="1"/>
    <col min="12822" max="12822" width="2.5703125" style="1307" customWidth="1"/>
    <col min="12823" max="12823" width="5.5703125" style="1307" customWidth="1"/>
    <col min="12824" max="12824" width="2.7109375" style="1307" customWidth="1"/>
    <col min="12825" max="12825" width="5.5703125" style="1307" customWidth="1"/>
    <col min="12826" max="12826" width="3.5703125" style="1307" customWidth="1"/>
    <col min="12827" max="12827" width="5.28515625" style="1307" customWidth="1"/>
    <col min="12828" max="12828" width="3.42578125" style="1307" customWidth="1"/>
    <col min="12829" max="12829" width="5" style="1307" customWidth="1"/>
    <col min="12830" max="12831" width="4.7109375" style="1307" customWidth="1"/>
    <col min="12832" max="12832" width="6" style="1307" customWidth="1"/>
    <col min="12833" max="12833" width="4.7109375" style="1307" customWidth="1"/>
    <col min="12834" max="12834" width="1.140625" style="1307" customWidth="1"/>
    <col min="12835" max="13056" width="9.140625" style="1307"/>
    <col min="13057" max="13057" width="1.140625" style="1307" customWidth="1"/>
    <col min="13058" max="13058" width="8.5703125" style="1307" customWidth="1"/>
    <col min="13059" max="13059" width="2.85546875" style="1307" customWidth="1"/>
    <col min="13060" max="13060" width="5.5703125" style="1307" customWidth="1"/>
    <col min="13061" max="13061" width="5.140625" style="1307" customWidth="1"/>
    <col min="13062" max="13062" width="2.5703125" style="1307" customWidth="1"/>
    <col min="13063" max="13063" width="5.7109375" style="1307" customWidth="1"/>
    <col min="13064" max="13064" width="2.28515625" style="1307" customWidth="1"/>
    <col min="13065" max="13065" width="5.7109375" style="1307" customWidth="1"/>
    <col min="13066" max="13066" width="2.5703125" style="1307" customWidth="1"/>
    <col min="13067" max="13067" width="4.28515625" style="1307" customWidth="1"/>
    <col min="13068" max="13068" width="1.85546875" style="1307" customWidth="1"/>
    <col min="13069" max="13069" width="4.85546875" style="1307" customWidth="1"/>
    <col min="13070" max="13070" width="1.7109375" style="1307" customWidth="1"/>
    <col min="13071" max="13071" width="6.140625" style="1307" customWidth="1"/>
    <col min="13072" max="13072" width="5" style="1307" customWidth="1"/>
    <col min="13073" max="13073" width="3.85546875" style="1307" customWidth="1"/>
    <col min="13074" max="13074" width="8.140625" style="1307" customWidth="1"/>
    <col min="13075" max="13075" width="7.42578125" style="1307" customWidth="1"/>
    <col min="13076" max="13076" width="2" style="1307" customWidth="1"/>
    <col min="13077" max="13077" width="5.7109375" style="1307" customWidth="1"/>
    <col min="13078" max="13078" width="2.5703125" style="1307" customWidth="1"/>
    <col min="13079" max="13079" width="5.5703125" style="1307" customWidth="1"/>
    <col min="13080" max="13080" width="2.7109375" style="1307" customWidth="1"/>
    <col min="13081" max="13081" width="5.5703125" style="1307" customWidth="1"/>
    <col min="13082" max="13082" width="3.5703125" style="1307" customWidth="1"/>
    <col min="13083" max="13083" width="5.28515625" style="1307" customWidth="1"/>
    <col min="13084" max="13084" width="3.42578125" style="1307" customWidth="1"/>
    <col min="13085" max="13085" width="5" style="1307" customWidth="1"/>
    <col min="13086" max="13087" width="4.7109375" style="1307" customWidth="1"/>
    <col min="13088" max="13088" width="6" style="1307" customWidth="1"/>
    <col min="13089" max="13089" width="4.7109375" style="1307" customWidth="1"/>
    <col min="13090" max="13090" width="1.140625" style="1307" customWidth="1"/>
    <col min="13091" max="13312" width="9.140625" style="1307"/>
    <col min="13313" max="13313" width="1.140625" style="1307" customWidth="1"/>
    <col min="13314" max="13314" width="8.5703125" style="1307" customWidth="1"/>
    <col min="13315" max="13315" width="2.85546875" style="1307" customWidth="1"/>
    <col min="13316" max="13316" width="5.5703125" style="1307" customWidth="1"/>
    <col min="13317" max="13317" width="5.140625" style="1307" customWidth="1"/>
    <col min="13318" max="13318" width="2.5703125" style="1307" customWidth="1"/>
    <col min="13319" max="13319" width="5.7109375" style="1307" customWidth="1"/>
    <col min="13320" max="13320" width="2.28515625" style="1307" customWidth="1"/>
    <col min="13321" max="13321" width="5.7109375" style="1307" customWidth="1"/>
    <col min="13322" max="13322" width="2.5703125" style="1307" customWidth="1"/>
    <col min="13323" max="13323" width="4.28515625" style="1307" customWidth="1"/>
    <col min="13324" max="13324" width="1.85546875" style="1307" customWidth="1"/>
    <col min="13325" max="13325" width="4.85546875" style="1307" customWidth="1"/>
    <col min="13326" max="13326" width="1.7109375" style="1307" customWidth="1"/>
    <col min="13327" max="13327" width="6.140625" style="1307" customWidth="1"/>
    <col min="13328" max="13328" width="5" style="1307" customWidth="1"/>
    <col min="13329" max="13329" width="3.85546875" style="1307" customWidth="1"/>
    <col min="13330" max="13330" width="8.140625" style="1307" customWidth="1"/>
    <col min="13331" max="13331" width="7.42578125" style="1307" customWidth="1"/>
    <col min="13332" max="13332" width="2" style="1307" customWidth="1"/>
    <col min="13333" max="13333" width="5.7109375" style="1307" customWidth="1"/>
    <col min="13334" max="13334" width="2.5703125" style="1307" customWidth="1"/>
    <col min="13335" max="13335" width="5.5703125" style="1307" customWidth="1"/>
    <col min="13336" max="13336" width="2.7109375" style="1307" customWidth="1"/>
    <col min="13337" max="13337" width="5.5703125" style="1307" customWidth="1"/>
    <col min="13338" max="13338" width="3.5703125" style="1307" customWidth="1"/>
    <col min="13339" max="13339" width="5.28515625" style="1307" customWidth="1"/>
    <col min="13340" max="13340" width="3.42578125" style="1307" customWidth="1"/>
    <col min="13341" max="13341" width="5" style="1307" customWidth="1"/>
    <col min="13342" max="13343" width="4.7109375" style="1307" customWidth="1"/>
    <col min="13344" max="13344" width="6" style="1307" customWidth="1"/>
    <col min="13345" max="13345" width="4.7109375" style="1307" customWidth="1"/>
    <col min="13346" max="13346" width="1.140625" style="1307" customWidth="1"/>
    <col min="13347" max="13568" width="9.140625" style="1307"/>
    <col min="13569" max="13569" width="1.140625" style="1307" customWidth="1"/>
    <col min="13570" max="13570" width="8.5703125" style="1307" customWidth="1"/>
    <col min="13571" max="13571" width="2.85546875" style="1307" customWidth="1"/>
    <col min="13572" max="13572" width="5.5703125" style="1307" customWidth="1"/>
    <col min="13573" max="13573" width="5.140625" style="1307" customWidth="1"/>
    <col min="13574" max="13574" width="2.5703125" style="1307" customWidth="1"/>
    <col min="13575" max="13575" width="5.7109375" style="1307" customWidth="1"/>
    <col min="13576" max="13576" width="2.28515625" style="1307" customWidth="1"/>
    <col min="13577" max="13577" width="5.7109375" style="1307" customWidth="1"/>
    <col min="13578" max="13578" width="2.5703125" style="1307" customWidth="1"/>
    <col min="13579" max="13579" width="4.28515625" style="1307" customWidth="1"/>
    <col min="13580" max="13580" width="1.85546875" style="1307" customWidth="1"/>
    <col min="13581" max="13581" width="4.85546875" style="1307" customWidth="1"/>
    <col min="13582" max="13582" width="1.7109375" style="1307" customWidth="1"/>
    <col min="13583" max="13583" width="6.140625" style="1307" customWidth="1"/>
    <col min="13584" max="13584" width="5" style="1307" customWidth="1"/>
    <col min="13585" max="13585" width="3.85546875" style="1307" customWidth="1"/>
    <col min="13586" max="13586" width="8.140625" style="1307" customWidth="1"/>
    <col min="13587" max="13587" width="7.42578125" style="1307" customWidth="1"/>
    <col min="13588" max="13588" width="2" style="1307" customWidth="1"/>
    <col min="13589" max="13589" width="5.7109375" style="1307" customWidth="1"/>
    <col min="13590" max="13590" width="2.5703125" style="1307" customWidth="1"/>
    <col min="13591" max="13591" width="5.5703125" style="1307" customWidth="1"/>
    <col min="13592" max="13592" width="2.7109375" style="1307" customWidth="1"/>
    <col min="13593" max="13593" width="5.5703125" style="1307" customWidth="1"/>
    <col min="13594" max="13594" width="3.5703125" style="1307" customWidth="1"/>
    <col min="13595" max="13595" width="5.28515625" style="1307" customWidth="1"/>
    <col min="13596" max="13596" width="3.42578125" style="1307" customWidth="1"/>
    <col min="13597" max="13597" width="5" style="1307" customWidth="1"/>
    <col min="13598" max="13599" width="4.7109375" style="1307" customWidth="1"/>
    <col min="13600" max="13600" width="6" style="1307" customWidth="1"/>
    <col min="13601" max="13601" width="4.7109375" style="1307" customWidth="1"/>
    <col min="13602" max="13602" width="1.140625" style="1307" customWidth="1"/>
    <col min="13603" max="13824" width="9.140625" style="1307"/>
    <col min="13825" max="13825" width="1.140625" style="1307" customWidth="1"/>
    <col min="13826" max="13826" width="8.5703125" style="1307" customWidth="1"/>
    <col min="13827" max="13827" width="2.85546875" style="1307" customWidth="1"/>
    <col min="13828" max="13828" width="5.5703125" style="1307" customWidth="1"/>
    <col min="13829" max="13829" width="5.140625" style="1307" customWidth="1"/>
    <col min="13830" max="13830" width="2.5703125" style="1307" customWidth="1"/>
    <col min="13831" max="13831" width="5.7109375" style="1307" customWidth="1"/>
    <col min="13832" max="13832" width="2.28515625" style="1307" customWidth="1"/>
    <col min="13833" max="13833" width="5.7109375" style="1307" customWidth="1"/>
    <col min="13834" max="13834" width="2.5703125" style="1307" customWidth="1"/>
    <col min="13835" max="13835" width="4.28515625" style="1307" customWidth="1"/>
    <col min="13836" max="13836" width="1.85546875" style="1307" customWidth="1"/>
    <col min="13837" max="13837" width="4.85546875" style="1307" customWidth="1"/>
    <col min="13838" max="13838" width="1.7109375" style="1307" customWidth="1"/>
    <col min="13839" max="13839" width="6.140625" style="1307" customWidth="1"/>
    <col min="13840" max="13840" width="5" style="1307" customWidth="1"/>
    <col min="13841" max="13841" width="3.85546875" style="1307" customWidth="1"/>
    <col min="13842" max="13842" width="8.140625" style="1307" customWidth="1"/>
    <col min="13843" max="13843" width="7.42578125" style="1307" customWidth="1"/>
    <col min="13844" max="13844" width="2" style="1307" customWidth="1"/>
    <col min="13845" max="13845" width="5.7109375" style="1307" customWidth="1"/>
    <col min="13846" max="13846" width="2.5703125" style="1307" customWidth="1"/>
    <col min="13847" max="13847" width="5.5703125" style="1307" customWidth="1"/>
    <col min="13848" max="13848" width="2.7109375" style="1307" customWidth="1"/>
    <col min="13849" max="13849" width="5.5703125" style="1307" customWidth="1"/>
    <col min="13850" max="13850" width="3.5703125" style="1307" customWidth="1"/>
    <col min="13851" max="13851" width="5.28515625" style="1307" customWidth="1"/>
    <col min="13852" max="13852" width="3.42578125" style="1307" customWidth="1"/>
    <col min="13853" max="13853" width="5" style="1307" customWidth="1"/>
    <col min="13854" max="13855" width="4.7109375" style="1307" customWidth="1"/>
    <col min="13856" max="13856" width="6" style="1307" customWidth="1"/>
    <col min="13857" max="13857" width="4.7109375" style="1307" customWidth="1"/>
    <col min="13858" max="13858" width="1.140625" style="1307" customWidth="1"/>
    <col min="13859" max="14080" width="9.140625" style="1307"/>
    <col min="14081" max="14081" width="1.140625" style="1307" customWidth="1"/>
    <col min="14082" max="14082" width="8.5703125" style="1307" customWidth="1"/>
    <col min="14083" max="14083" width="2.85546875" style="1307" customWidth="1"/>
    <col min="14084" max="14084" width="5.5703125" style="1307" customWidth="1"/>
    <col min="14085" max="14085" width="5.140625" style="1307" customWidth="1"/>
    <col min="14086" max="14086" width="2.5703125" style="1307" customWidth="1"/>
    <col min="14087" max="14087" width="5.7109375" style="1307" customWidth="1"/>
    <col min="14088" max="14088" width="2.28515625" style="1307" customWidth="1"/>
    <col min="14089" max="14089" width="5.7109375" style="1307" customWidth="1"/>
    <col min="14090" max="14090" width="2.5703125" style="1307" customWidth="1"/>
    <col min="14091" max="14091" width="4.28515625" style="1307" customWidth="1"/>
    <col min="14092" max="14092" width="1.85546875" style="1307" customWidth="1"/>
    <col min="14093" max="14093" width="4.85546875" style="1307" customWidth="1"/>
    <col min="14094" max="14094" width="1.7109375" style="1307" customWidth="1"/>
    <col min="14095" max="14095" width="6.140625" style="1307" customWidth="1"/>
    <col min="14096" max="14096" width="5" style="1307" customWidth="1"/>
    <col min="14097" max="14097" width="3.85546875" style="1307" customWidth="1"/>
    <col min="14098" max="14098" width="8.140625" style="1307" customWidth="1"/>
    <col min="14099" max="14099" width="7.42578125" style="1307" customWidth="1"/>
    <col min="14100" max="14100" width="2" style="1307" customWidth="1"/>
    <col min="14101" max="14101" width="5.7109375" style="1307" customWidth="1"/>
    <col min="14102" max="14102" width="2.5703125" style="1307" customWidth="1"/>
    <col min="14103" max="14103" width="5.5703125" style="1307" customWidth="1"/>
    <col min="14104" max="14104" width="2.7109375" style="1307" customWidth="1"/>
    <col min="14105" max="14105" width="5.5703125" style="1307" customWidth="1"/>
    <col min="14106" max="14106" width="3.5703125" style="1307" customWidth="1"/>
    <col min="14107" max="14107" width="5.28515625" style="1307" customWidth="1"/>
    <col min="14108" max="14108" width="3.42578125" style="1307" customWidth="1"/>
    <col min="14109" max="14109" width="5" style="1307" customWidth="1"/>
    <col min="14110" max="14111" width="4.7109375" style="1307" customWidth="1"/>
    <col min="14112" max="14112" width="6" style="1307" customWidth="1"/>
    <col min="14113" max="14113" width="4.7109375" style="1307" customWidth="1"/>
    <col min="14114" max="14114" width="1.140625" style="1307" customWidth="1"/>
    <col min="14115" max="14336" width="9.140625" style="1307"/>
    <col min="14337" max="14337" width="1.140625" style="1307" customWidth="1"/>
    <col min="14338" max="14338" width="8.5703125" style="1307" customWidth="1"/>
    <col min="14339" max="14339" width="2.85546875" style="1307" customWidth="1"/>
    <col min="14340" max="14340" width="5.5703125" style="1307" customWidth="1"/>
    <col min="14341" max="14341" width="5.140625" style="1307" customWidth="1"/>
    <col min="14342" max="14342" width="2.5703125" style="1307" customWidth="1"/>
    <col min="14343" max="14343" width="5.7109375" style="1307" customWidth="1"/>
    <col min="14344" max="14344" width="2.28515625" style="1307" customWidth="1"/>
    <col min="14345" max="14345" width="5.7109375" style="1307" customWidth="1"/>
    <col min="14346" max="14346" width="2.5703125" style="1307" customWidth="1"/>
    <col min="14347" max="14347" width="4.28515625" style="1307" customWidth="1"/>
    <col min="14348" max="14348" width="1.85546875" style="1307" customWidth="1"/>
    <col min="14349" max="14349" width="4.85546875" style="1307" customWidth="1"/>
    <col min="14350" max="14350" width="1.7109375" style="1307" customWidth="1"/>
    <col min="14351" max="14351" width="6.140625" style="1307" customWidth="1"/>
    <col min="14352" max="14352" width="5" style="1307" customWidth="1"/>
    <col min="14353" max="14353" width="3.85546875" style="1307" customWidth="1"/>
    <col min="14354" max="14354" width="8.140625" style="1307" customWidth="1"/>
    <col min="14355" max="14355" width="7.42578125" style="1307" customWidth="1"/>
    <col min="14356" max="14356" width="2" style="1307" customWidth="1"/>
    <col min="14357" max="14357" width="5.7109375" style="1307" customWidth="1"/>
    <col min="14358" max="14358" width="2.5703125" style="1307" customWidth="1"/>
    <col min="14359" max="14359" width="5.5703125" style="1307" customWidth="1"/>
    <col min="14360" max="14360" width="2.7109375" style="1307" customWidth="1"/>
    <col min="14361" max="14361" width="5.5703125" style="1307" customWidth="1"/>
    <col min="14362" max="14362" width="3.5703125" style="1307" customWidth="1"/>
    <col min="14363" max="14363" width="5.28515625" style="1307" customWidth="1"/>
    <col min="14364" max="14364" width="3.42578125" style="1307" customWidth="1"/>
    <col min="14365" max="14365" width="5" style="1307" customWidth="1"/>
    <col min="14366" max="14367" width="4.7109375" style="1307" customWidth="1"/>
    <col min="14368" max="14368" width="6" style="1307" customWidth="1"/>
    <col min="14369" max="14369" width="4.7109375" style="1307" customWidth="1"/>
    <col min="14370" max="14370" width="1.140625" style="1307" customWidth="1"/>
    <col min="14371" max="14592" width="9.140625" style="1307"/>
    <col min="14593" max="14593" width="1.140625" style="1307" customWidth="1"/>
    <col min="14594" max="14594" width="8.5703125" style="1307" customWidth="1"/>
    <col min="14595" max="14595" width="2.85546875" style="1307" customWidth="1"/>
    <col min="14596" max="14596" width="5.5703125" style="1307" customWidth="1"/>
    <col min="14597" max="14597" width="5.140625" style="1307" customWidth="1"/>
    <col min="14598" max="14598" width="2.5703125" style="1307" customWidth="1"/>
    <col min="14599" max="14599" width="5.7109375" style="1307" customWidth="1"/>
    <col min="14600" max="14600" width="2.28515625" style="1307" customWidth="1"/>
    <col min="14601" max="14601" width="5.7109375" style="1307" customWidth="1"/>
    <col min="14602" max="14602" width="2.5703125" style="1307" customWidth="1"/>
    <col min="14603" max="14603" width="4.28515625" style="1307" customWidth="1"/>
    <col min="14604" max="14604" width="1.85546875" style="1307" customWidth="1"/>
    <col min="14605" max="14605" width="4.85546875" style="1307" customWidth="1"/>
    <col min="14606" max="14606" width="1.7109375" style="1307" customWidth="1"/>
    <col min="14607" max="14607" width="6.140625" style="1307" customWidth="1"/>
    <col min="14608" max="14608" width="5" style="1307" customWidth="1"/>
    <col min="14609" max="14609" width="3.85546875" style="1307" customWidth="1"/>
    <col min="14610" max="14610" width="8.140625" style="1307" customWidth="1"/>
    <col min="14611" max="14611" width="7.42578125" style="1307" customWidth="1"/>
    <col min="14612" max="14612" width="2" style="1307" customWidth="1"/>
    <col min="14613" max="14613" width="5.7109375" style="1307" customWidth="1"/>
    <col min="14614" max="14614" width="2.5703125" style="1307" customWidth="1"/>
    <col min="14615" max="14615" width="5.5703125" style="1307" customWidth="1"/>
    <col min="14616" max="14616" width="2.7109375" style="1307" customWidth="1"/>
    <col min="14617" max="14617" width="5.5703125" style="1307" customWidth="1"/>
    <col min="14618" max="14618" width="3.5703125" style="1307" customWidth="1"/>
    <col min="14619" max="14619" width="5.28515625" style="1307" customWidth="1"/>
    <col min="14620" max="14620" width="3.42578125" style="1307" customWidth="1"/>
    <col min="14621" max="14621" width="5" style="1307" customWidth="1"/>
    <col min="14622" max="14623" width="4.7109375" style="1307" customWidth="1"/>
    <col min="14624" max="14624" width="6" style="1307" customWidth="1"/>
    <col min="14625" max="14625" width="4.7109375" style="1307" customWidth="1"/>
    <col min="14626" max="14626" width="1.140625" style="1307" customWidth="1"/>
    <col min="14627" max="14848" width="9.140625" style="1307"/>
    <col min="14849" max="14849" width="1.140625" style="1307" customWidth="1"/>
    <col min="14850" max="14850" width="8.5703125" style="1307" customWidth="1"/>
    <col min="14851" max="14851" width="2.85546875" style="1307" customWidth="1"/>
    <col min="14852" max="14852" width="5.5703125" style="1307" customWidth="1"/>
    <col min="14853" max="14853" width="5.140625" style="1307" customWidth="1"/>
    <col min="14854" max="14854" width="2.5703125" style="1307" customWidth="1"/>
    <col min="14855" max="14855" width="5.7109375" style="1307" customWidth="1"/>
    <col min="14856" max="14856" width="2.28515625" style="1307" customWidth="1"/>
    <col min="14857" max="14857" width="5.7109375" style="1307" customWidth="1"/>
    <col min="14858" max="14858" width="2.5703125" style="1307" customWidth="1"/>
    <col min="14859" max="14859" width="4.28515625" style="1307" customWidth="1"/>
    <col min="14860" max="14860" width="1.85546875" style="1307" customWidth="1"/>
    <col min="14861" max="14861" width="4.85546875" style="1307" customWidth="1"/>
    <col min="14862" max="14862" width="1.7109375" style="1307" customWidth="1"/>
    <col min="14863" max="14863" width="6.140625" style="1307" customWidth="1"/>
    <col min="14864" max="14864" width="5" style="1307" customWidth="1"/>
    <col min="14865" max="14865" width="3.85546875" style="1307" customWidth="1"/>
    <col min="14866" max="14866" width="8.140625" style="1307" customWidth="1"/>
    <col min="14867" max="14867" width="7.42578125" style="1307" customWidth="1"/>
    <col min="14868" max="14868" width="2" style="1307" customWidth="1"/>
    <col min="14869" max="14869" width="5.7109375" style="1307" customWidth="1"/>
    <col min="14870" max="14870" width="2.5703125" style="1307" customWidth="1"/>
    <col min="14871" max="14871" width="5.5703125" style="1307" customWidth="1"/>
    <col min="14872" max="14872" width="2.7109375" style="1307" customWidth="1"/>
    <col min="14873" max="14873" width="5.5703125" style="1307" customWidth="1"/>
    <col min="14874" max="14874" width="3.5703125" style="1307" customWidth="1"/>
    <col min="14875" max="14875" width="5.28515625" style="1307" customWidth="1"/>
    <col min="14876" max="14876" width="3.42578125" style="1307" customWidth="1"/>
    <col min="14877" max="14877" width="5" style="1307" customWidth="1"/>
    <col min="14878" max="14879" width="4.7109375" style="1307" customWidth="1"/>
    <col min="14880" max="14880" width="6" style="1307" customWidth="1"/>
    <col min="14881" max="14881" width="4.7109375" style="1307" customWidth="1"/>
    <col min="14882" max="14882" width="1.140625" style="1307" customWidth="1"/>
    <col min="14883" max="15104" width="9.140625" style="1307"/>
    <col min="15105" max="15105" width="1.140625" style="1307" customWidth="1"/>
    <col min="15106" max="15106" width="8.5703125" style="1307" customWidth="1"/>
    <col min="15107" max="15107" width="2.85546875" style="1307" customWidth="1"/>
    <col min="15108" max="15108" width="5.5703125" style="1307" customWidth="1"/>
    <col min="15109" max="15109" width="5.140625" style="1307" customWidth="1"/>
    <col min="15110" max="15110" width="2.5703125" style="1307" customWidth="1"/>
    <col min="15111" max="15111" width="5.7109375" style="1307" customWidth="1"/>
    <col min="15112" max="15112" width="2.28515625" style="1307" customWidth="1"/>
    <col min="15113" max="15113" width="5.7109375" style="1307" customWidth="1"/>
    <col min="15114" max="15114" width="2.5703125" style="1307" customWidth="1"/>
    <col min="15115" max="15115" width="4.28515625" style="1307" customWidth="1"/>
    <col min="15116" max="15116" width="1.85546875" style="1307" customWidth="1"/>
    <col min="15117" max="15117" width="4.85546875" style="1307" customWidth="1"/>
    <col min="15118" max="15118" width="1.7109375" style="1307" customWidth="1"/>
    <col min="15119" max="15119" width="6.140625" style="1307" customWidth="1"/>
    <col min="15120" max="15120" width="5" style="1307" customWidth="1"/>
    <col min="15121" max="15121" width="3.85546875" style="1307" customWidth="1"/>
    <col min="15122" max="15122" width="8.140625" style="1307" customWidth="1"/>
    <col min="15123" max="15123" width="7.42578125" style="1307" customWidth="1"/>
    <col min="15124" max="15124" width="2" style="1307" customWidth="1"/>
    <col min="15125" max="15125" width="5.7109375" style="1307" customWidth="1"/>
    <col min="15126" max="15126" width="2.5703125" style="1307" customWidth="1"/>
    <col min="15127" max="15127" width="5.5703125" style="1307" customWidth="1"/>
    <col min="15128" max="15128" width="2.7109375" style="1307" customWidth="1"/>
    <col min="15129" max="15129" width="5.5703125" style="1307" customWidth="1"/>
    <col min="15130" max="15130" width="3.5703125" style="1307" customWidth="1"/>
    <col min="15131" max="15131" width="5.28515625" style="1307" customWidth="1"/>
    <col min="15132" max="15132" width="3.42578125" style="1307" customWidth="1"/>
    <col min="15133" max="15133" width="5" style="1307" customWidth="1"/>
    <col min="15134" max="15135" width="4.7109375" style="1307" customWidth="1"/>
    <col min="15136" max="15136" width="6" style="1307" customWidth="1"/>
    <col min="15137" max="15137" width="4.7109375" style="1307" customWidth="1"/>
    <col min="15138" max="15138" width="1.140625" style="1307" customWidth="1"/>
    <col min="15139" max="15360" width="9.140625" style="1307"/>
    <col min="15361" max="15361" width="1.140625" style="1307" customWidth="1"/>
    <col min="15362" max="15362" width="8.5703125" style="1307" customWidth="1"/>
    <col min="15363" max="15363" width="2.85546875" style="1307" customWidth="1"/>
    <col min="15364" max="15364" width="5.5703125" style="1307" customWidth="1"/>
    <col min="15365" max="15365" width="5.140625" style="1307" customWidth="1"/>
    <col min="15366" max="15366" width="2.5703125" style="1307" customWidth="1"/>
    <col min="15367" max="15367" width="5.7109375" style="1307" customWidth="1"/>
    <col min="15368" max="15368" width="2.28515625" style="1307" customWidth="1"/>
    <col min="15369" max="15369" width="5.7109375" style="1307" customWidth="1"/>
    <col min="15370" max="15370" width="2.5703125" style="1307" customWidth="1"/>
    <col min="15371" max="15371" width="4.28515625" style="1307" customWidth="1"/>
    <col min="15372" max="15372" width="1.85546875" style="1307" customWidth="1"/>
    <col min="15373" max="15373" width="4.85546875" style="1307" customWidth="1"/>
    <col min="15374" max="15374" width="1.7109375" style="1307" customWidth="1"/>
    <col min="15375" max="15375" width="6.140625" style="1307" customWidth="1"/>
    <col min="15376" max="15376" width="5" style="1307" customWidth="1"/>
    <col min="15377" max="15377" width="3.85546875" style="1307" customWidth="1"/>
    <col min="15378" max="15378" width="8.140625" style="1307" customWidth="1"/>
    <col min="15379" max="15379" width="7.42578125" style="1307" customWidth="1"/>
    <col min="15380" max="15380" width="2" style="1307" customWidth="1"/>
    <col min="15381" max="15381" width="5.7109375" style="1307" customWidth="1"/>
    <col min="15382" max="15382" width="2.5703125" style="1307" customWidth="1"/>
    <col min="15383" max="15383" width="5.5703125" style="1307" customWidth="1"/>
    <col min="15384" max="15384" width="2.7109375" style="1307" customWidth="1"/>
    <col min="15385" max="15385" width="5.5703125" style="1307" customWidth="1"/>
    <col min="15386" max="15386" width="3.5703125" style="1307" customWidth="1"/>
    <col min="15387" max="15387" width="5.28515625" style="1307" customWidth="1"/>
    <col min="15388" max="15388" width="3.42578125" style="1307" customWidth="1"/>
    <col min="15389" max="15389" width="5" style="1307" customWidth="1"/>
    <col min="15390" max="15391" width="4.7109375" style="1307" customWidth="1"/>
    <col min="15392" max="15392" width="6" style="1307" customWidth="1"/>
    <col min="15393" max="15393" width="4.7109375" style="1307" customWidth="1"/>
    <col min="15394" max="15394" width="1.140625" style="1307" customWidth="1"/>
    <col min="15395" max="15616" width="9.140625" style="1307"/>
    <col min="15617" max="15617" width="1.140625" style="1307" customWidth="1"/>
    <col min="15618" max="15618" width="8.5703125" style="1307" customWidth="1"/>
    <col min="15619" max="15619" width="2.85546875" style="1307" customWidth="1"/>
    <col min="15620" max="15620" width="5.5703125" style="1307" customWidth="1"/>
    <col min="15621" max="15621" width="5.140625" style="1307" customWidth="1"/>
    <col min="15622" max="15622" width="2.5703125" style="1307" customWidth="1"/>
    <col min="15623" max="15623" width="5.7109375" style="1307" customWidth="1"/>
    <col min="15624" max="15624" width="2.28515625" style="1307" customWidth="1"/>
    <col min="15625" max="15625" width="5.7109375" style="1307" customWidth="1"/>
    <col min="15626" max="15626" width="2.5703125" style="1307" customWidth="1"/>
    <col min="15627" max="15627" width="4.28515625" style="1307" customWidth="1"/>
    <col min="15628" max="15628" width="1.85546875" style="1307" customWidth="1"/>
    <col min="15629" max="15629" width="4.85546875" style="1307" customWidth="1"/>
    <col min="15630" max="15630" width="1.7109375" style="1307" customWidth="1"/>
    <col min="15631" max="15631" width="6.140625" style="1307" customWidth="1"/>
    <col min="15632" max="15632" width="5" style="1307" customWidth="1"/>
    <col min="15633" max="15633" width="3.85546875" style="1307" customWidth="1"/>
    <col min="15634" max="15634" width="8.140625" style="1307" customWidth="1"/>
    <col min="15635" max="15635" width="7.42578125" style="1307" customWidth="1"/>
    <col min="15636" max="15636" width="2" style="1307" customWidth="1"/>
    <col min="15637" max="15637" width="5.7109375" style="1307" customWidth="1"/>
    <col min="15638" max="15638" width="2.5703125" style="1307" customWidth="1"/>
    <col min="15639" max="15639" width="5.5703125" style="1307" customWidth="1"/>
    <col min="15640" max="15640" width="2.7109375" style="1307" customWidth="1"/>
    <col min="15641" max="15641" width="5.5703125" style="1307" customWidth="1"/>
    <col min="15642" max="15642" width="3.5703125" style="1307" customWidth="1"/>
    <col min="15643" max="15643" width="5.28515625" style="1307" customWidth="1"/>
    <col min="15644" max="15644" width="3.42578125" style="1307" customWidth="1"/>
    <col min="15645" max="15645" width="5" style="1307" customWidth="1"/>
    <col min="15646" max="15647" width="4.7109375" style="1307" customWidth="1"/>
    <col min="15648" max="15648" width="6" style="1307" customWidth="1"/>
    <col min="15649" max="15649" width="4.7109375" style="1307" customWidth="1"/>
    <col min="15650" max="15650" width="1.140625" style="1307" customWidth="1"/>
    <col min="15651" max="15872" width="9.140625" style="1307"/>
    <col min="15873" max="15873" width="1.140625" style="1307" customWidth="1"/>
    <col min="15874" max="15874" width="8.5703125" style="1307" customWidth="1"/>
    <col min="15875" max="15875" width="2.85546875" style="1307" customWidth="1"/>
    <col min="15876" max="15876" width="5.5703125" style="1307" customWidth="1"/>
    <col min="15877" max="15877" width="5.140625" style="1307" customWidth="1"/>
    <col min="15878" max="15878" width="2.5703125" style="1307" customWidth="1"/>
    <col min="15879" max="15879" width="5.7109375" style="1307" customWidth="1"/>
    <col min="15880" max="15880" width="2.28515625" style="1307" customWidth="1"/>
    <col min="15881" max="15881" width="5.7109375" style="1307" customWidth="1"/>
    <col min="15882" max="15882" width="2.5703125" style="1307" customWidth="1"/>
    <col min="15883" max="15883" width="4.28515625" style="1307" customWidth="1"/>
    <col min="15884" max="15884" width="1.85546875" style="1307" customWidth="1"/>
    <col min="15885" max="15885" width="4.85546875" style="1307" customWidth="1"/>
    <col min="15886" max="15886" width="1.7109375" style="1307" customWidth="1"/>
    <col min="15887" max="15887" width="6.140625" style="1307" customWidth="1"/>
    <col min="15888" max="15888" width="5" style="1307" customWidth="1"/>
    <col min="15889" max="15889" width="3.85546875" style="1307" customWidth="1"/>
    <col min="15890" max="15890" width="8.140625" style="1307" customWidth="1"/>
    <col min="15891" max="15891" width="7.42578125" style="1307" customWidth="1"/>
    <col min="15892" max="15892" width="2" style="1307" customWidth="1"/>
    <col min="15893" max="15893" width="5.7109375" style="1307" customWidth="1"/>
    <col min="15894" max="15894" width="2.5703125" style="1307" customWidth="1"/>
    <col min="15895" max="15895" width="5.5703125" style="1307" customWidth="1"/>
    <col min="15896" max="15896" width="2.7109375" style="1307" customWidth="1"/>
    <col min="15897" max="15897" width="5.5703125" style="1307" customWidth="1"/>
    <col min="15898" max="15898" width="3.5703125" style="1307" customWidth="1"/>
    <col min="15899" max="15899" width="5.28515625" style="1307" customWidth="1"/>
    <col min="15900" max="15900" width="3.42578125" style="1307" customWidth="1"/>
    <col min="15901" max="15901" width="5" style="1307" customWidth="1"/>
    <col min="15902" max="15903" width="4.7109375" style="1307" customWidth="1"/>
    <col min="15904" max="15904" width="6" style="1307" customWidth="1"/>
    <col min="15905" max="15905" width="4.7109375" style="1307" customWidth="1"/>
    <col min="15906" max="15906" width="1.140625" style="1307" customWidth="1"/>
    <col min="15907" max="16128" width="9.140625" style="1307"/>
    <col min="16129" max="16129" width="1.140625" style="1307" customWidth="1"/>
    <col min="16130" max="16130" width="8.5703125" style="1307" customWidth="1"/>
    <col min="16131" max="16131" width="2.85546875" style="1307" customWidth="1"/>
    <col min="16132" max="16132" width="5.5703125" style="1307" customWidth="1"/>
    <col min="16133" max="16133" width="5.140625" style="1307" customWidth="1"/>
    <col min="16134" max="16134" width="2.5703125" style="1307" customWidth="1"/>
    <col min="16135" max="16135" width="5.7109375" style="1307" customWidth="1"/>
    <col min="16136" max="16136" width="2.28515625" style="1307" customWidth="1"/>
    <col min="16137" max="16137" width="5.7109375" style="1307" customWidth="1"/>
    <col min="16138" max="16138" width="2.5703125" style="1307" customWidth="1"/>
    <col min="16139" max="16139" width="4.28515625" style="1307" customWidth="1"/>
    <col min="16140" max="16140" width="1.85546875" style="1307" customWidth="1"/>
    <col min="16141" max="16141" width="4.85546875" style="1307" customWidth="1"/>
    <col min="16142" max="16142" width="1.7109375" style="1307" customWidth="1"/>
    <col min="16143" max="16143" width="6.140625" style="1307" customWidth="1"/>
    <col min="16144" max="16144" width="5" style="1307" customWidth="1"/>
    <col min="16145" max="16145" width="3.85546875" style="1307" customWidth="1"/>
    <col min="16146" max="16146" width="8.140625" style="1307" customWidth="1"/>
    <col min="16147" max="16147" width="7.42578125" style="1307" customWidth="1"/>
    <col min="16148" max="16148" width="2" style="1307" customWidth="1"/>
    <col min="16149" max="16149" width="5.7109375" style="1307" customWidth="1"/>
    <col min="16150" max="16150" width="2.5703125" style="1307" customWidth="1"/>
    <col min="16151" max="16151" width="5.5703125" style="1307" customWidth="1"/>
    <col min="16152" max="16152" width="2.7109375" style="1307" customWidth="1"/>
    <col min="16153" max="16153" width="5.5703125" style="1307" customWidth="1"/>
    <col min="16154" max="16154" width="3.5703125" style="1307" customWidth="1"/>
    <col min="16155" max="16155" width="5.28515625" style="1307" customWidth="1"/>
    <col min="16156" max="16156" width="3.42578125" style="1307" customWidth="1"/>
    <col min="16157" max="16157" width="5" style="1307" customWidth="1"/>
    <col min="16158" max="16159" width="4.7109375" style="1307" customWidth="1"/>
    <col min="16160" max="16160" width="6" style="1307" customWidth="1"/>
    <col min="16161" max="16161" width="4.7109375" style="1307" customWidth="1"/>
    <col min="16162" max="16162" width="1.140625" style="1307" customWidth="1"/>
    <col min="16163" max="16384" width="9.140625" style="1307"/>
  </cols>
  <sheetData>
    <row r="1" spans="1:34" ht="12" customHeight="1" x14ac:dyDescent="0.15">
      <c r="A1" s="1304"/>
      <c r="B1" s="1305"/>
      <c r="C1" s="1305"/>
      <c r="D1" s="1305"/>
      <c r="E1" s="1305"/>
      <c r="F1" s="1305"/>
      <c r="G1" s="1305"/>
      <c r="H1" s="1305"/>
      <c r="I1" s="1305"/>
      <c r="J1" s="1305"/>
      <c r="K1" s="1305"/>
      <c r="L1" s="1305"/>
      <c r="M1" s="1305"/>
      <c r="N1" s="1305"/>
      <c r="O1" s="1305"/>
      <c r="P1" s="1305"/>
      <c r="Q1" s="1305"/>
      <c r="R1" s="1305"/>
      <c r="S1" s="1305"/>
      <c r="T1" s="1305"/>
      <c r="U1" s="1305"/>
      <c r="V1" s="1305"/>
      <c r="W1" s="1305"/>
      <c r="X1" s="1305"/>
      <c r="Y1" s="1305"/>
      <c r="Z1" s="1305"/>
      <c r="AA1" s="1305"/>
      <c r="AB1" s="1305"/>
      <c r="AC1" s="1305"/>
      <c r="AD1" s="1305"/>
      <c r="AE1" s="1305"/>
      <c r="AF1" s="1305"/>
      <c r="AG1" s="1305"/>
      <c r="AH1" s="1306"/>
    </row>
    <row r="2" spans="1:34" ht="18.75" x14ac:dyDescent="0.25">
      <c r="A2" s="1308"/>
      <c r="B2" s="1309" t="s">
        <v>507</v>
      </c>
      <c r="C2" s="1309"/>
      <c r="D2" s="1309"/>
      <c r="E2" s="1309"/>
      <c r="F2" s="1309"/>
      <c r="G2" s="1309"/>
      <c r="H2" s="1309"/>
      <c r="I2" s="1309"/>
      <c r="J2" s="1309"/>
      <c r="K2" s="1309"/>
      <c r="L2" s="1309"/>
      <c r="M2" s="1309"/>
      <c r="N2" s="1309"/>
      <c r="O2" s="1309"/>
      <c r="P2" s="1309"/>
      <c r="Q2" s="1309"/>
      <c r="R2" s="1309"/>
      <c r="S2" s="1309"/>
      <c r="T2" s="1309"/>
      <c r="U2" s="1309"/>
      <c r="V2" s="1309"/>
      <c r="W2" s="1309"/>
      <c r="X2" s="1309"/>
      <c r="Y2" s="1309"/>
      <c r="Z2" s="1309"/>
      <c r="AA2" s="1309"/>
      <c r="AB2" s="1309"/>
      <c r="AC2" s="1309"/>
      <c r="AD2" s="1309"/>
      <c r="AE2" s="1309"/>
      <c r="AF2" s="1309"/>
      <c r="AG2" s="1309"/>
      <c r="AH2" s="1310"/>
    </row>
    <row r="3" spans="1:34" ht="12" customHeight="1" x14ac:dyDescent="0.15">
      <c r="A3" s="1308"/>
      <c r="B3" s="1311"/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  <c r="N3" s="1311"/>
      <c r="O3" s="1311"/>
      <c r="P3" s="1311"/>
      <c r="Q3" s="1311"/>
      <c r="R3" s="1311"/>
      <c r="S3" s="1311"/>
      <c r="T3" s="1311"/>
      <c r="U3" s="1311"/>
      <c r="V3" s="1311"/>
      <c r="W3" s="1311"/>
      <c r="X3" s="1311"/>
      <c r="Y3" s="1311"/>
      <c r="Z3" s="1312"/>
      <c r="AA3" s="1311"/>
      <c r="AB3" s="1311"/>
      <c r="AC3" s="1311"/>
      <c r="AD3" s="1313">
        <v>1.5</v>
      </c>
      <c r="AE3" s="1313"/>
      <c r="AF3" s="1313"/>
      <c r="AG3" s="1313"/>
      <c r="AH3" s="1310"/>
    </row>
    <row r="4" spans="1:34" s="1320" customFormat="1" ht="12" customHeight="1" x14ac:dyDescent="0.15">
      <c r="A4" s="1314"/>
      <c r="B4" s="1315"/>
      <c r="C4" s="1315"/>
      <c r="D4" s="1316" t="s">
        <v>105</v>
      </c>
      <c r="E4" s="1315"/>
      <c r="F4" s="1315"/>
      <c r="G4" s="1315"/>
      <c r="H4" s="1315"/>
      <c r="I4" s="1315"/>
      <c r="J4" s="1315"/>
      <c r="K4" s="1315"/>
      <c r="L4" s="1315"/>
      <c r="M4" s="1315"/>
      <c r="N4" s="1315"/>
      <c r="O4" s="1315"/>
      <c r="P4" s="1315"/>
      <c r="Q4" s="1315"/>
      <c r="R4" s="1316" t="s">
        <v>106</v>
      </c>
      <c r="S4" s="1315"/>
      <c r="T4" s="1315"/>
      <c r="U4" s="1315"/>
      <c r="V4" s="1315"/>
      <c r="W4" s="1315"/>
      <c r="X4" s="1317">
        <v>0.75</v>
      </c>
      <c r="Y4" s="1317"/>
      <c r="Z4" s="1318"/>
      <c r="AA4" s="1315"/>
      <c r="AB4" s="1315"/>
      <c r="AC4" s="1315"/>
      <c r="AD4" s="1315"/>
      <c r="AE4" s="1315"/>
      <c r="AF4" s="1315"/>
      <c r="AG4" s="1315"/>
      <c r="AH4" s="1319"/>
    </row>
    <row r="5" spans="1:34" s="1320" customFormat="1" ht="12" customHeight="1" x14ac:dyDescent="0.15">
      <c r="A5" s="1314"/>
      <c r="B5" s="1315"/>
      <c r="C5" s="1315"/>
      <c r="D5" s="1315"/>
      <c r="E5" s="1315"/>
      <c r="F5" s="1315"/>
      <c r="G5" s="1315"/>
      <c r="H5" s="1315"/>
      <c r="I5" s="1315"/>
      <c r="J5" s="1315"/>
      <c r="K5" s="1315"/>
      <c r="L5" s="1315"/>
      <c r="M5" s="1315"/>
      <c r="N5" s="1315"/>
      <c r="O5" s="1315"/>
      <c r="P5" s="1315"/>
      <c r="Q5" s="1315"/>
      <c r="R5" s="1315"/>
      <c r="S5" s="1321" t="s">
        <v>107</v>
      </c>
      <c r="T5" s="1321"/>
      <c r="U5" s="1315">
        <v>0.45</v>
      </c>
      <c r="V5" s="1315"/>
      <c r="W5" s="1315"/>
      <c r="X5" s="1315"/>
      <c r="Y5" s="1315"/>
      <c r="Z5" s="1315"/>
      <c r="AA5" s="1315"/>
      <c r="AB5" s="1315"/>
      <c r="AC5" s="1315"/>
      <c r="AD5" s="1315"/>
      <c r="AE5" s="1315"/>
      <c r="AF5" s="1315"/>
      <c r="AG5" s="1315"/>
      <c r="AH5" s="1319"/>
    </row>
    <row r="6" spans="1:34" s="1320" customFormat="1" ht="12" customHeight="1" x14ac:dyDescent="0.15">
      <c r="A6" s="1314"/>
      <c r="B6" s="1315"/>
      <c r="C6" s="1315"/>
      <c r="D6" s="1315"/>
      <c r="E6" s="1315"/>
      <c r="F6" s="1315"/>
      <c r="G6" s="1315"/>
      <c r="H6" s="1315"/>
      <c r="I6" s="1315"/>
      <c r="J6" s="1315"/>
      <c r="K6" s="1315"/>
      <c r="L6" s="1315"/>
      <c r="M6" s="1315"/>
      <c r="N6" s="1315"/>
      <c r="O6" s="1315"/>
      <c r="P6" s="1315"/>
      <c r="Q6" s="1315"/>
      <c r="R6" s="1315"/>
      <c r="S6" s="1315"/>
      <c r="T6" s="1315"/>
      <c r="U6" s="1315"/>
      <c r="V6" s="1315"/>
      <c r="W6" s="1315"/>
      <c r="X6" s="1315"/>
      <c r="Y6" s="1315"/>
      <c r="Z6" s="1315"/>
      <c r="AA6" s="1315"/>
      <c r="AB6" s="1315"/>
      <c r="AC6" s="1315"/>
      <c r="AD6" s="1315"/>
      <c r="AE6" s="1315"/>
      <c r="AF6" s="1315"/>
      <c r="AG6" s="1315"/>
      <c r="AH6" s="1319"/>
    </row>
    <row r="7" spans="1:34" s="1320" customFormat="1" ht="12" customHeight="1" x14ac:dyDescent="0.15">
      <c r="A7" s="1314"/>
      <c r="B7" s="1315"/>
      <c r="C7" s="1315"/>
      <c r="D7" s="1315"/>
      <c r="E7" s="1315"/>
      <c r="F7" s="1315"/>
      <c r="G7" s="1315"/>
      <c r="H7" s="1315"/>
      <c r="I7" s="1315"/>
      <c r="J7" s="1315"/>
      <c r="K7" s="1315"/>
      <c r="L7" s="1315"/>
      <c r="M7" s="1315"/>
      <c r="N7" s="1315"/>
      <c r="O7" s="1315"/>
      <c r="P7" s="1315"/>
      <c r="Q7" s="1315"/>
      <c r="R7" s="1315"/>
      <c r="S7" s="1315"/>
      <c r="T7" s="1315"/>
      <c r="U7" s="1315"/>
      <c r="V7" s="1315"/>
      <c r="W7" s="1315"/>
      <c r="X7" s="1315"/>
      <c r="Y7" s="1315"/>
      <c r="Z7" s="1315"/>
      <c r="AA7" s="1315"/>
      <c r="AB7" s="1315"/>
      <c r="AC7" s="1315"/>
      <c r="AD7" s="1315"/>
      <c r="AE7" s="1315"/>
      <c r="AF7" s="1315"/>
      <c r="AG7" s="1315"/>
      <c r="AH7" s="1319"/>
    </row>
    <row r="8" spans="1:34" s="1320" customFormat="1" ht="12" customHeight="1" x14ac:dyDescent="0.15">
      <c r="A8" s="1314"/>
      <c r="B8" s="1315"/>
      <c r="C8" s="1315"/>
      <c r="D8" s="1315"/>
      <c r="E8" s="1315"/>
      <c r="F8" s="1315"/>
      <c r="G8" s="1315"/>
      <c r="H8" s="1315"/>
      <c r="I8" s="1315"/>
      <c r="J8" s="1315"/>
      <c r="K8" s="1315"/>
      <c r="L8" s="1315"/>
      <c r="M8" s="1315"/>
      <c r="N8" s="1315"/>
      <c r="O8" s="1315"/>
      <c r="P8" s="1315"/>
      <c r="Q8" s="1315"/>
      <c r="R8" s="1315"/>
      <c r="S8" s="1315"/>
      <c r="T8" s="1322" t="s">
        <v>108</v>
      </c>
      <c r="U8" s="1323">
        <v>0.3</v>
      </c>
      <c r="V8" s="1315"/>
      <c r="W8" s="1315"/>
      <c r="X8" s="1315"/>
      <c r="Y8" s="1315"/>
      <c r="Z8" s="1315"/>
      <c r="AA8" s="1315"/>
      <c r="AB8" s="1315"/>
      <c r="AC8" s="1315"/>
      <c r="AD8" s="1315"/>
      <c r="AE8" s="1315"/>
      <c r="AF8" s="1315"/>
      <c r="AG8" s="1315"/>
      <c r="AH8" s="1319"/>
    </row>
    <row r="9" spans="1:34" s="1320" customFormat="1" ht="12" customHeight="1" x14ac:dyDescent="0.15">
      <c r="A9" s="1314"/>
      <c r="B9" s="1315"/>
      <c r="C9" s="1315"/>
      <c r="D9" s="1315"/>
      <c r="E9" s="1315"/>
      <c r="F9" s="1315"/>
      <c r="G9" s="1315"/>
      <c r="H9" s="1315"/>
      <c r="I9" s="1315"/>
      <c r="J9" s="1315"/>
      <c r="K9" s="1315"/>
      <c r="L9" s="1315"/>
      <c r="M9" s="1315"/>
      <c r="N9" s="1315"/>
      <c r="O9" s="1315"/>
      <c r="P9" s="1315"/>
      <c r="Q9" s="1315"/>
      <c r="R9" s="1315"/>
      <c r="S9" s="1315"/>
      <c r="T9" s="1324" t="s">
        <v>109</v>
      </c>
      <c r="U9" s="1324"/>
      <c r="V9" s="1325"/>
      <c r="W9" s="1326"/>
      <c r="X9" s="1315"/>
      <c r="Y9" s="1315"/>
      <c r="Z9" s="1315"/>
      <c r="AA9" s="1315"/>
      <c r="AB9" s="1315"/>
      <c r="AC9" s="1315"/>
      <c r="AD9" s="1315"/>
      <c r="AE9" s="1315"/>
      <c r="AF9" s="1315"/>
      <c r="AG9" s="1315"/>
      <c r="AH9" s="1319"/>
    </row>
    <row r="10" spans="1:34" s="1320" customFormat="1" ht="12" customHeight="1" x14ac:dyDescent="0.15">
      <c r="A10" s="1314"/>
      <c r="B10" s="1315"/>
      <c r="C10" s="1315"/>
      <c r="D10" s="1315"/>
      <c r="E10" s="1315"/>
      <c r="F10" s="1315"/>
      <c r="G10" s="1315"/>
      <c r="H10" s="1315"/>
      <c r="I10" s="1315"/>
      <c r="J10" s="1315"/>
      <c r="K10" s="1315"/>
      <c r="L10" s="1315"/>
      <c r="M10" s="1315"/>
      <c r="N10" s="1315"/>
      <c r="O10" s="1315"/>
      <c r="P10" s="1315"/>
      <c r="Q10" s="1315"/>
      <c r="R10" s="1315"/>
      <c r="S10" s="1315"/>
      <c r="T10" s="1315"/>
      <c r="U10" s="1315"/>
      <c r="V10" s="1326"/>
      <c r="W10" s="1326"/>
      <c r="X10" s="1315"/>
      <c r="Y10" s="1315"/>
      <c r="Z10" s="1324" t="s">
        <v>508</v>
      </c>
      <c r="AA10" s="1324"/>
      <c r="AB10" s="1324"/>
      <c r="AC10" s="1315"/>
      <c r="AD10" s="1315"/>
      <c r="AE10" s="1315"/>
      <c r="AF10" s="1315"/>
      <c r="AG10" s="1315"/>
      <c r="AH10" s="1319"/>
    </row>
    <row r="11" spans="1:34" s="1320" customFormat="1" ht="12" customHeight="1" x14ac:dyDescent="0.15">
      <c r="A11" s="1314"/>
      <c r="B11" s="1315"/>
      <c r="C11" s="1315"/>
      <c r="D11" s="1315"/>
      <c r="E11" s="1315"/>
      <c r="F11" s="1315"/>
      <c r="G11" s="1315"/>
      <c r="H11" s="1315"/>
      <c r="I11" s="1315"/>
      <c r="J11" s="1315"/>
      <c r="K11" s="1315"/>
      <c r="L11" s="1315"/>
      <c r="M11" s="1315"/>
      <c r="N11" s="1315"/>
      <c r="O11" s="1315"/>
      <c r="P11" s="1315"/>
      <c r="Q11" s="1315"/>
      <c r="R11" s="1315"/>
      <c r="S11" s="1315"/>
      <c r="T11" s="1327">
        <f>ROUND(SQRT(1+U8^2)*AC11,2)</f>
        <v>1.57</v>
      </c>
      <c r="U11" s="1327"/>
      <c r="V11" s="1326"/>
      <c r="W11" s="1326"/>
      <c r="X11" s="1315"/>
      <c r="Y11" s="1315"/>
      <c r="Z11" s="1315"/>
      <c r="AA11" s="1315"/>
      <c r="AB11" s="1315"/>
      <c r="AC11" s="1328">
        <f>AD3</f>
        <v>1.5</v>
      </c>
      <c r="AD11" s="1329">
        <f>AC11+AC16</f>
        <v>2</v>
      </c>
      <c r="AE11" s="1329"/>
      <c r="AF11" s="1315"/>
      <c r="AG11" s="1315"/>
      <c r="AH11" s="1319"/>
    </row>
    <row r="12" spans="1:34" s="1320" customFormat="1" ht="12" customHeight="1" x14ac:dyDescent="0.15">
      <c r="A12" s="1314"/>
      <c r="B12" s="1315"/>
      <c r="C12" s="1315"/>
      <c r="D12" s="1315"/>
      <c r="E12" s="1315"/>
      <c r="F12" s="1315"/>
      <c r="G12" s="1315"/>
      <c r="H12" s="1315"/>
      <c r="I12" s="1315"/>
      <c r="J12" s="1315"/>
      <c r="K12" s="1315"/>
      <c r="L12" s="1315"/>
      <c r="M12" s="1315"/>
      <c r="N12" s="1315"/>
      <c r="O12" s="1315"/>
      <c r="P12" s="1315"/>
      <c r="Q12" s="1315"/>
      <c r="R12" s="1315"/>
      <c r="S12" s="1315"/>
      <c r="T12" s="1315"/>
      <c r="U12" s="1315"/>
      <c r="V12" s="1315"/>
      <c r="W12" s="1315"/>
      <c r="X12" s="1315"/>
      <c r="Y12" s="1315"/>
      <c r="Z12" s="1315"/>
      <c r="AA12" s="1315" t="s">
        <v>111</v>
      </c>
      <c r="AB12" s="1315"/>
      <c r="AC12" s="1315"/>
      <c r="AD12" s="1315"/>
      <c r="AE12" s="1315"/>
      <c r="AF12" s="1315"/>
      <c r="AG12" s="1315"/>
      <c r="AH12" s="1319"/>
    </row>
    <row r="13" spans="1:34" s="1320" customFormat="1" ht="12" customHeight="1" x14ac:dyDescent="0.15">
      <c r="A13" s="1314"/>
      <c r="B13" s="1315"/>
      <c r="C13" s="1315"/>
      <c r="D13" s="1315"/>
      <c r="E13" s="1315"/>
      <c r="F13" s="1315"/>
      <c r="G13" s="1315"/>
      <c r="H13" s="1315"/>
      <c r="I13" s="1315"/>
      <c r="J13" s="1315"/>
      <c r="K13" s="1315"/>
      <c r="L13" s="1315"/>
      <c r="M13" s="1315"/>
      <c r="N13" s="1315"/>
      <c r="O13" s="1324"/>
      <c r="P13" s="1324"/>
      <c r="Q13" s="1315"/>
      <c r="R13" s="1315" t="s">
        <v>112</v>
      </c>
      <c r="S13" s="1315"/>
      <c r="T13" s="1315"/>
      <c r="U13" s="1315"/>
      <c r="V13" s="1315"/>
      <c r="W13" s="1315"/>
      <c r="X13" s="1315"/>
      <c r="Y13" s="1315"/>
      <c r="Z13" s="1315"/>
      <c r="AA13" s="1315"/>
      <c r="AB13" s="1315"/>
      <c r="AC13" s="1315"/>
      <c r="AD13" s="1315"/>
      <c r="AE13" s="1315"/>
      <c r="AF13" s="1315"/>
      <c r="AG13" s="1315"/>
      <c r="AH13" s="1319"/>
    </row>
    <row r="14" spans="1:34" s="1320" customFormat="1" ht="12" customHeight="1" x14ac:dyDescent="0.15">
      <c r="A14" s="1314"/>
      <c r="B14" s="1315"/>
      <c r="C14" s="1315"/>
      <c r="D14" s="1315"/>
      <c r="E14" s="1315"/>
      <c r="F14" s="1315"/>
      <c r="G14" s="1315"/>
      <c r="H14" s="1315"/>
      <c r="I14" s="1315"/>
      <c r="J14" s="1315"/>
      <c r="K14" s="1315"/>
      <c r="L14" s="1315"/>
      <c r="M14" s="1315"/>
      <c r="N14" s="1315"/>
      <c r="O14" s="1315"/>
      <c r="P14" s="1315"/>
      <c r="Q14" s="1315"/>
      <c r="R14" s="1315"/>
      <c r="S14" s="1315"/>
      <c r="T14" s="1315"/>
      <c r="U14" s="1315"/>
      <c r="V14" s="1315"/>
      <c r="W14" s="1315"/>
      <c r="X14" s="1315"/>
      <c r="Y14" s="1315"/>
      <c r="Z14" s="1315"/>
      <c r="AA14" s="1315" t="s">
        <v>113</v>
      </c>
      <c r="AB14" s="1315"/>
      <c r="AC14" s="1315"/>
      <c r="AD14" s="1315"/>
      <c r="AE14" s="1315"/>
      <c r="AF14" s="1315"/>
      <c r="AG14" s="1315"/>
      <c r="AH14" s="1319"/>
    </row>
    <row r="15" spans="1:34" s="1320" customFormat="1" ht="12" customHeight="1" x14ac:dyDescent="0.15">
      <c r="A15" s="1314"/>
      <c r="B15" s="1315"/>
      <c r="C15" s="1315"/>
      <c r="D15" s="1315"/>
      <c r="E15" s="1315"/>
      <c r="F15" s="1315"/>
      <c r="G15" s="1315"/>
      <c r="H15" s="1315"/>
      <c r="I15" s="1315"/>
      <c r="J15" s="1315"/>
      <c r="K15" s="1315"/>
      <c r="L15" s="1315"/>
      <c r="M15" s="1315"/>
      <c r="N15" s="1315"/>
      <c r="O15" s="1324" t="s">
        <v>509</v>
      </c>
      <c r="P15" s="1324"/>
      <c r="Q15" s="1315"/>
      <c r="R15" s="1315"/>
      <c r="S15" s="1315"/>
      <c r="T15" s="1315"/>
      <c r="U15" s="1315"/>
      <c r="V15" s="1315"/>
      <c r="W15" s="1315"/>
      <c r="X15" s="1315"/>
      <c r="Y15" s="1315"/>
      <c r="Z15" s="1315"/>
      <c r="AA15" s="1315"/>
      <c r="AB15" s="1315"/>
      <c r="AC15" s="1315"/>
      <c r="AD15" s="1315"/>
      <c r="AE15" s="1315"/>
      <c r="AF15" s="1315"/>
      <c r="AG15" s="1315"/>
      <c r="AH15" s="1319"/>
    </row>
    <row r="16" spans="1:34" s="1320" customFormat="1" ht="12" customHeight="1" x14ac:dyDescent="0.15">
      <c r="A16" s="1314"/>
      <c r="B16" s="1315"/>
      <c r="C16" s="1315"/>
      <c r="D16" s="1315"/>
      <c r="E16" s="1315"/>
      <c r="F16" s="1315"/>
      <c r="G16" s="1315"/>
      <c r="H16" s="1315"/>
      <c r="I16" s="1315"/>
      <c r="J16" s="1315"/>
      <c r="K16" s="1315"/>
      <c r="L16" s="1315"/>
      <c r="M16" s="1315"/>
      <c r="N16" s="1315"/>
      <c r="O16" s="1315"/>
      <c r="P16" s="1315"/>
      <c r="Q16" s="1315"/>
      <c r="R16" s="1315"/>
      <c r="S16" s="1315"/>
      <c r="T16" s="1315"/>
      <c r="U16" s="1315"/>
      <c r="V16" s="1315"/>
      <c r="W16" s="1330"/>
      <c r="X16" s="1331">
        <v>0.35</v>
      </c>
      <c r="Y16" s="1331"/>
      <c r="Z16" s="1315"/>
      <c r="AA16" s="1315"/>
      <c r="AB16" s="1315"/>
      <c r="AC16" s="1332">
        <v>0.5</v>
      </c>
      <c r="AD16" s="1333"/>
      <c r="AE16" s="1333"/>
      <c r="AF16" s="1315"/>
      <c r="AG16" s="1315"/>
      <c r="AH16" s="1319"/>
    </row>
    <row r="17" spans="1:34" s="1320" customFormat="1" ht="12" customHeight="1" x14ac:dyDescent="0.15">
      <c r="A17" s="1314"/>
      <c r="B17" s="1315"/>
      <c r="C17" s="1315"/>
      <c r="D17" s="1315"/>
      <c r="E17" s="1315"/>
      <c r="F17" s="1315"/>
      <c r="G17" s="1315"/>
      <c r="H17" s="1315"/>
      <c r="I17" s="1315"/>
      <c r="J17" s="1315"/>
      <c r="K17" s="1315"/>
      <c r="L17" s="1315"/>
      <c r="M17" s="1315"/>
      <c r="N17" s="1315"/>
      <c r="O17" s="1315"/>
      <c r="P17" s="1315"/>
      <c r="Q17" s="1315"/>
      <c r="R17" s="1315"/>
      <c r="S17" s="1315"/>
      <c r="T17" s="1315"/>
      <c r="U17" s="1315"/>
      <c r="V17" s="1315"/>
      <c r="W17" s="1315"/>
      <c r="X17" s="1315"/>
      <c r="Y17" s="1315"/>
      <c r="Z17" s="1315"/>
      <c r="AA17" s="1315"/>
      <c r="AB17" s="1315"/>
      <c r="AC17" s="1315"/>
      <c r="AD17" s="1315"/>
      <c r="AE17" s="1315"/>
      <c r="AF17" s="1315"/>
      <c r="AG17" s="1315"/>
      <c r="AH17" s="1319"/>
    </row>
    <row r="18" spans="1:34" s="1320" customFormat="1" ht="12" customHeight="1" x14ac:dyDescent="0.15">
      <c r="A18" s="1314"/>
      <c r="B18" s="1315"/>
      <c r="C18" s="1315"/>
      <c r="D18" s="1315"/>
      <c r="E18" s="1315"/>
      <c r="F18" s="1315"/>
      <c r="G18" s="1317">
        <v>1</v>
      </c>
      <c r="H18" s="1317"/>
      <c r="I18" s="1317"/>
      <c r="J18" s="1315"/>
      <c r="K18" s="1315"/>
      <c r="L18" s="1315"/>
      <c r="M18" s="1315"/>
      <c r="N18" s="1315"/>
      <c r="O18" s="1315"/>
      <c r="P18" s="1315"/>
      <c r="Q18" s="1315"/>
      <c r="R18" s="1315"/>
      <c r="S18" s="1329"/>
      <c r="T18" s="1318"/>
      <c r="U18" s="1334">
        <v>0.5</v>
      </c>
      <c r="V18" s="1334"/>
      <c r="W18" s="1335"/>
      <c r="X18" s="1315"/>
      <c r="Y18" s="1315"/>
      <c r="Z18" s="1315"/>
      <c r="AA18" s="1315"/>
      <c r="AB18" s="1315"/>
      <c r="AC18" s="1315"/>
      <c r="AD18" s="1315"/>
      <c r="AE18" s="1315"/>
      <c r="AF18" s="1315"/>
      <c r="AG18" s="1315"/>
      <c r="AH18" s="1319"/>
    </row>
    <row r="19" spans="1:34" s="1320" customFormat="1" ht="12" customHeight="1" x14ac:dyDescent="0.15">
      <c r="A19" s="1314"/>
      <c r="B19" s="1315"/>
      <c r="C19" s="1315"/>
      <c r="D19" s="1315"/>
      <c r="E19" s="1315"/>
      <c r="F19" s="1315"/>
      <c r="G19" s="1315"/>
      <c r="H19" s="1315"/>
      <c r="I19" s="1315"/>
      <c r="J19" s="1315"/>
      <c r="K19" s="1315"/>
      <c r="L19" s="1315"/>
      <c r="M19" s="1315"/>
      <c r="N19" s="1315"/>
      <c r="O19" s="1315"/>
      <c r="P19" s="1315"/>
      <c r="Q19" s="1315"/>
      <c r="R19" s="1315"/>
      <c r="S19" s="1334"/>
      <c r="T19" s="1334"/>
      <c r="U19" s="1329">
        <v>0.2</v>
      </c>
      <c r="V19" s="1329"/>
      <c r="W19" s="1329"/>
      <c r="X19" s="1315"/>
      <c r="Y19" s="1315"/>
      <c r="Z19" s="1315"/>
      <c r="AA19" s="1315"/>
      <c r="AB19" s="1315"/>
      <c r="AC19" s="1315"/>
      <c r="AD19" s="1315"/>
      <c r="AE19" s="1315"/>
      <c r="AF19" s="1315"/>
      <c r="AG19" s="1315"/>
      <c r="AH19" s="1319"/>
    </row>
    <row r="20" spans="1:34" s="1320" customFormat="1" ht="9.9499999999999993" customHeight="1" x14ac:dyDescent="0.15">
      <c r="A20" s="1314"/>
      <c r="B20" s="1315"/>
      <c r="C20" s="1315"/>
      <c r="D20" s="1315"/>
      <c r="E20" s="1315"/>
      <c r="F20" s="1315"/>
      <c r="G20" s="1315"/>
      <c r="H20" s="1315"/>
      <c r="I20" s="1315"/>
      <c r="J20" s="1315"/>
      <c r="K20" s="1315"/>
      <c r="L20" s="1315"/>
      <c r="M20" s="1315"/>
      <c r="N20" s="1315"/>
      <c r="O20" s="1315"/>
      <c r="P20" s="1315"/>
      <c r="Q20" s="1315"/>
      <c r="R20" s="1315"/>
      <c r="S20" s="1328"/>
      <c r="T20" s="1328"/>
      <c r="U20" s="1315"/>
      <c r="V20" s="1328"/>
      <c r="W20" s="1328">
        <v>0.9</v>
      </c>
      <c r="X20" s="1315"/>
      <c r="Y20" s="1315"/>
      <c r="Z20" s="1315"/>
      <c r="AA20" s="1315"/>
      <c r="AB20" s="1315"/>
      <c r="AC20" s="1315"/>
      <c r="AD20" s="1315"/>
      <c r="AE20" s="1315"/>
      <c r="AF20" s="1315"/>
      <c r="AG20" s="1315"/>
      <c r="AH20" s="1319"/>
    </row>
    <row r="21" spans="1:34" s="1320" customFormat="1" ht="15.75" customHeight="1" x14ac:dyDescent="0.15">
      <c r="A21" s="1314"/>
      <c r="B21" s="1336" t="s">
        <v>114</v>
      </c>
      <c r="C21" s="1336"/>
      <c r="D21" s="1336"/>
      <c r="E21" s="1336"/>
      <c r="F21" s="1336"/>
      <c r="G21" s="1336"/>
      <c r="H21" s="1336"/>
      <c r="I21" s="1336"/>
      <c r="J21" s="1336"/>
      <c r="K21" s="1336"/>
      <c r="L21" s="1336"/>
      <c r="M21" s="1336"/>
      <c r="N21" s="1336"/>
      <c r="O21" s="1336"/>
      <c r="P21" s="1336"/>
      <c r="Q21" s="1336"/>
      <c r="R21" s="1336"/>
      <c r="S21" s="1336"/>
      <c r="T21" s="1336"/>
      <c r="U21" s="1336"/>
      <c r="V21" s="1336"/>
      <c r="W21" s="1336"/>
      <c r="X21" s="1336"/>
      <c r="Y21" s="1336"/>
      <c r="Z21" s="1336"/>
      <c r="AA21" s="1336"/>
      <c r="AB21" s="1336"/>
      <c r="AC21" s="1336"/>
      <c r="AD21" s="1336"/>
      <c r="AE21" s="1336"/>
      <c r="AF21" s="1336"/>
      <c r="AG21" s="1336"/>
      <c r="AH21" s="1319"/>
    </row>
    <row r="22" spans="1:34" s="1345" customFormat="1" ht="21.75" customHeight="1" x14ac:dyDescent="0.15">
      <c r="A22" s="1337"/>
      <c r="B22" s="1338" t="s">
        <v>115</v>
      </c>
      <c r="C22" s="1339" t="s">
        <v>116</v>
      </c>
      <c r="D22" s="1340"/>
      <c r="E22" s="1339" t="s">
        <v>117</v>
      </c>
      <c r="F22" s="1341"/>
      <c r="G22" s="1341"/>
      <c r="H22" s="1341"/>
      <c r="I22" s="1341"/>
      <c r="J22" s="1341"/>
      <c r="K22" s="1341"/>
      <c r="L22" s="1341"/>
      <c r="M22" s="1341"/>
      <c r="N22" s="1340"/>
      <c r="O22" s="1338" t="s">
        <v>118</v>
      </c>
      <c r="P22" s="1342" t="s">
        <v>44</v>
      </c>
      <c r="Q22" s="1343" t="s">
        <v>119</v>
      </c>
      <c r="R22" s="1343"/>
      <c r="S22" s="1338" t="s">
        <v>120</v>
      </c>
      <c r="T22" s="1339" t="s">
        <v>121</v>
      </c>
      <c r="U22" s="1341"/>
      <c r="V22" s="1341"/>
      <c r="W22" s="1341"/>
      <c r="X22" s="1341"/>
      <c r="Y22" s="1341"/>
      <c r="Z22" s="1341"/>
      <c r="AA22" s="1341"/>
      <c r="AB22" s="1341"/>
      <c r="AC22" s="1341"/>
      <c r="AD22" s="1341"/>
      <c r="AE22" s="1340"/>
      <c r="AF22" s="1338" t="s">
        <v>118</v>
      </c>
      <c r="AG22" s="1338" t="s">
        <v>510</v>
      </c>
      <c r="AH22" s="1344"/>
    </row>
    <row r="23" spans="1:34" s="1345" customFormat="1" ht="21.75" customHeight="1" x14ac:dyDescent="0.15">
      <c r="A23" s="1337"/>
      <c r="B23" s="1338" t="s">
        <v>122</v>
      </c>
      <c r="C23" s="1339"/>
      <c r="D23" s="1340"/>
      <c r="E23" s="1346">
        <f>G18</f>
        <v>1</v>
      </c>
      <c r="F23" s="1347" t="s">
        <v>123</v>
      </c>
      <c r="G23" s="1347">
        <f>AC11</f>
        <v>1.5</v>
      </c>
      <c r="H23" s="1348"/>
      <c r="I23" s="1348"/>
      <c r="J23" s="1348"/>
      <c r="K23" s="1348"/>
      <c r="L23" s="1348"/>
      <c r="M23" s="1348"/>
      <c r="N23" s="1349"/>
      <c r="O23" s="1350">
        <f>ROUND(E23*G23,2)</f>
        <v>1.5</v>
      </c>
      <c r="P23" s="1338" t="s">
        <v>124</v>
      </c>
      <c r="Q23" s="1351" t="s">
        <v>125</v>
      </c>
      <c r="R23" s="1338" t="s">
        <v>126</v>
      </c>
      <c r="S23" s="1352" t="s">
        <v>511</v>
      </c>
      <c r="T23" s="1342"/>
      <c r="U23" s="1347">
        <f>AC16</f>
        <v>0.5</v>
      </c>
      <c r="V23" s="1348" t="s">
        <v>123</v>
      </c>
      <c r="W23" s="1347">
        <f>U18+U19</f>
        <v>0.7</v>
      </c>
      <c r="X23" s="1348" t="s">
        <v>512</v>
      </c>
      <c r="Y23" s="1347">
        <f>U18</f>
        <v>0.5</v>
      </c>
      <c r="Z23" s="1348" t="s">
        <v>513</v>
      </c>
      <c r="AA23" s="1353">
        <f>AC16-X16</f>
        <v>0.15000000000000002</v>
      </c>
      <c r="AB23" s="1348" t="s">
        <v>514</v>
      </c>
      <c r="AC23" s="1348">
        <v>0.5</v>
      </c>
      <c r="AD23" s="1348" t="s">
        <v>515</v>
      </c>
      <c r="AE23" s="1349">
        <f>ROUND(U23*W23-Y23*AA23*AC23,2)</f>
        <v>0.31</v>
      </c>
      <c r="AF23" s="1354">
        <f>AE23+AE24</f>
        <v>0.62</v>
      </c>
      <c r="AG23" s="1355" t="s">
        <v>127</v>
      </c>
      <c r="AH23" s="1344"/>
    </row>
    <row r="24" spans="1:34" s="1345" customFormat="1" ht="21.75" customHeight="1" x14ac:dyDescent="0.15">
      <c r="A24" s="1337"/>
      <c r="B24" s="1338" t="s">
        <v>128</v>
      </c>
      <c r="C24" s="1356" t="s">
        <v>129</v>
      </c>
      <c r="D24" s="1357">
        <f>U8</f>
        <v>0.3</v>
      </c>
      <c r="E24" s="1346">
        <f>E23</f>
        <v>1</v>
      </c>
      <c r="F24" s="1347" t="s">
        <v>516</v>
      </c>
      <c r="G24" s="1347">
        <f>T11</f>
        <v>1.57</v>
      </c>
      <c r="H24" s="1348"/>
      <c r="I24" s="1348"/>
      <c r="J24" s="1358"/>
      <c r="K24" s="1348"/>
      <c r="L24" s="1348"/>
      <c r="M24" s="1348"/>
      <c r="N24" s="1349"/>
      <c r="O24" s="1350">
        <f>ROUND(E24*G24,2)</f>
        <v>1.57</v>
      </c>
      <c r="P24" s="1338" t="s">
        <v>124</v>
      </c>
      <c r="Q24" s="1359"/>
      <c r="R24" s="1338" t="s">
        <v>130</v>
      </c>
      <c r="S24" s="1352" t="s">
        <v>517</v>
      </c>
      <c r="T24" s="1342"/>
      <c r="U24" s="1347">
        <f>O24</f>
        <v>1.57</v>
      </c>
      <c r="V24" s="1348" t="s">
        <v>123</v>
      </c>
      <c r="W24" s="1360">
        <v>0.2</v>
      </c>
      <c r="X24" s="1361" t="s">
        <v>131</v>
      </c>
      <c r="Y24" s="1348"/>
      <c r="Z24" s="1348"/>
      <c r="AA24" s="1362"/>
      <c r="AB24" s="1348"/>
      <c r="AC24" s="1347"/>
      <c r="AD24" s="1348" t="s">
        <v>515</v>
      </c>
      <c r="AE24" s="1349">
        <f>ROUND(U24*W24,2)</f>
        <v>0.31</v>
      </c>
      <c r="AF24" s="1363"/>
      <c r="AG24" s="1363"/>
      <c r="AH24" s="1344"/>
    </row>
    <row r="25" spans="1:34" s="1345" customFormat="1" ht="21.75" customHeight="1" x14ac:dyDescent="0.15">
      <c r="A25" s="1337"/>
      <c r="B25" s="1338" t="s">
        <v>132</v>
      </c>
      <c r="C25" s="1364" t="s">
        <v>133</v>
      </c>
      <c r="D25" s="1365"/>
      <c r="E25" s="1346">
        <f>X4</f>
        <v>0.75</v>
      </c>
      <c r="F25" s="1348" t="s">
        <v>134</v>
      </c>
      <c r="G25" s="1347">
        <f>W20</f>
        <v>0.9</v>
      </c>
      <c r="H25" s="1348" t="s">
        <v>135</v>
      </c>
      <c r="I25" s="1366">
        <v>2</v>
      </c>
      <c r="J25" s="1361"/>
      <c r="K25" s="1348"/>
      <c r="L25" s="1348"/>
      <c r="M25" s="1348"/>
      <c r="N25" s="1349"/>
      <c r="O25" s="1350">
        <f>ROUND((E25+G25)/I25,2)</f>
        <v>0.83</v>
      </c>
      <c r="P25" s="1338" t="s">
        <v>136</v>
      </c>
      <c r="Q25" s="1351" t="s">
        <v>137</v>
      </c>
      <c r="R25" s="1367" t="s">
        <v>138</v>
      </c>
      <c r="S25" s="1338" t="s">
        <v>139</v>
      </c>
      <c r="T25" s="1342"/>
      <c r="U25" s="1347">
        <f>O24</f>
        <v>1.57</v>
      </c>
      <c r="V25" s="1348" t="s">
        <v>123</v>
      </c>
      <c r="W25" s="1368">
        <v>8.9999999999999993E-3</v>
      </c>
      <c r="X25" s="1361" t="s">
        <v>131</v>
      </c>
      <c r="Y25" s="1348"/>
      <c r="Z25" s="1348" t="s">
        <v>101</v>
      </c>
      <c r="AA25" s="1369">
        <f>ROUND(U25*W25,3)</f>
        <v>1.4E-2</v>
      </c>
      <c r="AB25" s="1369"/>
      <c r="AC25" s="1348"/>
      <c r="AD25" s="1348"/>
      <c r="AE25" s="1349"/>
      <c r="AF25" s="1370">
        <f>+AA25+AA26</f>
        <v>1.4E-2</v>
      </c>
      <c r="AG25" s="1355" t="s">
        <v>127</v>
      </c>
      <c r="AH25" s="1344"/>
    </row>
    <row r="26" spans="1:34" s="1345" customFormat="1" ht="21.75" customHeight="1" x14ac:dyDescent="0.15">
      <c r="A26" s="1337"/>
      <c r="B26" s="1338" t="s">
        <v>140</v>
      </c>
      <c r="C26" s="1339"/>
      <c r="D26" s="1340"/>
      <c r="E26" s="1346">
        <f>AC11</f>
        <v>1.5</v>
      </c>
      <c r="F26" s="1348" t="s">
        <v>123</v>
      </c>
      <c r="G26" s="1347">
        <f>O25</f>
        <v>0.83</v>
      </c>
      <c r="H26" s="1348"/>
      <c r="I26" s="1348"/>
      <c r="J26" s="1361"/>
      <c r="K26" s="1348"/>
      <c r="L26" s="1348"/>
      <c r="M26" s="1348"/>
      <c r="N26" s="1349"/>
      <c r="O26" s="1350">
        <f>ROUND(E26*G26,2)</f>
        <v>1.25</v>
      </c>
      <c r="P26" s="1338" t="s">
        <v>127</v>
      </c>
      <c r="Q26" s="1359"/>
      <c r="R26" s="1338" t="s">
        <v>141</v>
      </c>
      <c r="S26" s="1338" t="s">
        <v>142</v>
      </c>
      <c r="T26" s="1342"/>
      <c r="U26" s="1347">
        <v>0</v>
      </c>
      <c r="V26" s="1348" t="s">
        <v>123</v>
      </c>
      <c r="W26" s="1347"/>
      <c r="X26" s="1348" t="s">
        <v>123</v>
      </c>
      <c r="Y26" s="1347">
        <v>1</v>
      </c>
      <c r="Z26" s="1348" t="s">
        <v>101</v>
      </c>
      <c r="AA26" s="1369">
        <f>ROUND(U26*W26*Y26,3)</f>
        <v>0</v>
      </c>
      <c r="AB26" s="1369"/>
      <c r="AC26" s="1348"/>
      <c r="AD26" s="1348"/>
      <c r="AE26" s="1349"/>
      <c r="AF26" s="1371"/>
      <c r="AG26" s="1363"/>
      <c r="AH26" s="1344"/>
    </row>
    <row r="27" spans="1:34" s="1345" customFormat="1" ht="21.75" customHeight="1" x14ac:dyDescent="0.15">
      <c r="A27" s="1337"/>
      <c r="B27" s="1338" t="s">
        <v>518</v>
      </c>
      <c r="C27" s="1339" t="s">
        <v>519</v>
      </c>
      <c r="D27" s="1340"/>
      <c r="E27" s="1346">
        <f>O24</f>
        <v>1.57</v>
      </c>
      <c r="F27" s="1348" t="s">
        <v>123</v>
      </c>
      <c r="G27" s="1348">
        <v>0.45</v>
      </c>
      <c r="H27" s="1361" t="s">
        <v>520</v>
      </c>
      <c r="I27" s="1348">
        <v>0.77</v>
      </c>
      <c r="J27" s="1361" t="s">
        <v>520</v>
      </c>
      <c r="K27" s="1341">
        <v>2.65</v>
      </c>
      <c r="L27" s="1341"/>
      <c r="M27" s="1341" t="s">
        <v>521</v>
      </c>
      <c r="N27" s="1340"/>
      <c r="O27" s="1338">
        <f>ROUND(E27*G27*I27*K27,2)</f>
        <v>1.44</v>
      </c>
      <c r="P27" s="1338" t="s">
        <v>522</v>
      </c>
      <c r="Q27" s="1340" t="s">
        <v>523</v>
      </c>
      <c r="R27" s="1343"/>
      <c r="S27" s="1338"/>
      <c r="T27" s="1372"/>
      <c r="U27" s="1347">
        <f>AE24</f>
        <v>0.31</v>
      </c>
      <c r="V27" s="1348" t="s">
        <v>123</v>
      </c>
      <c r="W27" s="1373">
        <v>0.48</v>
      </c>
      <c r="X27" s="1374" t="s">
        <v>524</v>
      </c>
      <c r="Y27" s="1373"/>
      <c r="Z27" s="1375"/>
      <c r="AA27" s="1347">
        <f>AF25</f>
        <v>1.4E-2</v>
      </c>
      <c r="AB27" s="1348" t="s">
        <v>123</v>
      </c>
      <c r="AC27" s="1376">
        <v>1.1000000000000001</v>
      </c>
      <c r="AD27" s="1374" t="s">
        <v>525</v>
      </c>
      <c r="AE27" s="1374"/>
      <c r="AF27" s="1350">
        <f>ROUND(U27*W27+AA27*AC27,2)</f>
        <v>0.16</v>
      </c>
      <c r="AG27" s="1338" t="s">
        <v>127</v>
      </c>
      <c r="AH27" s="1377"/>
    </row>
    <row r="28" spans="1:34" s="1345" customFormat="1" ht="21.75" customHeight="1" x14ac:dyDescent="0.15">
      <c r="A28" s="1337"/>
      <c r="B28" s="1338" t="s">
        <v>144</v>
      </c>
      <c r="C28" s="1364" t="s">
        <v>133</v>
      </c>
      <c r="D28" s="1365"/>
      <c r="E28" s="1346">
        <f>X4-U5</f>
        <v>0.3</v>
      </c>
      <c r="F28" s="1348" t="s">
        <v>526</v>
      </c>
      <c r="G28" s="1347">
        <f>W20-U5</f>
        <v>0.45</v>
      </c>
      <c r="H28" s="1348" t="s">
        <v>135</v>
      </c>
      <c r="I28" s="1366">
        <v>2</v>
      </c>
      <c r="J28" s="1361" t="s">
        <v>520</v>
      </c>
      <c r="K28" s="1378">
        <f>AC11</f>
        <v>1.5</v>
      </c>
      <c r="L28" s="1348"/>
      <c r="M28" s="1379"/>
      <c r="N28" s="1380"/>
      <c r="O28" s="1350">
        <f>ROUND((E28+G28)/I28*K28,2)</f>
        <v>0.56000000000000005</v>
      </c>
      <c r="P28" s="1338" t="s">
        <v>127</v>
      </c>
      <c r="Q28" s="1340" t="s">
        <v>527</v>
      </c>
      <c r="R28" s="1343"/>
      <c r="S28" s="1338"/>
      <c r="T28" s="1372"/>
      <c r="U28" s="1347">
        <f>U27</f>
        <v>0.31</v>
      </c>
      <c r="V28" s="1348" t="s">
        <v>123</v>
      </c>
      <c r="W28" s="1373">
        <v>0.65</v>
      </c>
      <c r="X28" s="1361" t="s">
        <v>131</v>
      </c>
      <c r="Y28" s="1348"/>
      <c r="Z28" s="1348"/>
      <c r="AA28" s="1373"/>
      <c r="AB28" s="1375"/>
      <c r="AC28" s="1348"/>
      <c r="AD28" s="1348"/>
      <c r="AE28" s="1349"/>
      <c r="AF28" s="1350">
        <f>ROUND((U28)*W28,2)</f>
        <v>0.2</v>
      </c>
      <c r="AG28" s="1338" t="s">
        <v>127</v>
      </c>
      <c r="AH28" s="1377"/>
    </row>
    <row r="29" spans="1:34" s="1345" customFormat="1" ht="21.75" customHeight="1" x14ac:dyDescent="0.15">
      <c r="A29" s="1337"/>
      <c r="B29" s="1338" t="s">
        <v>149</v>
      </c>
      <c r="C29" s="1339"/>
      <c r="D29" s="1340"/>
      <c r="E29" s="1346">
        <f>O24</f>
        <v>1.57</v>
      </c>
      <c r="F29" s="1348" t="s">
        <v>123</v>
      </c>
      <c r="G29" s="1373">
        <v>0.15</v>
      </c>
      <c r="H29" s="1361" t="s">
        <v>131</v>
      </c>
      <c r="I29" s="1348"/>
      <c r="J29" s="1361"/>
      <c r="K29" s="1348"/>
      <c r="L29" s="1348"/>
      <c r="M29" s="1348"/>
      <c r="N29" s="1349"/>
      <c r="O29" s="1338">
        <f>ROUND(E29*G29,2)</f>
        <v>0.24</v>
      </c>
      <c r="P29" s="1338" t="s">
        <v>127</v>
      </c>
      <c r="Q29" s="1340" t="s">
        <v>150</v>
      </c>
      <c r="R29" s="1343"/>
      <c r="S29" s="1338" t="s">
        <v>528</v>
      </c>
      <c r="T29" s="1342"/>
      <c r="U29" s="1347">
        <f>O24</f>
        <v>1.57</v>
      </c>
      <c r="V29" s="1375" t="s">
        <v>529</v>
      </c>
      <c r="W29" s="1373">
        <v>1</v>
      </c>
      <c r="X29" s="1361" t="s">
        <v>151</v>
      </c>
      <c r="Y29" s="1348"/>
      <c r="Z29" s="1348" t="s">
        <v>123</v>
      </c>
      <c r="AA29" s="1381">
        <f>O25</f>
        <v>0.83</v>
      </c>
      <c r="AB29" s="1382" t="s">
        <v>152</v>
      </c>
      <c r="AC29" s="1362"/>
      <c r="AD29" s="1362"/>
      <c r="AE29" s="1362"/>
      <c r="AF29" s="1350">
        <f>ROUND(U29/W29/2*AA29,2)</f>
        <v>0.65</v>
      </c>
      <c r="AG29" s="1338" t="s">
        <v>136</v>
      </c>
      <c r="AH29" s="1344"/>
    </row>
    <row r="30" spans="1:34" s="1345" customFormat="1" ht="21.75" customHeight="1" x14ac:dyDescent="0.15">
      <c r="A30" s="1337"/>
      <c r="B30" s="1383" t="s">
        <v>530</v>
      </c>
      <c r="C30" s="1384" t="s">
        <v>153</v>
      </c>
      <c r="D30" s="1385"/>
      <c r="E30" s="1386">
        <f>AC16</f>
        <v>0.5</v>
      </c>
      <c r="F30" s="1387" t="s">
        <v>531</v>
      </c>
      <c r="G30" s="1376">
        <f>U18+U19</f>
        <v>0.7</v>
      </c>
      <c r="H30" s="1362" t="s">
        <v>134</v>
      </c>
      <c r="I30" s="1376">
        <f>U19</f>
        <v>0.2</v>
      </c>
      <c r="J30" s="1388" t="s">
        <v>532</v>
      </c>
      <c r="K30" s="1389">
        <v>1</v>
      </c>
      <c r="L30" s="1390" t="s">
        <v>533</v>
      </c>
      <c r="M30" s="1362">
        <f>ROUND(E30*(G30+I30)*K30,2)</f>
        <v>0.45</v>
      </c>
      <c r="N30" s="1391"/>
      <c r="O30" s="1392">
        <f>M30+M31</f>
        <v>2</v>
      </c>
      <c r="P30" s="1383" t="s">
        <v>127</v>
      </c>
      <c r="Q30" s="1340" t="s">
        <v>154</v>
      </c>
      <c r="R30" s="1343"/>
      <c r="S30" s="1393" t="s">
        <v>125</v>
      </c>
      <c r="T30" s="1394"/>
      <c r="U30" s="1376">
        <f>U27</f>
        <v>0.31</v>
      </c>
      <c r="V30" s="1362" t="s">
        <v>123</v>
      </c>
      <c r="W30" s="1395">
        <v>323</v>
      </c>
      <c r="X30" s="1388" t="s">
        <v>534</v>
      </c>
      <c r="Y30" s="1362"/>
      <c r="Z30" s="1395">
        <v>40</v>
      </c>
      <c r="AA30" s="1388" t="s">
        <v>155</v>
      </c>
      <c r="AB30" s="1396" t="s">
        <v>156</v>
      </c>
      <c r="AC30" s="1396">
        <f>ROUND(U30*W30/Z30,2)</f>
        <v>2.5</v>
      </c>
      <c r="AD30" s="1396"/>
      <c r="AE30" s="1397"/>
      <c r="AF30" s="1398">
        <f>AC30+AC31</f>
        <v>2.68</v>
      </c>
      <c r="AG30" s="1383" t="s">
        <v>157</v>
      </c>
      <c r="AH30" s="1344"/>
    </row>
    <row r="31" spans="1:34" s="1345" customFormat="1" ht="21.75" customHeight="1" x14ac:dyDescent="0.15">
      <c r="A31" s="1337"/>
      <c r="B31" s="1363"/>
      <c r="C31" s="1399" t="s">
        <v>158</v>
      </c>
      <c r="D31" s="1400"/>
      <c r="E31" s="1401">
        <f>AC11</f>
        <v>1.5</v>
      </c>
      <c r="F31" s="1402" t="s">
        <v>531</v>
      </c>
      <c r="G31" s="1402">
        <f>O25</f>
        <v>0.83</v>
      </c>
      <c r="H31" s="1403" t="s">
        <v>134</v>
      </c>
      <c r="I31" s="1402">
        <v>0.2</v>
      </c>
      <c r="J31" s="1404" t="s">
        <v>532</v>
      </c>
      <c r="K31" s="1405">
        <v>1</v>
      </c>
      <c r="L31" s="1406" t="s">
        <v>535</v>
      </c>
      <c r="M31" s="1376">
        <f>ROUND(E31*(G31+I31)*K31,2)</f>
        <v>1.55</v>
      </c>
      <c r="N31" s="1391"/>
      <c r="O31" s="1407"/>
      <c r="P31" s="1363"/>
      <c r="Q31" s="1340"/>
      <c r="R31" s="1343"/>
      <c r="S31" s="1408" t="s">
        <v>536</v>
      </c>
      <c r="T31" s="1409"/>
      <c r="U31" s="1410">
        <f>AA25+AA26</f>
        <v>1.4E-2</v>
      </c>
      <c r="V31" s="1403" t="s">
        <v>123</v>
      </c>
      <c r="W31" s="1411">
        <v>510</v>
      </c>
      <c r="X31" s="1404" t="s">
        <v>534</v>
      </c>
      <c r="Y31" s="1403"/>
      <c r="Z31" s="1411">
        <v>40</v>
      </c>
      <c r="AA31" s="1404" t="s">
        <v>155</v>
      </c>
      <c r="AB31" s="1403" t="s">
        <v>156</v>
      </c>
      <c r="AC31" s="1402">
        <f>ROUND(U31*W31/Z31,2)</f>
        <v>0.18</v>
      </c>
      <c r="AD31" s="1403"/>
      <c r="AE31" s="1412"/>
      <c r="AF31" s="1363"/>
      <c r="AG31" s="1363"/>
      <c r="AH31" s="1344"/>
    </row>
    <row r="32" spans="1:34" s="1345" customFormat="1" ht="21.75" customHeight="1" x14ac:dyDescent="0.15">
      <c r="A32" s="1337"/>
      <c r="B32" s="1338" t="s">
        <v>159</v>
      </c>
      <c r="C32" s="1339"/>
      <c r="D32" s="1340"/>
      <c r="E32" s="1346">
        <f>AC16</f>
        <v>0.5</v>
      </c>
      <c r="F32" s="1348" t="s">
        <v>537</v>
      </c>
      <c r="G32" s="1347">
        <f>U19</f>
        <v>0.2</v>
      </c>
      <c r="H32" s="1348" t="s">
        <v>538</v>
      </c>
      <c r="I32" s="1347">
        <f>AC11</f>
        <v>1.5</v>
      </c>
      <c r="J32" s="1361" t="s">
        <v>513</v>
      </c>
      <c r="K32" s="1413">
        <f>U19</f>
        <v>0.2</v>
      </c>
      <c r="L32" s="1414"/>
      <c r="M32" s="1348"/>
      <c r="N32" s="1349"/>
      <c r="O32" s="1350">
        <f>E32*G32+I32*K32</f>
        <v>0.4</v>
      </c>
      <c r="P32" s="1338" t="s">
        <v>127</v>
      </c>
      <c r="Q32" s="1340" t="s">
        <v>52</v>
      </c>
      <c r="R32" s="1343"/>
      <c r="S32" s="1338"/>
      <c r="T32" s="1342" t="s">
        <v>539</v>
      </c>
      <c r="U32" s="1347">
        <f>AC16</f>
        <v>0.5</v>
      </c>
      <c r="V32" s="1347" t="s">
        <v>540</v>
      </c>
      <c r="W32" s="1347">
        <f>X16</f>
        <v>0.35</v>
      </c>
      <c r="X32" s="1347" t="s">
        <v>541</v>
      </c>
      <c r="Y32" s="1415">
        <v>1</v>
      </c>
      <c r="Z32" s="1348"/>
      <c r="AA32" s="1348"/>
      <c r="AB32" s="1348"/>
      <c r="AC32" s="1348"/>
      <c r="AD32" s="1348"/>
      <c r="AE32" s="1349"/>
      <c r="AF32" s="1350">
        <f>ROUND((U32+W32)*Y32,2)</f>
        <v>0.85</v>
      </c>
      <c r="AG32" s="1338" t="s">
        <v>124</v>
      </c>
      <c r="AH32" s="1344"/>
    </row>
    <row r="33" spans="1:34" s="1345" customFormat="1" ht="21.75" customHeight="1" x14ac:dyDescent="0.15">
      <c r="A33" s="1337"/>
      <c r="B33" s="1338" t="s">
        <v>542</v>
      </c>
      <c r="C33" s="1339"/>
      <c r="D33" s="1340"/>
      <c r="E33" s="1346">
        <f>O30</f>
        <v>2</v>
      </c>
      <c r="F33" s="1416" t="s">
        <v>440</v>
      </c>
      <c r="G33" s="1347">
        <f>O32</f>
        <v>0.4</v>
      </c>
      <c r="H33" s="1403"/>
      <c r="I33" s="1348"/>
      <c r="J33" s="1358"/>
      <c r="K33" s="1348"/>
      <c r="L33" s="1414"/>
      <c r="M33" s="1348"/>
      <c r="N33" s="1349"/>
      <c r="O33" s="1350">
        <f>+E33-G33</f>
        <v>1.6</v>
      </c>
      <c r="P33" s="1338" t="s">
        <v>127</v>
      </c>
      <c r="Q33" s="1340"/>
      <c r="R33" s="1343"/>
      <c r="S33" s="1338"/>
      <c r="T33" s="1342"/>
      <c r="U33" s="1347"/>
      <c r="V33" s="1347"/>
      <c r="W33" s="1347"/>
      <c r="X33" s="1347"/>
      <c r="Y33" s="1415"/>
      <c r="Z33" s="1348"/>
      <c r="AA33" s="1348"/>
      <c r="AB33" s="1348"/>
      <c r="AC33" s="1348"/>
      <c r="AD33" s="1348"/>
      <c r="AE33" s="1349"/>
      <c r="AF33" s="1350"/>
      <c r="AG33" s="1338"/>
      <c r="AH33" s="1344"/>
    </row>
    <row r="34" spans="1:34" s="1320" customFormat="1" ht="6" customHeight="1" thickBot="1" x14ac:dyDescent="0.2">
      <c r="A34" s="1417"/>
      <c r="B34" s="1418"/>
      <c r="C34" s="1418"/>
      <c r="D34" s="1418"/>
      <c r="E34" s="1418"/>
      <c r="F34" s="1418"/>
      <c r="G34" s="1418"/>
      <c r="H34" s="1418"/>
      <c r="I34" s="1418"/>
      <c r="J34" s="1418"/>
      <c r="K34" s="1418"/>
      <c r="L34" s="1418"/>
      <c r="M34" s="1418"/>
      <c r="N34" s="1418"/>
      <c r="O34" s="1418"/>
      <c r="P34" s="1418"/>
      <c r="Q34" s="1418"/>
      <c r="R34" s="1418"/>
      <c r="S34" s="1418"/>
      <c r="T34" s="1418"/>
      <c r="U34" s="1418"/>
      <c r="V34" s="1418"/>
      <c r="W34" s="1418"/>
      <c r="X34" s="1418"/>
      <c r="Y34" s="1418"/>
      <c r="Z34" s="1418"/>
      <c r="AA34" s="1418"/>
      <c r="AB34" s="1418"/>
      <c r="AC34" s="1418"/>
      <c r="AD34" s="1418"/>
      <c r="AE34" s="1418"/>
      <c r="AF34" s="1418"/>
      <c r="AG34" s="1418"/>
      <c r="AH34" s="1419"/>
    </row>
  </sheetData>
  <mergeCells count="49">
    <mergeCell ref="AF30:AF31"/>
    <mergeCell ref="AG30:AG31"/>
    <mergeCell ref="C31:D31"/>
    <mergeCell ref="C32:D32"/>
    <mergeCell ref="Q32:R32"/>
    <mergeCell ref="C33:D33"/>
    <mergeCell ref="Q33:R33"/>
    <mergeCell ref="C29:D29"/>
    <mergeCell ref="Q29:R29"/>
    <mergeCell ref="B30:B31"/>
    <mergeCell ref="C30:D30"/>
    <mergeCell ref="O30:O31"/>
    <mergeCell ref="P30:P31"/>
    <mergeCell ref="Q30:R31"/>
    <mergeCell ref="AA26:AB26"/>
    <mergeCell ref="C27:D27"/>
    <mergeCell ref="K27:L27"/>
    <mergeCell ref="M27:N27"/>
    <mergeCell ref="Q27:R27"/>
    <mergeCell ref="C28:D28"/>
    <mergeCell ref="Q28:R28"/>
    <mergeCell ref="C23:D23"/>
    <mergeCell ref="Q23:Q24"/>
    <mergeCell ref="AF23:AF24"/>
    <mergeCell ref="AG23:AG24"/>
    <mergeCell ref="C25:D25"/>
    <mergeCell ref="Q25:Q26"/>
    <mergeCell ref="AA25:AB25"/>
    <mergeCell ref="AF25:AF26"/>
    <mergeCell ref="AG25:AG26"/>
    <mergeCell ref="C26:D26"/>
    <mergeCell ref="S19:T19"/>
    <mergeCell ref="B21:AG21"/>
    <mergeCell ref="C22:D22"/>
    <mergeCell ref="E22:N22"/>
    <mergeCell ref="Q22:R22"/>
    <mergeCell ref="T22:AE22"/>
    <mergeCell ref="T11:U11"/>
    <mergeCell ref="O13:P13"/>
    <mergeCell ref="O15:P15"/>
    <mergeCell ref="X16:Y16"/>
    <mergeCell ref="G18:I18"/>
    <mergeCell ref="U18:V18"/>
    <mergeCell ref="B2:AG2"/>
    <mergeCell ref="AD3:AG3"/>
    <mergeCell ref="X4:Y4"/>
    <mergeCell ref="S5:T5"/>
    <mergeCell ref="T9:U9"/>
    <mergeCell ref="Z10:AB10"/>
  </mergeCells>
  <phoneticPr fontId="5" type="noConversion"/>
  <pageMargins left="0.7" right="0.7" top="0.75" bottom="0.75" header="0.3" footer="0.3"/>
  <pageSetup paperSize="9" scale="8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F32"/>
  <sheetViews>
    <sheetView showGridLines="0" zoomScaleNormal="100" workbookViewId="0">
      <selection activeCell="Q28" sqref="Q28"/>
    </sheetView>
  </sheetViews>
  <sheetFormatPr defaultColWidth="4.85546875" defaultRowHeight="14.25" x14ac:dyDescent="0.15"/>
  <cols>
    <col min="1" max="1" width="12.85546875" style="386" customWidth="1"/>
    <col min="2" max="2" width="10.7109375" style="386" bestFit="1" customWidth="1"/>
    <col min="3" max="3" width="6.28515625" style="386" customWidth="1"/>
    <col min="4" max="4" width="8.140625" style="386" customWidth="1"/>
    <col min="5" max="5" width="3.7109375" style="386" customWidth="1"/>
    <col min="6" max="6" width="7.5703125" style="386" customWidth="1"/>
    <col min="7" max="7" width="5.28515625" style="386" customWidth="1"/>
    <col min="8" max="8" width="3.7109375" style="386" customWidth="1"/>
    <col min="9" max="10" width="4.140625" style="386" customWidth="1"/>
    <col min="11" max="11" width="7" style="386" bestFit="1" customWidth="1"/>
    <col min="12" max="12" width="6.42578125" style="386" customWidth="1"/>
    <col min="13" max="13" width="7.140625" style="386" customWidth="1"/>
    <col min="14" max="14" width="3.5703125" style="386" customWidth="1"/>
    <col min="15" max="15" width="7" style="386" customWidth="1"/>
    <col min="16" max="16" width="5.28515625" style="386" customWidth="1"/>
    <col min="17" max="17" width="2.85546875" style="386" customWidth="1"/>
    <col min="18" max="18" width="3.7109375" style="386" customWidth="1"/>
    <col min="19" max="19" width="4.5703125" style="386" customWidth="1"/>
    <col min="20" max="20" width="0.5703125" style="387" customWidth="1"/>
    <col min="21" max="21" width="4" style="387" customWidth="1"/>
    <col min="22" max="22" width="7.140625" style="387" customWidth="1"/>
    <col min="23" max="23" width="5.28515625" style="387" customWidth="1"/>
    <col min="24" max="24" width="3.5703125" style="387" customWidth="1"/>
    <col min="25" max="26" width="4.85546875" style="387" customWidth="1"/>
    <col min="27" max="27" width="8" style="387" customWidth="1"/>
    <col min="28" max="16384" width="4.85546875" style="387"/>
  </cols>
  <sheetData>
    <row r="1" spans="1:32" ht="18.75" x14ac:dyDescent="0.15">
      <c r="A1" s="385" t="s">
        <v>214</v>
      </c>
      <c r="AE1" s="388"/>
      <c r="AF1" s="388"/>
    </row>
    <row r="2" spans="1:32" ht="18.75" customHeight="1" thickBot="1" x14ac:dyDescent="0.2">
      <c r="V2" s="1055"/>
      <c r="W2" s="1056"/>
      <c r="AE2" s="388"/>
      <c r="AF2" s="388"/>
    </row>
    <row r="3" spans="1:32" s="397" customFormat="1" ht="32.25" customHeight="1" x14ac:dyDescent="0.15">
      <c r="A3" s="389" t="s">
        <v>215</v>
      </c>
      <c r="B3" s="390" t="s">
        <v>216</v>
      </c>
      <c r="C3" s="391"/>
      <c r="D3" s="392"/>
      <c r="E3" s="393"/>
      <c r="F3" s="393"/>
      <c r="G3" s="393"/>
      <c r="H3" s="392" t="s">
        <v>217</v>
      </c>
      <c r="I3" s="392"/>
      <c r="J3" s="393"/>
      <c r="K3" s="393"/>
      <c r="L3" s="392"/>
      <c r="M3" s="393"/>
      <c r="N3" s="393"/>
      <c r="O3" s="393"/>
      <c r="P3" s="393"/>
      <c r="Q3" s="393"/>
      <c r="R3" s="392"/>
      <c r="S3" s="393"/>
      <c r="T3" s="392"/>
      <c r="U3" s="392"/>
      <c r="V3" s="392"/>
      <c r="W3" s="394" t="s">
        <v>218</v>
      </c>
      <c r="X3" s="395"/>
      <c r="Y3" s="396"/>
      <c r="Z3" s="396"/>
      <c r="AA3" s="396"/>
      <c r="AB3" s="396"/>
      <c r="AC3" s="396"/>
      <c r="AD3" s="396"/>
      <c r="AE3" s="396"/>
    </row>
    <row r="4" spans="1:32" s="397" customFormat="1" ht="15.75" customHeight="1" x14ac:dyDescent="0.15">
      <c r="A4" s="398"/>
      <c r="B4" s="399"/>
      <c r="C4" s="400"/>
      <c r="D4" s="401"/>
      <c r="E4" s="402"/>
      <c r="F4" s="402"/>
      <c r="G4" s="402"/>
      <c r="H4" s="401"/>
      <c r="I4" s="401"/>
      <c r="J4" s="402"/>
      <c r="K4" s="403"/>
      <c r="L4" s="401"/>
      <c r="M4" s="402"/>
      <c r="N4" s="402"/>
      <c r="O4" s="402"/>
      <c r="P4" s="402"/>
      <c r="Q4" s="402"/>
      <c r="R4" s="401"/>
      <c r="S4" s="402"/>
      <c r="T4" s="401"/>
      <c r="U4" s="401"/>
      <c r="V4" s="401"/>
      <c r="W4" s="401"/>
      <c r="X4" s="404"/>
      <c r="Y4" s="396"/>
      <c r="Z4" s="396"/>
      <c r="AA4" s="396"/>
      <c r="AB4" s="396"/>
      <c r="AC4" s="396"/>
      <c r="AD4" s="396"/>
      <c r="AE4" s="396"/>
    </row>
    <row r="5" spans="1:32" ht="13.5" customHeight="1" x14ac:dyDescent="0.15">
      <c r="A5" s="405"/>
      <c r="B5" s="406"/>
      <c r="C5" s="407"/>
      <c r="D5" s="408"/>
      <c r="E5" s="408"/>
      <c r="F5" s="408"/>
      <c r="G5" s="408"/>
      <c r="H5" s="408"/>
      <c r="I5" s="408"/>
      <c r="J5" s="403"/>
      <c r="K5" s="1057">
        <f>K22+R15*0.5*2</f>
        <v>3800</v>
      </c>
      <c r="L5" s="1057"/>
      <c r="M5" s="409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10"/>
      <c r="Y5" s="396"/>
      <c r="Z5" s="396"/>
      <c r="AA5" s="396"/>
      <c r="AB5" s="396"/>
      <c r="AC5" s="396"/>
      <c r="AD5" s="396"/>
      <c r="AE5" s="396"/>
    </row>
    <row r="6" spans="1:32" ht="20.25" customHeight="1" x14ac:dyDescent="0.15">
      <c r="A6" s="405" t="s">
        <v>219</v>
      </c>
      <c r="B6" s="411">
        <v>1000</v>
      </c>
      <c r="C6" s="407"/>
      <c r="D6" s="408"/>
      <c r="E6" s="408"/>
      <c r="F6" s="408"/>
      <c r="G6" s="408"/>
      <c r="H6" s="408"/>
      <c r="I6" s="408"/>
      <c r="J6" s="403"/>
      <c r="K6" s="403"/>
      <c r="L6" s="403"/>
      <c r="M6" s="403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10"/>
      <c r="Y6" s="396"/>
      <c r="Z6" s="396"/>
      <c r="AA6" s="396"/>
      <c r="AB6" s="396"/>
      <c r="AC6" s="396"/>
      <c r="AD6" s="396"/>
      <c r="AE6" s="396"/>
    </row>
    <row r="7" spans="1:32" ht="13.5" customHeight="1" x14ac:dyDescent="0.15">
      <c r="A7" s="405"/>
      <c r="B7" s="406"/>
      <c r="C7" s="407"/>
      <c r="D7" s="408"/>
      <c r="E7" s="408"/>
      <c r="F7" s="408"/>
      <c r="G7" s="408"/>
      <c r="H7" s="408"/>
      <c r="I7" s="408"/>
      <c r="J7" s="408"/>
      <c r="K7" s="1058">
        <f>K22+D16*0.5*2</f>
        <v>3300</v>
      </c>
      <c r="L7" s="1058"/>
      <c r="M7" s="412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10"/>
      <c r="Y7" s="396"/>
      <c r="Z7" s="396"/>
      <c r="AA7" s="396"/>
      <c r="AB7" s="396"/>
      <c r="AC7" s="396"/>
      <c r="AD7" s="396"/>
      <c r="AE7" s="396"/>
    </row>
    <row r="8" spans="1:32" ht="13.5" customHeight="1" x14ac:dyDescent="0.15">
      <c r="A8" s="405"/>
      <c r="B8" s="406"/>
      <c r="C8" s="407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10"/>
      <c r="Y8" s="396"/>
      <c r="Z8" s="396"/>
      <c r="AA8" s="396"/>
      <c r="AB8" s="396"/>
      <c r="AC8" s="396"/>
      <c r="AD8" s="396"/>
      <c r="AE8" s="396"/>
    </row>
    <row r="9" spans="1:32" ht="13.5" customHeight="1" x14ac:dyDescent="0.15">
      <c r="A9" s="405"/>
      <c r="B9" s="406"/>
      <c r="C9" s="407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13"/>
      <c r="Y9" s="396"/>
      <c r="Z9" s="396"/>
      <c r="AA9" s="396"/>
      <c r="AB9" s="396"/>
      <c r="AC9" s="396"/>
      <c r="AD9" s="396"/>
      <c r="AE9" s="396"/>
    </row>
    <row r="10" spans="1:32" ht="13.5" customHeight="1" x14ac:dyDescent="0.15">
      <c r="A10" s="405"/>
      <c r="B10" s="406"/>
      <c r="C10" s="407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10"/>
      <c r="Y10" s="396"/>
      <c r="Z10" s="396"/>
      <c r="AA10" s="396"/>
      <c r="AB10" s="396"/>
      <c r="AC10" s="396"/>
      <c r="AD10" s="396"/>
      <c r="AE10" s="396"/>
    </row>
    <row r="11" spans="1:32" ht="13.5" customHeight="1" x14ac:dyDescent="0.15">
      <c r="A11" s="405"/>
      <c r="B11" s="406"/>
      <c r="C11" s="407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10"/>
      <c r="Y11" s="396"/>
      <c r="Z11" s="396"/>
      <c r="AA11" s="396"/>
      <c r="AB11" s="396"/>
      <c r="AC11" s="396"/>
      <c r="AD11" s="396"/>
      <c r="AE11" s="396"/>
    </row>
    <row r="12" spans="1:32" ht="13.5" customHeight="1" x14ac:dyDescent="0.15">
      <c r="A12" s="405"/>
      <c r="B12" s="406"/>
      <c r="C12" s="407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10"/>
      <c r="Y12" s="396"/>
      <c r="Z12" s="396"/>
      <c r="AA12" s="396"/>
      <c r="AB12" s="396"/>
      <c r="AC12" s="396"/>
      <c r="AD12" s="396"/>
      <c r="AE12" s="396"/>
    </row>
    <row r="13" spans="1:32" ht="13.5" customHeight="1" x14ac:dyDescent="0.15">
      <c r="A13" s="405"/>
      <c r="B13" s="406"/>
      <c r="C13" s="407"/>
      <c r="D13" s="414">
        <v>500</v>
      </c>
      <c r="E13" s="408"/>
      <c r="F13" s="415"/>
      <c r="G13" s="408"/>
      <c r="H13" s="408"/>
      <c r="I13" s="408"/>
      <c r="J13" s="408"/>
      <c r="K13" s="408"/>
      <c r="L13" s="408"/>
      <c r="M13" s="408"/>
      <c r="N13" s="408"/>
      <c r="O13" s="403"/>
      <c r="P13" s="408"/>
      <c r="Q13" s="416"/>
      <c r="R13" s="408"/>
      <c r="S13" s="408"/>
      <c r="T13" s="408"/>
      <c r="U13" s="408"/>
      <c r="V13" s="408"/>
      <c r="W13" s="408"/>
      <c r="X13" s="410"/>
      <c r="Y13" s="396"/>
      <c r="Z13" s="396"/>
      <c r="AA13" s="396"/>
      <c r="AB13" s="396"/>
      <c r="AC13" s="396"/>
      <c r="AD13" s="396"/>
      <c r="AE13" s="396"/>
    </row>
    <row r="14" spans="1:32" ht="13.5" customHeight="1" x14ac:dyDescent="0.15">
      <c r="A14" s="405"/>
      <c r="B14" s="406"/>
      <c r="C14" s="407"/>
      <c r="D14" s="403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17"/>
      <c r="U14" s="408"/>
      <c r="V14" s="408"/>
      <c r="W14" s="408"/>
      <c r="X14" s="410"/>
      <c r="Y14" s="396"/>
      <c r="Z14" s="396"/>
      <c r="AA14" s="396"/>
      <c r="AB14" s="396"/>
      <c r="AC14" s="396"/>
      <c r="AD14" s="396"/>
      <c r="AE14" s="396"/>
    </row>
    <row r="15" spans="1:32" ht="13.5" customHeight="1" x14ac:dyDescent="0.15">
      <c r="A15" s="405"/>
      <c r="B15" s="406"/>
      <c r="C15" s="407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18" t="s">
        <v>220</v>
      </c>
      <c r="O15" s="408"/>
      <c r="P15" s="419"/>
      <c r="Q15" s="419"/>
      <c r="R15" s="1054">
        <f>D13+D16</f>
        <v>2000</v>
      </c>
      <c r="S15" s="1054"/>
      <c r="T15" s="408"/>
      <c r="U15" s="408"/>
      <c r="V15" s="408"/>
      <c r="W15" s="408"/>
      <c r="X15" s="410"/>
      <c r="Y15" s="396"/>
      <c r="Z15" s="396"/>
      <c r="AA15" s="396"/>
      <c r="AB15" s="396"/>
      <c r="AC15" s="396"/>
      <c r="AD15" s="396"/>
      <c r="AE15" s="396"/>
    </row>
    <row r="16" spans="1:32" ht="13.5" customHeight="1" x14ac:dyDescent="0.15">
      <c r="A16" s="405"/>
      <c r="B16" s="406"/>
      <c r="C16" s="407"/>
      <c r="D16" s="420">
        <f>K20+500</f>
        <v>1500</v>
      </c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19"/>
      <c r="Q16" s="419"/>
      <c r="R16" s="403"/>
      <c r="S16" s="403"/>
      <c r="T16" s="408"/>
      <c r="U16" s="408"/>
      <c r="V16" s="408"/>
      <c r="W16" s="408"/>
      <c r="X16" s="410"/>
      <c r="Y16" s="396"/>
      <c r="Z16" s="396"/>
      <c r="AA16" s="396"/>
      <c r="AB16" s="396"/>
      <c r="AC16" s="396"/>
      <c r="AD16" s="396"/>
      <c r="AE16" s="396"/>
    </row>
    <row r="17" spans="1:31" ht="13.5" customHeight="1" x14ac:dyDescent="0.15">
      <c r="A17" s="405"/>
      <c r="B17" s="406"/>
      <c r="C17" s="407"/>
      <c r="D17" s="403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10"/>
      <c r="Y17" s="396"/>
      <c r="Z17" s="396"/>
      <c r="AA17" s="396"/>
      <c r="AB17" s="396"/>
      <c r="AC17" s="396"/>
      <c r="AD17" s="396"/>
      <c r="AE17" s="396"/>
    </row>
    <row r="18" spans="1:31" ht="13.5" customHeight="1" x14ac:dyDescent="0.15">
      <c r="A18" s="405"/>
      <c r="B18" s="406"/>
      <c r="C18" s="407"/>
      <c r="D18" s="421"/>
      <c r="E18" s="408"/>
      <c r="F18" s="408"/>
      <c r="G18" s="408"/>
      <c r="H18" s="408"/>
      <c r="I18" s="408"/>
      <c r="J18" s="408"/>
      <c r="K18" s="408"/>
      <c r="L18" s="408"/>
      <c r="M18" s="422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10"/>
      <c r="Y18" s="396"/>
      <c r="Z18" s="396"/>
      <c r="AA18" s="396"/>
      <c r="AB18" s="396"/>
      <c r="AC18" s="396"/>
      <c r="AD18" s="396"/>
      <c r="AE18" s="396"/>
    </row>
    <row r="19" spans="1:31" ht="18.75" customHeight="1" x14ac:dyDescent="0.15">
      <c r="A19" s="405"/>
      <c r="B19" s="406"/>
      <c r="C19" s="407"/>
      <c r="D19" s="408"/>
      <c r="E19" s="408"/>
      <c r="F19" s="408"/>
      <c r="G19" s="408"/>
      <c r="H19" s="408"/>
      <c r="I19" s="408"/>
      <c r="J19" s="408"/>
      <c r="K19" s="408"/>
      <c r="L19" s="408"/>
      <c r="M19" s="422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10"/>
      <c r="Y19" s="396"/>
      <c r="Z19" s="396"/>
      <c r="AA19" s="396"/>
      <c r="AB19" s="396"/>
      <c r="AC19" s="396"/>
      <c r="AD19" s="396"/>
      <c r="AE19" s="396"/>
    </row>
    <row r="20" spans="1:31" ht="18" customHeight="1" x14ac:dyDescent="0.15">
      <c r="A20" s="405"/>
      <c r="B20" s="406"/>
      <c r="C20" s="407"/>
      <c r="D20" s="408"/>
      <c r="E20" s="408"/>
      <c r="F20" s="408"/>
      <c r="G20" s="408"/>
      <c r="H20" s="408"/>
      <c r="I20" s="408"/>
      <c r="J20" s="408"/>
      <c r="K20" s="1053">
        <f>B6</f>
        <v>1000</v>
      </c>
      <c r="L20" s="1053"/>
      <c r="M20" s="414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10"/>
      <c r="Y20" s="396"/>
      <c r="Z20" s="396"/>
      <c r="AA20" s="396"/>
      <c r="AB20" s="396"/>
      <c r="AC20" s="396"/>
      <c r="AD20" s="396"/>
      <c r="AE20" s="396"/>
    </row>
    <row r="21" spans="1:31" ht="9.75" customHeight="1" x14ac:dyDescent="0.15">
      <c r="A21" s="405"/>
      <c r="B21" s="406"/>
      <c r="C21" s="407"/>
      <c r="D21" s="408"/>
      <c r="E21" s="408"/>
      <c r="F21" s="408"/>
      <c r="G21" s="408"/>
      <c r="H21" s="408"/>
      <c r="I21" s="408"/>
      <c r="J21" s="408"/>
      <c r="K21" s="408"/>
      <c r="L21" s="408"/>
      <c r="M21" s="414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10"/>
      <c r="Y21" s="396"/>
      <c r="Z21" s="396"/>
      <c r="AA21" s="396"/>
      <c r="AB21" s="396"/>
      <c r="AC21" s="396"/>
      <c r="AD21" s="396"/>
      <c r="AE21" s="396"/>
    </row>
    <row r="22" spans="1:31" ht="13.5" customHeight="1" x14ac:dyDescent="0.15">
      <c r="A22" s="405"/>
      <c r="B22" s="406"/>
      <c r="C22" s="407"/>
      <c r="D22" s="408"/>
      <c r="E22" s="408"/>
      <c r="F22" s="408"/>
      <c r="G22" s="408"/>
      <c r="H22" s="408"/>
      <c r="I22" s="408"/>
      <c r="J22" s="408"/>
      <c r="K22" s="1054">
        <f>K20+800</f>
        <v>1800</v>
      </c>
      <c r="L22" s="1054"/>
      <c r="M22" s="421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10"/>
      <c r="Y22" s="396"/>
      <c r="Z22" s="396"/>
      <c r="AA22" s="396"/>
      <c r="AB22" s="396"/>
      <c r="AC22" s="396"/>
      <c r="AD22" s="396"/>
      <c r="AE22" s="396"/>
    </row>
    <row r="23" spans="1:31" ht="10.5" customHeight="1" x14ac:dyDescent="0.15">
      <c r="A23" s="405"/>
      <c r="B23" s="406"/>
      <c r="C23" s="407"/>
      <c r="D23" s="408"/>
      <c r="E23" s="408"/>
      <c r="F23" s="408"/>
      <c r="G23" s="408"/>
      <c r="H23" s="408"/>
      <c r="I23" s="408"/>
      <c r="J23" s="408"/>
      <c r="K23" s="408"/>
      <c r="L23" s="408"/>
      <c r="M23" s="414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10"/>
      <c r="Y23" s="396"/>
      <c r="Z23" s="396"/>
      <c r="AA23" s="396"/>
      <c r="AB23" s="396"/>
      <c r="AC23" s="396"/>
      <c r="AD23" s="396"/>
      <c r="AE23" s="396"/>
    </row>
    <row r="24" spans="1:31" ht="3" customHeight="1" x14ac:dyDescent="0.15">
      <c r="A24" s="405"/>
      <c r="B24" s="406"/>
      <c r="C24" s="407"/>
      <c r="D24" s="408"/>
      <c r="E24" s="408"/>
      <c r="F24" s="408"/>
      <c r="G24" s="408"/>
      <c r="H24" s="408"/>
      <c r="I24" s="408"/>
      <c r="J24" s="423"/>
      <c r="K24" s="423"/>
      <c r="L24" s="423"/>
      <c r="M24" s="423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10"/>
      <c r="Y24" s="396"/>
      <c r="Z24" s="396"/>
      <c r="AA24" s="396"/>
      <c r="AB24" s="396"/>
      <c r="AC24" s="396"/>
      <c r="AD24" s="396"/>
      <c r="AE24" s="396"/>
    </row>
    <row r="25" spans="1:31" ht="4.5" customHeight="1" x14ac:dyDescent="0.15">
      <c r="A25" s="424"/>
      <c r="B25" s="425"/>
      <c r="C25" s="426"/>
      <c r="D25" s="427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8"/>
      <c r="X25" s="429"/>
      <c r="Y25" s="396"/>
      <c r="Z25" s="396"/>
      <c r="AA25" s="396"/>
      <c r="AB25" s="396"/>
      <c r="AC25" s="396"/>
      <c r="AD25" s="396"/>
      <c r="AE25" s="396"/>
    </row>
    <row r="26" spans="1:31" ht="23.25" customHeight="1" x14ac:dyDescent="0.15">
      <c r="A26" s="1039" t="s">
        <v>221</v>
      </c>
      <c r="B26" s="430" t="s">
        <v>470</v>
      </c>
      <c r="C26" s="431" t="s">
        <v>222</v>
      </c>
      <c r="D26" s="432">
        <f>K22/1000</f>
        <v>1.8</v>
      </c>
      <c r="E26" s="433" t="s">
        <v>147</v>
      </c>
      <c r="F26" s="432">
        <f>K5/1000</f>
        <v>3.8</v>
      </c>
      <c r="G26" s="434" t="s">
        <v>148</v>
      </c>
      <c r="H26" s="435" t="s">
        <v>223</v>
      </c>
      <c r="I26" s="436">
        <v>2</v>
      </c>
      <c r="J26" s="434" t="s">
        <v>224</v>
      </c>
      <c r="K26" s="437" t="s">
        <v>74</v>
      </c>
      <c r="L26" s="1041">
        <f>R15/1000</f>
        <v>2</v>
      </c>
      <c r="M26" s="1042"/>
      <c r="N26" s="438" t="s">
        <v>74</v>
      </c>
      <c r="O26" s="439">
        <v>1</v>
      </c>
      <c r="P26" s="402" t="s">
        <v>407</v>
      </c>
      <c r="Q26" s="1043">
        <v>1</v>
      </c>
      <c r="R26" s="1044"/>
      <c r="S26" s="401"/>
      <c r="T26" s="401"/>
      <c r="U26" s="402" t="s">
        <v>226</v>
      </c>
      <c r="V26" s="440">
        <f>ROUNDDOWN((D26+F26)/2*L26*Q26,2)</f>
        <v>5.6</v>
      </c>
      <c r="W26" s="434" t="s">
        <v>127</v>
      </c>
      <c r="X26" s="441"/>
      <c r="Y26" s="396"/>
      <c r="Z26" s="396"/>
      <c r="AA26" s="396"/>
      <c r="AB26" s="396"/>
      <c r="AC26" s="396"/>
      <c r="AD26" s="396"/>
      <c r="AE26" s="396"/>
    </row>
    <row r="27" spans="1:31" ht="23.25" customHeight="1" x14ac:dyDescent="0.15">
      <c r="A27" s="1040"/>
      <c r="B27" s="430" t="s">
        <v>469</v>
      </c>
      <c r="C27" s="431" t="s">
        <v>222</v>
      </c>
      <c r="D27" s="432">
        <f>D26</f>
        <v>1.8</v>
      </c>
      <c r="E27" s="433" t="s">
        <v>147</v>
      </c>
      <c r="F27" s="432">
        <f>F26</f>
        <v>3.8</v>
      </c>
      <c r="G27" s="434" t="s">
        <v>148</v>
      </c>
      <c r="H27" s="435" t="s">
        <v>223</v>
      </c>
      <c r="I27" s="436">
        <v>2</v>
      </c>
      <c r="J27" s="434" t="s">
        <v>224</v>
      </c>
      <c r="K27" s="437" t="s">
        <v>74</v>
      </c>
      <c r="L27" s="1041">
        <f>L26</f>
        <v>2</v>
      </c>
      <c r="M27" s="1042"/>
      <c r="N27" s="438" t="s">
        <v>74</v>
      </c>
      <c r="O27" s="439">
        <v>1</v>
      </c>
      <c r="P27" s="402" t="s">
        <v>407</v>
      </c>
      <c r="Q27" s="1043">
        <v>0</v>
      </c>
      <c r="R27" s="1044"/>
      <c r="S27" s="401"/>
      <c r="T27" s="401"/>
      <c r="U27" s="402" t="s">
        <v>226</v>
      </c>
      <c r="V27" s="440">
        <f>ROUNDDOWN((D27+F27)/2*L27*Q27,2)</f>
        <v>0</v>
      </c>
      <c r="W27" s="434" t="s">
        <v>127</v>
      </c>
      <c r="X27" s="441"/>
      <c r="Y27" s="396"/>
      <c r="Z27" s="396"/>
      <c r="AA27" s="396"/>
      <c r="AB27" s="396"/>
      <c r="AC27" s="396"/>
      <c r="AD27" s="396"/>
      <c r="AE27" s="396"/>
    </row>
    <row r="28" spans="1:31" ht="23.25" customHeight="1" x14ac:dyDescent="0.15">
      <c r="A28" s="1045" t="s">
        <v>227</v>
      </c>
      <c r="B28" s="1048" t="s">
        <v>236</v>
      </c>
      <c r="C28" s="442" t="s">
        <v>228</v>
      </c>
      <c r="D28" s="443">
        <f>D26</f>
        <v>1.8</v>
      </c>
      <c r="E28" s="444" t="s">
        <v>229</v>
      </c>
      <c r="F28" s="443">
        <f>K7/1000</f>
        <v>3.3</v>
      </c>
      <c r="G28" s="444" t="s">
        <v>230</v>
      </c>
      <c r="H28" s="444" t="s">
        <v>231</v>
      </c>
      <c r="I28" s="444">
        <v>2</v>
      </c>
      <c r="J28" s="445" t="s">
        <v>74</v>
      </c>
      <c r="K28" s="446">
        <f>D16/1000</f>
        <v>1.5</v>
      </c>
      <c r="L28" s="447" t="s">
        <v>232</v>
      </c>
      <c r="M28" s="448">
        <v>3.14</v>
      </c>
      <c r="N28" s="447" t="s">
        <v>233</v>
      </c>
      <c r="O28" s="449">
        <f>K20/2000</f>
        <v>0.5</v>
      </c>
      <c r="P28" s="450" t="s">
        <v>234</v>
      </c>
      <c r="Q28" s="451" t="s">
        <v>95</v>
      </c>
      <c r="R28" s="444" t="s">
        <v>74</v>
      </c>
      <c r="S28" s="447">
        <v>1</v>
      </c>
      <c r="T28" s="452"/>
      <c r="U28" s="444" t="s">
        <v>226</v>
      </c>
      <c r="V28" s="453">
        <f>ROUNDDOWN(((D28+F28)/2*K28-(3.14*O28*O28))*1,2)</f>
        <v>3.04</v>
      </c>
      <c r="W28" s="444" t="s">
        <v>127</v>
      </c>
      <c r="X28" s="454"/>
      <c r="Y28" s="396"/>
      <c r="Z28" s="396"/>
      <c r="AA28" s="396"/>
      <c r="AB28" s="396"/>
      <c r="AC28" s="396"/>
      <c r="AD28" s="396"/>
      <c r="AE28" s="396"/>
    </row>
    <row r="29" spans="1:31" ht="23.25" customHeight="1" x14ac:dyDescent="0.15">
      <c r="A29" s="1046"/>
      <c r="B29" s="1049"/>
      <c r="C29" s="442" t="s">
        <v>222</v>
      </c>
      <c r="D29" s="443">
        <f>K7/1000</f>
        <v>3.3</v>
      </c>
      <c r="E29" s="455" t="s">
        <v>147</v>
      </c>
      <c r="F29" s="443">
        <f>F26</f>
        <v>3.8</v>
      </c>
      <c r="G29" s="444" t="s">
        <v>148</v>
      </c>
      <c r="H29" s="447" t="s">
        <v>223</v>
      </c>
      <c r="I29" s="456">
        <v>2</v>
      </c>
      <c r="J29" s="444" t="s">
        <v>224</v>
      </c>
      <c r="K29" s="457" t="s">
        <v>74</v>
      </c>
      <c r="L29" s="1052">
        <f>D13/1000</f>
        <v>0.5</v>
      </c>
      <c r="M29" s="1052"/>
      <c r="N29" s="443" t="s">
        <v>74</v>
      </c>
      <c r="O29" s="447">
        <v>1</v>
      </c>
      <c r="P29" s="451"/>
      <c r="Q29" s="451"/>
      <c r="R29" s="447"/>
      <c r="S29" s="451"/>
      <c r="T29" s="451"/>
      <c r="U29" s="444" t="s">
        <v>226</v>
      </c>
      <c r="V29" s="453">
        <f>ROUNDDOWN((D29+F29)/2*L29,2)</f>
        <v>1.77</v>
      </c>
      <c r="W29" s="444" t="s">
        <v>127</v>
      </c>
      <c r="X29" s="454"/>
      <c r="Y29" s="396"/>
      <c r="Z29" s="396"/>
      <c r="AA29" s="396"/>
      <c r="AB29" s="396"/>
      <c r="AC29" s="396"/>
      <c r="AD29" s="396"/>
      <c r="AE29" s="396"/>
    </row>
    <row r="30" spans="1:31" ht="23.25" customHeight="1" x14ac:dyDescent="0.15">
      <c r="A30" s="1047"/>
      <c r="B30" s="1050"/>
      <c r="C30" s="853" t="s">
        <v>466</v>
      </c>
      <c r="D30" s="854"/>
      <c r="E30" s="855"/>
      <c r="F30" s="854"/>
      <c r="G30" s="408"/>
      <c r="H30" s="856"/>
      <c r="I30" s="857"/>
      <c r="J30" s="408"/>
      <c r="K30" s="858"/>
      <c r="L30" s="859"/>
      <c r="M30" s="859"/>
      <c r="N30" s="854"/>
      <c r="O30" s="856"/>
      <c r="P30" s="403"/>
      <c r="Q30" s="403"/>
      <c r="R30" s="856"/>
      <c r="S30" s="403"/>
      <c r="T30" s="403"/>
      <c r="U30" s="444" t="s">
        <v>226</v>
      </c>
      <c r="V30" s="453">
        <f>V28+V29</f>
        <v>4.8100000000000005</v>
      </c>
      <c r="W30" s="444" t="s">
        <v>127</v>
      </c>
      <c r="X30" s="860"/>
      <c r="Y30" s="396"/>
      <c r="Z30" s="396"/>
      <c r="AA30" s="396"/>
      <c r="AB30" s="396"/>
      <c r="AC30" s="396"/>
      <c r="AD30" s="396"/>
      <c r="AE30" s="396"/>
    </row>
    <row r="31" spans="1:31" ht="23.25" customHeight="1" thickBot="1" x14ac:dyDescent="0.2">
      <c r="A31" s="458" t="s">
        <v>237</v>
      </c>
      <c r="B31" s="459"/>
      <c r="C31" s="460"/>
      <c r="D31" s="461" t="s">
        <v>238</v>
      </c>
      <c r="E31" s="462" t="s">
        <v>239</v>
      </c>
      <c r="F31" s="461" t="s">
        <v>240</v>
      </c>
      <c r="G31" s="462"/>
      <c r="H31" s="1051"/>
      <c r="I31" s="1051"/>
      <c r="J31" s="462"/>
      <c r="K31" s="462"/>
      <c r="L31" s="462"/>
      <c r="M31" s="462"/>
      <c r="N31" s="462"/>
      <c r="O31" s="462"/>
      <c r="P31" s="462"/>
      <c r="Q31" s="463"/>
      <c r="R31" s="463"/>
      <c r="S31" s="463"/>
      <c r="T31" s="463"/>
      <c r="U31" s="462" t="s">
        <v>226</v>
      </c>
      <c r="V31" s="464">
        <f>(V26+V27)-V29</f>
        <v>3.8299999999999996</v>
      </c>
      <c r="W31" s="462" t="s">
        <v>127</v>
      </c>
      <c r="X31" s="465"/>
      <c r="Y31" s="396"/>
      <c r="Z31" s="396"/>
      <c r="AA31" s="396"/>
      <c r="AB31" s="396"/>
      <c r="AC31" s="396"/>
      <c r="AD31" s="396"/>
      <c r="AE31" s="396"/>
    </row>
    <row r="32" spans="1:31" x14ac:dyDescent="0.15">
      <c r="A32" s="466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</row>
  </sheetData>
  <mergeCells count="15">
    <mergeCell ref="K22:L22"/>
    <mergeCell ref="V2:W2"/>
    <mergeCell ref="K5:L5"/>
    <mergeCell ref="K7:L7"/>
    <mergeCell ref="R15:S15"/>
    <mergeCell ref="K20:L20"/>
    <mergeCell ref="H31:I31"/>
    <mergeCell ref="A26:A27"/>
    <mergeCell ref="L26:M26"/>
    <mergeCell ref="Q26:R26"/>
    <mergeCell ref="L27:M27"/>
    <mergeCell ref="Q27:R27"/>
    <mergeCell ref="A28:A30"/>
    <mergeCell ref="B28:B30"/>
    <mergeCell ref="L29:M29"/>
  </mergeCells>
  <phoneticPr fontId="5" type="noConversion"/>
  <pageMargins left="0.6" right="0.27559055118110237" top="0.68" bottom="0.39370078740157483" header="0.51181102362204722" footer="0.31496062992125984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showGridLines="0" tabSelected="1" zoomScaleNormal="100" workbookViewId="0">
      <selection activeCell="B7" sqref="B7"/>
    </sheetView>
  </sheetViews>
  <sheetFormatPr defaultColWidth="4.85546875" defaultRowHeight="14.25" x14ac:dyDescent="0.15"/>
  <cols>
    <col min="1" max="1" width="12.85546875" style="386" customWidth="1"/>
    <col min="2" max="2" width="10.7109375" style="386" bestFit="1" customWidth="1"/>
    <col min="3" max="3" width="6.28515625" style="386" customWidth="1"/>
    <col min="4" max="4" width="8.140625" style="386" customWidth="1"/>
    <col min="5" max="5" width="3.7109375" style="386" customWidth="1"/>
    <col min="6" max="6" width="7.5703125" style="386" customWidth="1"/>
    <col min="7" max="7" width="5.28515625" style="386" customWidth="1"/>
    <col min="8" max="8" width="3.7109375" style="386" customWidth="1"/>
    <col min="9" max="10" width="4.140625" style="386" customWidth="1"/>
    <col min="11" max="11" width="7" style="386" bestFit="1" customWidth="1"/>
    <col min="12" max="12" width="6.42578125" style="386" customWidth="1"/>
    <col min="13" max="13" width="7.140625" style="386" customWidth="1"/>
    <col min="14" max="14" width="3.5703125" style="386" customWidth="1"/>
    <col min="15" max="15" width="7" style="386" customWidth="1"/>
    <col min="16" max="16" width="5.28515625" style="386" customWidth="1"/>
    <col min="17" max="17" width="2.85546875" style="386" customWidth="1"/>
    <col min="18" max="18" width="3.7109375" style="386" customWidth="1"/>
    <col min="19" max="19" width="4.5703125" style="386" customWidth="1"/>
    <col min="20" max="20" width="0.5703125" style="387" customWidth="1"/>
    <col min="21" max="21" width="4" style="387" customWidth="1"/>
    <col min="22" max="22" width="7.140625" style="387" customWidth="1"/>
    <col min="23" max="23" width="5.28515625" style="387" customWidth="1"/>
    <col min="24" max="24" width="3.5703125" style="387" customWidth="1"/>
    <col min="25" max="26" width="4.85546875" style="387" customWidth="1"/>
    <col min="27" max="27" width="8" style="387" customWidth="1"/>
    <col min="28" max="16384" width="4.85546875" style="387"/>
  </cols>
  <sheetData>
    <row r="1" spans="1:32" ht="18.75" x14ac:dyDescent="0.15">
      <c r="A1" s="385" t="s">
        <v>214</v>
      </c>
      <c r="AE1" s="388"/>
      <c r="AF1" s="388"/>
    </row>
    <row r="2" spans="1:32" ht="18.75" customHeight="1" thickBot="1" x14ac:dyDescent="0.2">
      <c r="V2" s="1055"/>
      <c r="W2" s="1056"/>
      <c r="AE2" s="388"/>
      <c r="AF2" s="388"/>
    </row>
    <row r="3" spans="1:32" s="397" customFormat="1" ht="32.25" customHeight="1" x14ac:dyDescent="0.15">
      <c r="A3" s="389" t="s">
        <v>215</v>
      </c>
      <c r="B3" s="390" t="s">
        <v>216</v>
      </c>
      <c r="C3" s="391"/>
      <c r="D3" s="392"/>
      <c r="E3" s="393"/>
      <c r="F3" s="393"/>
      <c r="G3" s="393"/>
      <c r="H3" s="392" t="s">
        <v>217</v>
      </c>
      <c r="I3" s="392"/>
      <c r="J3" s="393"/>
      <c r="K3" s="393"/>
      <c r="L3" s="392"/>
      <c r="M3" s="393"/>
      <c r="N3" s="393"/>
      <c r="O3" s="393"/>
      <c r="P3" s="393"/>
      <c r="Q3" s="393"/>
      <c r="R3" s="392"/>
      <c r="S3" s="393"/>
      <c r="T3" s="392"/>
      <c r="U3" s="392"/>
      <c r="V3" s="392"/>
      <c r="W3" s="394" t="s">
        <v>218</v>
      </c>
      <c r="X3" s="395"/>
      <c r="Y3" s="396"/>
      <c r="Z3" s="396"/>
      <c r="AA3" s="396"/>
      <c r="AB3" s="396"/>
      <c r="AC3" s="396"/>
      <c r="AD3" s="396"/>
      <c r="AE3" s="396"/>
    </row>
    <row r="4" spans="1:32" s="397" customFormat="1" ht="15.75" customHeight="1" x14ac:dyDescent="0.15">
      <c r="A4" s="999"/>
      <c r="B4" s="1002"/>
      <c r="C4" s="400"/>
      <c r="D4" s="401"/>
      <c r="E4" s="996"/>
      <c r="F4" s="996"/>
      <c r="G4" s="996"/>
      <c r="H4" s="401"/>
      <c r="I4" s="401"/>
      <c r="J4" s="996"/>
      <c r="K4" s="403"/>
      <c r="L4" s="401"/>
      <c r="M4" s="996"/>
      <c r="N4" s="996"/>
      <c r="O4" s="996"/>
      <c r="P4" s="996"/>
      <c r="Q4" s="996"/>
      <c r="R4" s="401"/>
      <c r="S4" s="996"/>
      <c r="T4" s="401"/>
      <c r="U4" s="401"/>
      <c r="V4" s="401"/>
      <c r="W4" s="401"/>
      <c r="X4" s="404"/>
      <c r="Y4" s="396"/>
      <c r="Z4" s="396"/>
      <c r="AA4" s="396"/>
      <c r="AB4" s="396"/>
      <c r="AC4" s="396"/>
      <c r="AD4" s="396"/>
      <c r="AE4" s="396"/>
    </row>
    <row r="5" spans="1:32" ht="13.5" customHeight="1" x14ac:dyDescent="0.15">
      <c r="A5" s="1000"/>
      <c r="B5" s="1003"/>
      <c r="C5" s="407"/>
      <c r="D5" s="408"/>
      <c r="E5" s="408"/>
      <c r="F5" s="408"/>
      <c r="G5" s="408"/>
      <c r="H5" s="408"/>
      <c r="I5" s="408"/>
      <c r="J5" s="403"/>
      <c r="K5" s="1057">
        <f>K22+R15*0.5*2</f>
        <v>4200</v>
      </c>
      <c r="L5" s="1057"/>
      <c r="M5" s="997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10"/>
      <c r="Y5" s="396"/>
      <c r="Z5" s="396"/>
      <c r="AA5" s="396"/>
      <c r="AB5" s="396"/>
      <c r="AC5" s="396"/>
      <c r="AD5" s="396"/>
      <c r="AE5" s="396"/>
    </row>
    <row r="6" spans="1:32" ht="20.25" customHeight="1" x14ac:dyDescent="0.15">
      <c r="A6" s="1000" t="s">
        <v>219</v>
      </c>
      <c r="B6" s="411">
        <v>1200</v>
      </c>
      <c r="C6" s="407"/>
      <c r="D6" s="408"/>
      <c r="E6" s="408"/>
      <c r="F6" s="408"/>
      <c r="G6" s="408"/>
      <c r="H6" s="408"/>
      <c r="I6" s="408"/>
      <c r="J6" s="403"/>
      <c r="K6" s="403"/>
      <c r="L6" s="403"/>
      <c r="M6" s="403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10"/>
      <c r="Y6" s="396"/>
      <c r="Z6" s="396"/>
      <c r="AA6" s="396"/>
      <c r="AB6" s="396"/>
      <c r="AC6" s="396"/>
      <c r="AD6" s="396"/>
      <c r="AE6" s="396"/>
    </row>
    <row r="7" spans="1:32" ht="13.5" customHeight="1" x14ac:dyDescent="0.15">
      <c r="A7" s="1000"/>
      <c r="B7" s="1003"/>
      <c r="C7" s="407"/>
      <c r="D7" s="408"/>
      <c r="E7" s="408"/>
      <c r="F7" s="408"/>
      <c r="G7" s="408"/>
      <c r="H7" s="408"/>
      <c r="I7" s="408"/>
      <c r="J7" s="408"/>
      <c r="K7" s="1058">
        <f>K22+D16*0.5*2</f>
        <v>3700</v>
      </c>
      <c r="L7" s="1058"/>
      <c r="M7" s="99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10"/>
      <c r="Y7" s="396"/>
      <c r="Z7" s="396"/>
      <c r="AA7" s="396"/>
      <c r="AB7" s="396"/>
      <c r="AC7" s="396"/>
      <c r="AD7" s="396"/>
      <c r="AE7" s="396"/>
    </row>
    <row r="8" spans="1:32" ht="13.5" customHeight="1" x14ac:dyDescent="0.15">
      <c r="A8" s="1000"/>
      <c r="B8" s="1003"/>
      <c r="C8" s="407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10"/>
      <c r="Y8" s="396"/>
      <c r="Z8" s="396"/>
      <c r="AA8" s="396"/>
      <c r="AB8" s="396"/>
      <c r="AC8" s="396"/>
      <c r="AD8" s="396"/>
      <c r="AE8" s="396"/>
    </row>
    <row r="9" spans="1:32" ht="13.5" customHeight="1" x14ac:dyDescent="0.15">
      <c r="A9" s="1000"/>
      <c r="B9" s="1003"/>
      <c r="C9" s="407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13"/>
      <c r="Y9" s="396"/>
      <c r="Z9" s="396"/>
      <c r="AA9" s="396"/>
      <c r="AB9" s="396"/>
      <c r="AC9" s="396"/>
      <c r="AD9" s="396"/>
      <c r="AE9" s="396"/>
    </row>
    <row r="10" spans="1:32" ht="13.5" customHeight="1" x14ac:dyDescent="0.15">
      <c r="A10" s="1000"/>
      <c r="B10" s="1003"/>
      <c r="C10" s="407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10"/>
      <c r="Y10" s="396"/>
      <c r="Z10" s="396"/>
      <c r="AA10" s="396"/>
      <c r="AB10" s="396"/>
      <c r="AC10" s="396"/>
      <c r="AD10" s="396"/>
      <c r="AE10" s="396"/>
    </row>
    <row r="11" spans="1:32" ht="13.5" customHeight="1" x14ac:dyDescent="0.15">
      <c r="A11" s="1000"/>
      <c r="B11" s="1003"/>
      <c r="C11" s="407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10"/>
      <c r="Y11" s="396"/>
      <c r="Z11" s="396"/>
      <c r="AA11" s="396"/>
      <c r="AB11" s="396"/>
      <c r="AC11" s="396"/>
      <c r="AD11" s="396"/>
      <c r="AE11" s="396"/>
    </row>
    <row r="12" spans="1:32" ht="13.5" customHeight="1" x14ac:dyDescent="0.15">
      <c r="A12" s="1000"/>
      <c r="B12" s="1003"/>
      <c r="C12" s="407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10"/>
      <c r="Y12" s="396"/>
      <c r="Z12" s="396"/>
      <c r="AA12" s="396"/>
      <c r="AB12" s="396"/>
      <c r="AC12" s="396"/>
      <c r="AD12" s="396"/>
      <c r="AE12" s="396"/>
    </row>
    <row r="13" spans="1:32" ht="13.5" customHeight="1" x14ac:dyDescent="0.15">
      <c r="A13" s="1000"/>
      <c r="B13" s="1003"/>
      <c r="C13" s="407"/>
      <c r="D13" s="995">
        <v>500</v>
      </c>
      <c r="E13" s="408"/>
      <c r="F13" s="415"/>
      <c r="G13" s="408"/>
      <c r="H13" s="408"/>
      <c r="I13" s="408"/>
      <c r="J13" s="408"/>
      <c r="K13" s="408"/>
      <c r="L13" s="408"/>
      <c r="M13" s="408"/>
      <c r="N13" s="408"/>
      <c r="O13" s="403"/>
      <c r="P13" s="408"/>
      <c r="Q13" s="416"/>
      <c r="R13" s="408"/>
      <c r="S13" s="408"/>
      <c r="T13" s="408"/>
      <c r="U13" s="408"/>
      <c r="V13" s="408"/>
      <c r="W13" s="408"/>
      <c r="X13" s="410"/>
      <c r="Y13" s="396"/>
      <c r="Z13" s="396"/>
      <c r="AA13" s="396"/>
      <c r="AB13" s="396"/>
      <c r="AC13" s="396"/>
      <c r="AD13" s="396"/>
      <c r="AE13" s="396"/>
    </row>
    <row r="14" spans="1:32" ht="13.5" customHeight="1" x14ac:dyDescent="0.15">
      <c r="A14" s="1000"/>
      <c r="B14" s="1003"/>
      <c r="C14" s="407"/>
      <c r="D14" s="403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17"/>
      <c r="U14" s="408"/>
      <c r="V14" s="408"/>
      <c r="W14" s="408"/>
      <c r="X14" s="410"/>
      <c r="Y14" s="396"/>
      <c r="Z14" s="396"/>
      <c r="AA14" s="396"/>
      <c r="AB14" s="396"/>
      <c r="AC14" s="396"/>
      <c r="AD14" s="396"/>
      <c r="AE14" s="396"/>
    </row>
    <row r="15" spans="1:32" ht="13.5" customHeight="1" x14ac:dyDescent="0.15">
      <c r="A15" s="1000"/>
      <c r="B15" s="1003"/>
      <c r="C15" s="407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18" t="s">
        <v>220</v>
      </c>
      <c r="O15" s="408"/>
      <c r="P15" s="419"/>
      <c r="Q15" s="419"/>
      <c r="R15" s="1054">
        <f>D13+D16</f>
        <v>2200</v>
      </c>
      <c r="S15" s="1054"/>
      <c r="T15" s="408"/>
      <c r="U15" s="408"/>
      <c r="V15" s="408"/>
      <c r="W15" s="408"/>
      <c r="X15" s="410"/>
      <c r="Y15" s="396"/>
      <c r="Z15" s="396"/>
      <c r="AA15" s="396"/>
      <c r="AB15" s="396"/>
      <c r="AC15" s="396"/>
      <c r="AD15" s="396"/>
      <c r="AE15" s="396"/>
    </row>
    <row r="16" spans="1:32" ht="13.5" customHeight="1" x14ac:dyDescent="0.15">
      <c r="A16" s="1000"/>
      <c r="B16" s="1003"/>
      <c r="C16" s="407"/>
      <c r="D16" s="420">
        <f>K20+500</f>
        <v>1700</v>
      </c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19"/>
      <c r="Q16" s="419"/>
      <c r="R16" s="403"/>
      <c r="S16" s="403"/>
      <c r="T16" s="408"/>
      <c r="U16" s="408"/>
      <c r="V16" s="408"/>
      <c r="W16" s="408"/>
      <c r="X16" s="410"/>
      <c r="Y16" s="396"/>
      <c r="Z16" s="396"/>
      <c r="AA16" s="396"/>
      <c r="AB16" s="396"/>
      <c r="AC16" s="396"/>
      <c r="AD16" s="396"/>
      <c r="AE16" s="396"/>
    </row>
    <row r="17" spans="1:31" ht="13.5" customHeight="1" x14ac:dyDescent="0.15">
      <c r="A17" s="1000"/>
      <c r="B17" s="1003"/>
      <c r="C17" s="407"/>
      <c r="D17" s="403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10"/>
      <c r="Y17" s="396"/>
      <c r="Z17" s="396"/>
      <c r="AA17" s="396"/>
      <c r="AB17" s="396"/>
      <c r="AC17" s="396"/>
      <c r="AD17" s="396"/>
      <c r="AE17" s="396"/>
    </row>
    <row r="18" spans="1:31" ht="13.5" customHeight="1" x14ac:dyDescent="0.15">
      <c r="A18" s="1000"/>
      <c r="B18" s="1003"/>
      <c r="C18" s="407"/>
      <c r="D18" s="421"/>
      <c r="E18" s="408"/>
      <c r="F18" s="408"/>
      <c r="G18" s="408"/>
      <c r="H18" s="408"/>
      <c r="I18" s="408"/>
      <c r="J18" s="408"/>
      <c r="K18" s="408"/>
      <c r="L18" s="408"/>
      <c r="M18" s="422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10"/>
      <c r="Y18" s="396"/>
      <c r="Z18" s="396"/>
      <c r="AA18" s="396"/>
      <c r="AB18" s="396"/>
      <c r="AC18" s="396"/>
      <c r="AD18" s="396"/>
      <c r="AE18" s="396"/>
    </row>
    <row r="19" spans="1:31" ht="18.75" customHeight="1" x14ac:dyDescent="0.15">
      <c r="A19" s="1000"/>
      <c r="B19" s="1003"/>
      <c r="C19" s="407"/>
      <c r="D19" s="408"/>
      <c r="E19" s="408"/>
      <c r="F19" s="408"/>
      <c r="G19" s="408"/>
      <c r="H19" s="408"/>
      <c r="I19" s="408"/>
      <c r="J19" s="408"/>
      <c r="K19" s="408"/>
      <c r="L19" s="408"/>
      <c r="M19" s="422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10"/>
      <c r="Y19" s="396"/>
      <c r="Z19" s="396"/>
      <c r="AA19" s="396"/>
      <c r="AB19" s="396"/>
      <c r="AC19" s="396"/>
      <c r="AD19" s="396"/>
      <c r="AE19" s="396"/>
    </row>
    <row r="20" spans="1:31" ht="18" customHeight="1" x14ac:dyDescent="0.15">
      <c r="A20" s="1000"/>
      <c r="B20" s="1003"/>
      <c r="C20" s="407"/>
      <c r="D20" s="408"/>
      <c r="E20" s="408"/>
      <c r="F20" s="408"/>
      <c r="G20" s="408"/>
      <c r="H20" s="408"/>
      <c r="I20" s="408"/>
      <c r="J20" s="408"/>
      <c r="K20" s="1053">
        <f>B6</f>
        <v>1200</v>
      </c>
      <c r="L20" s="1053"/>
      <c r="M20" s="995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10"/>
      <c r="Y20" s="396"/>
      <c r="Z20" s="396"/>
      <c r="AA20" s="396"/>
      <c r="AB20" s="396"/>
      <c r="AC20" s="396"/>
      <c r="AD20" s="396"/>
      <c r="AE20" s="396"/>
    </row>
    <row r="21" spans="1:31" ht="9.75" customHeight="1" x14ac:dyDescent="0.15">
      <c r="A21" s="1000"/>
      <c r="B21" s="1003"/>
      <c r="C21" s="407"/>
      <c r="D21" s="408"/>
      <c r="E21" s="408"/>
      <c r="F21" s="408"/>
      <c r="G21" s="408"/>
      <c r="H21" s="408"/>
      <c r="I21" s="408"/>
      <c r="J21" s="408"/>
      <c r="K21" s="408"/>
      <c r="L21" s="408"/>
      <c r="M21" s="995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10"/>
      <c r="Y21" s="396"/>
      <c r="Z21" s="396"/>
      <c r="AA21" s="396"/>
      <c r="AB21" s="396"/>
      <c r="AC21" s="396"/>
      <c r="AD21" s="396"/>
      <c r="AE21" s="396"/>
    </row>
    <row r="22" spans="1:31" ht="13.5" customHeight="1" x14ac:dyDescent="0.15">
      <c r="A22" s="1000"/>
      <c r="B22" s="1003"/>
      <c r="C22" s="407"/>
      <c r="D22" s="408"/>
      <c r="E22" s="408"/>
      <c r="F22" s="408"/>
      <c r="G22" s="408"/>
      <c r="H22" s="408"/>
      <c r="I22" s="408"/>
      <c r="J22" s="408"/>
      <c r="K22" s="1054">
        <f>K20+800</f>
        <v>2000</v>
      </c>
      <c r="L22" s="1054"/>
      <c r="M22" s="421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10"/>
      <c r="Y22" s="396"/>
      <c r="Z22" s="396"/>
      <c r="AA22" s="396"/>
      <c r="AB22" s="396"/>
      <c r="AC22" s="396"/>
      <c r="AD22" s="396"/>
      <c r="AE22" s="396"/>
    </row>
    <row r="23" spans="1:31" ht="10.5" customHeight="1" x14ac:dyDescent="0.15">
      <c r="A23" s="1000"/>
      <c r="B23" s="1003"/>
      <c r="C23" s="407"/>
      <c r="D23" s="408"/>
      <c r="E23" s="408"/>
      <c r="F23" s="408"/>
      <c r="G23" s="408"/>
      <c r="H23" s="408"/>
      <c r="I23" s="408"/>
      <c r="J23" s="408"/>
      <c r="K23" s="408"/>
      <c r="L23" s="408"/>
      <c r="M23" s="995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10"/>
      <c r="Y23" s="396"/>
      <c r="Z23" s="396"/>
      <c r="AA23" s="396"/>
      <c r="AB23" s="396"/>
      <c r="AC23" s="396"/>
      <c r="AD23" s="396"/>
      <c r="AE23" s="396"/>
    </row>
    <row r="24" spans="1:31" ht="3" customHeight="1" x14ac:dyDescent="0.15">
      <c r="A24" s="1000"/>
      <c r="B24" s="1003"/>
      <c r="C24" s="407"/>
      <c r="D24" s="408"/>
      <c r="E24" s="408"/>
      <c r="F24" s="408"/>
      <c r="G24" s="408"/>
      <c r="H24" s="408"/>
      <c r="I24" s="408"/>
      <c r="J24" s="423"/>
      <c r="K24" s="423"/>
      <c r="L24" s="423"/>
      <c r="M24" s="423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10"/>
      <c r="Y24" s="396"/>
      <c r="Z24" s="396"/>
      <c r="AA24" s="396"/>
      <c r="AB24" s="396"/>
      <c r="AC24" s="396"/>
      <c r="AD24" s="396"/>
      <c r="AE24" s="396"/>
    </row>
    <row r="25" spans="1:31" ht="4.5" customHeight="1" x14ac:dyDescent="0.15">
      <c r="A25" s="1001"/>
      <c r="B25" s="1004"/>
      <c r="C25" s="426"/>
      <c r="D25" s="427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8"/>
      <c r="X25" s="429"/>
      <c r="Y25" s="396"/>
      <c r="Z25" s="396"/>
      <c r="AA25" s="396"/>
      <c r="AB25" s="396"/>
      <c r="AC25" s="396"/>
      <c r="AD25" s="396"/>
      <c r="AE25" s="396"/>
    </row>
    <row r="26" spans="1:31" ht="23.25" customHeight="1" x14ac:dyDescent="0.15">
      <c r="A26" s="1039" t="s">
        <v>221</v>
      </c>
      <c r="B26" s="430" t="s">
        <v>470</v>
      </c>
      <c r="C26" s="431" t="s">
        <v>222</v>
      </c>
      <c r="D26" s="432">
        <f>K22/1000</f>
        <v>2</v>
      </c>
      <c r="E26" s="433" t="s">
        <v>147</v>
      </c>
      <c r="F26" s="432">
        <f>K5/1000</f>
        <v>4.2</v>
      </c>
      <c r="G26" s="434" t="s">
        <v>148</v>
      </c>
      <c r="H26" s="435" t="s">
        <v>223</v>
      </c>
      <c r="I26" s="436">
        <v>2</v>
      </c>
      <c r="J26" s="434" t="s">
        <v>224</v>
      </c>
      <c r="K26" s="437" t="s">
        <v>74</v>
      </c>
      <c r="L26" s="1041">
        <f>R15/1000</f>
        <v>2.2000000000000002</v>
      </c>
      <c r="M26" s="1042"/>
      <c r="N26" s="438" t="s">
        <v>74</v>
      </c>
      <c r="O26" s="439">
        <v>1</v>
      </c>
      <c r="P26" s="996" t="s">
        <v>407</v>
      </c>
      <c r="Q26" s="1043">
        <v>1</v>
      </c>
      <c r="R26" s="1044"/>
      <c r="S26" s="401"/>
      <c r="T26" s="401"/>
      <c r="U26" s="996" t="s">
        <v>226</v>
      </c>
      <c r="V26" s="440">
        <f>ROUNDDOWN((D26+F26)/2*L26*Q26,2)</f>
        <v>6.82</v>
      </c>
      <c r="W26" s="434" t="s">
        <v>127</v>
      </c>
      <c r="X26" s="441"/>
      <c r="Y26" s="396"/>
      <c r="Z26" s="396"/>
      <c r="AA26" s="396"/>
      <c r="AB26" s="396"/>
      <c r="AC26" s="396"/>
      <c r="AD26" s="396"/>
      <c r="AE26" s="396"/>
    </row>
    <row r="27" spans="1:31" ht="23.25" customHeight="1" x14ac:dyDescent="0.15">
      <c r="A27" s="1040"/>
      <c r="B27" s="430" t="s">
        <v>469</v>
      </c>
      <c r="C27" s="431" t="s">
        <v>222</v>
      </c>
      <c r="D27" s="432">
        <f>D26</f>
        <v>2</v>
      </c>
      <c r="E27" s="433" t="s">
        <v>147</v>
      </c>
      <c r="F27" s="432">
        <f>F26</f>
        <v>4.2</v>
      </c>
      <c r="G27" s="434" t="s">
        <v>148</v>
      </c>
      <c r="H27" s="435" t="s">
        <v>223</v>
      </c>
      <c r="I27" s="436">
        <v>2</v>
      </c>
      <c r="J27" s="434" t="s">
        <v>224</v>
      </c>
      <c r="K27" s="437" t="s">
        <v>74</v>
      </c>
      <c r="L27" s="1041">
        <f>L26</f>
        <v>2.2000000000000002</v>
      </c>
      <c r="M27" s="1042"/>
      <c r="N27" s="438" t="s">
        <v>74</v>
      </c>
      <c r="O27" s="439">
        <v>1</v>
      </c>
      <c r="P27" s="996" t="s">
        <v>407</v>
      </c>
      <c r="Q27" s="1043">
        <v>0</v>
      </c>
      <c r="R27" s="1044"/>
      <c r="S27" s="401"/>
      <c r="T27" s="401"/>
      <c r="U27" s="996" t="s">
        <v>226</v>
      </c>
      <c r="V27" s="440">
        <f>ROUNDDOWN((D27+F27)/2*L27*Q27,2)</f>
        <v>0</v>
      </c>
      <c r="W27" s="434" t="s">
        <v>127</v>
      </c>
      <c r="X27" s="441"/>
      <c r="Y27" s="396"/>
      <c r="Z27" s="396"/>
      <c r="AA27" s="396"/>
      <c r="AB27" s="396"/>
      <c r="AC27" s="396"/>
      <c r="AD27" s="396"/>
      <c r="AE27" s="396"/>
    </row>
    <row r="28" spans="1:31" ht="23.25" customHeight="1" x14ac:dyDescent="0.15">
      <c r="A28" s="1045" t="s">
        <v>227</v>
      </c>
      <c r="B28" s="1048" t="s">
        <v>236</v>
      </c>
      <c r="C28" s="442" t="s">
        <v>228</v>
      </c>
      <c r="D28" s="443">
        <f>D26</f>
        <v>2</v>
      </c>
      <c r="E28" s="444" t="s">
        <v>229</v>
      </c>
      <c r="F28" s="443">
        <f>K7/1000</f>
        <v>3.7</v>
      </c>
      <c r="G28" s="444" t="s">
        <v>230</v>
      </c>
      <c r="H28" s="444" t="s">
        <v>231</v>
      </c>
      <c r="I28" s="444">
        <v>2</v>
      </c>
      <c r="J28" s="445" t="s">
        <v>74</v>
      </c>
      <c r="K28" s="446">
        <f>D16/1000</f>
        <v>1.7</v>
      </c>
      <c r="L28" s="447" t="s">
        <v>232</v>
      </c>
      <c r="M28" s="448">
        <v>3.14</v>
      </c>
      <c r="N28" s="447" t="s">
        <v>233</v>
      </c>
      <c r="O28" s="449">
        <f>K20/2000</f>
        <v>0.6</v>
      </c>
      <c r="P28" s="450" t="s">
        <v>234</v>
      </c>
      <c r="Q28" s="451" t="s">
        <v>95</v>
      </c>
      <c r="R28" s="444" t="s">
        <v>74</v>
      </c>
      <c r="S28" s="447">
        <v>1</v>
      </c>
      <c r="T28" s="452"/>
      <c r="U28" s="444" t="s">
        <v>226</v>
      </c>
      <c r="V28" s="453">
        <f>ROUNDDOWN(((D28+F28)/2*K28-(3.14*O28*O28))*1,2)</f>
        <v>3.71</v>
      </c>
      <c r="W28" s="444" t="s">
        <v>127</v>
      </c>
      <c r="X28" s="454"/>
      <c r="Y28" s="396"/>
      <c r="Z28" s="396"/>
      <c r="AA28" s="396"/>
      <c r="AB28" s="396"/>
      <c r="AC28" s="396"/>
      <c r="AD28" s="396"/>
      <c r="AE28" s="396"/>
    </row>
    <row r="29" spans="1:31" ht="23.25" customHeight="1" x14ac:dyDescent="0.15">
      <c r="A29" s="1046"/>
      <c r="B29" s="1049"/>
      <c r="C29" s="442" t="s">
        <v>222</v>
      </c>
      <c r="D29" s="443">
        <f>K7/1000</f>
        <v>3.7</v>
      </c>
      <c r="E29" s="455" t="s">
        <v>147</v>
      </c>
      <c r="F29" s="443">
        <f>F26</f>
        <v>4.2</v>
      </c>
      <c r="G29" s="444" t="s">
        <v>148</v>
      </c>
      <c r="H29" s="447" t="s">
        <v>223</v>
      </c>
      <c r="I29" s="456">
        <v>2</v>
      </c>
      <c r="J29" s="444" t="s">
        <v>224</v>
      </c>
      <c r="K29" s="457" t="s">
        <v>74</v>
      </c>
      <c r="L29" s="1052">
        <f>D13/1000</f>
        <v>0.5</v>
      </c>
      <c r="M29" s="1052"/>
      <c r="N29" s="443" t="s">
        <v>74</v>
      </c>
      <c r="O29" s="447">
        <v>1</v>
      </c>
      <c r="P29" s="451"/>
      <c r="Q29" s="451"/>
      <c r="R29" s="447"/>
      <c r="S29" s="451"/>
      <c r="T29" s="451"/>
      <c r="U29" s="444" t="s">
        <v>226</v>
      </c>
      <c r="V29" s="453">
        <f>ROUNDDOWN((D29+F29)/2*L29,2)</f>
        <v>1.97</v>
      </c>
      <c r="W29" s="444" t="s">
        <v>127</v>
      </c>
      <c r="X29" s="454"/>
      <c r="Y29" s="396"/>
      <c r="Z29" s="396"/>
      <c r="AA29" s="396"/>
      <c r="AB29" s="396"/>
      <c r="AC29" s="396"/>
      <c r="AD29" s="396"/>
      <c r="AE29" s="396"/>
    </row>
    <row r="30" spans="1:31" ht="23.25" customHeight="1" x14ac:dyDescent="0.15">
      <c r="A30" s="1047"/>
      <c r="B30" s="1050"/>
      <c r="C30" s="853" t="s">
        <v>466</v>
      </c>
      <c r="D30" s="854"/>
      <c r="E30" s="855"/>
      <c r="F30" s="854"/>
      <c r="G30" s="408"/>
      <c r="H30" s="856"/>
      <c r="I30" s="857"/>
      <c r="J30" s="408"/>
      <c r="K30" s="858"/>
      <c r="L30" s="859"/>
      <c r="M30" s="859"/>
      <c r="N30" s="854"/>
      <c r="O30" s="856"/>
      <c r="P30" s="403"/>
      <c r="Q30" s="403"/>
      <c r="R30" s="856"/>
      <c r="S30" s="403"/>
      <c r="T30" s="403"/>
      <c r="U30" s="444" t="s">
        <v>226</v>
      </c>
      <c r="V30" s="453">
        <f>V28+V29</f>
        <v>5.68</v>
      </c>
      <c r="W30" s="444" t="s">
        <v>127</v>
      </c>
      <c r="X30" s="860"/>
      <c r="Y30" s="396"/>
      <c r="Z30" s="396"/>
      <c r="AA30" s="396"/>
      <c r="AB30" s="396"/>
      <c r="AC30" s="396"/>
      <c r="AD30" s="396"/>
      <c r="AE30" s="396"/>
    </row>
    <row r="31" spans="1:31" ht="23.25" customHeight="1" thickBot="1" x14ac:dyDescent="0.2">
      <c r="A31" s="458" t="s">
        <v>237</v>
      </c>
      <c r="B31" s="459"/>
      <c r="C31" s="460"/>
      <c r="D31" s="1005" t="s">
        <v>238</v>
      </c>
      <c r="E31" s="462" t="s">
        <v>239</v>
      </c>
      <c r="F31" s="1005" t="s">
        <v>240</v>
      </c>
      <c r="G31" s="462"/>
      <c r="H31" s="1051"/>
      <c r="I31" s="1051"/>
      <c r="J31" s="462"/>
      <c r="K31" s="462"/>
      <c r="L31" s="462"/>
      <c r="M31" s="462"/>
      <c r="N31" s="462"/>
      <c r="O31" s="462"/>
      <c r="P31" s="462"/>
      <c r="Q31" s="463"/>
      <c r="R31" s="463"/>
      <c r="S31" s="463"/>
      <c r="T31" s="463"/>
      <c r="U31" s="462" t="s">
        <v>226</v>
      </c>
      <c r="V31" s="464">
        <f>(V26+V27)-V29</f>
        <v>4.8500000000000005</v>
      </c>
      <c r="W31" s="462" t="s">
        <v>127</v>
      </c>
      <c r="X31" s="465"/>
      <c r="Y31" s="396"/>
      <c r="Z31" s="396"/>
      <c r="AA31" s="396"/>
      <c r="AB31" s="396"/>
      <c r="AC31" s="396"/>
      <c r="AD31" s="396"/>
      <c r="AE31" s="396"/>
    </row>
    <row r="32" spans="1:31" x14ac:dyDescent="0.15">
      <c r="A32" s="466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</row>
  </sheetData>
  <mergeCells count="15">
    <mergeCell ref="H31:I31"/>
    <mergeCell ref="A26:A27"/>
    <mergeCell ref="L26:M26"/>
    <mergeCell ref="Q26:R26"/>
    <mergeCell ref="L27:M27"/>
    <mergeCell ref="Q27:R27"/>
    <mergeCell ref="A28:A30"/>
    <mergeCell ref="B28:B30"/>
    <mergeCell ref="L29:M29"/>
    <mergeCell ref="V2:W2"/>
    <mergeCell ref="K5:L5"/>
    <mergeCell ref="K7:L7"/>
    <mergeCell ref="R15:S15"/>
    <mergeCell ref="K20:L20"/>
    <mergeCell ref="K22:L22"/>
  </mergeCells>
  <phoneticPr fontId="5" type="noConversion"/>
  <pageMargins left="0.6" right="0.27559055118110237" top="0.68" bottom="0.39370078740157483" header="0.51181102362204722" footer="0.31496062992125984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29"/>
  <sheetViews>
    <sheetView showGridLines="0" workbookViewId="0">
      <selection activeCell="E33" sqref="E33"/>
    </sheetView>
  </sheetViews>
  <sheetFormatPr defaultColWidth="10.28515625" defaultRowHeight="24.75" customHeight="1" x14ac:dyDescent="0.15"/>
  <cols>
    <col min="1" max="1" width="4.7109375" style="330" customWidth="1"/>
    <col min="2" max="2" width="11.28515625" style="330" customWidth="1"/>
    <col min="3" max="3" width="5.42578125" style="330" customWidth="1"/>
    <col min="4" max="18" width="3.85546875" style="330" customWidth="1"/>
    <col min="19" max="19" width="7.28515625" style="330" customWidth="1"/>
    <col min="20" max="20" width="13" style="330" customWidth="1"/>
    <col min="21" max="16384" width="10.28515625" style="330"/>
  </cols>
  <sheetData>
    <row r="1" spans="1:20" ht="20.25" x14ac:dyDescent="0.25">
      <c r="A1" s="1073" t="s">
        <v>182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</row>
    <row r="2" spans="1:20" ht="4.5" customHeight="1" x14ac:dyDescent="0.15">
      <c r="T2" s="331"/>
    </row>
    <row r="3" spans="1:20" ht="28.5" customHeight="1" x14ac:dyDescent="0.15">
      <c r="A3" s="1074" t="s">
        <v>183</v>
      </c>
      <c r="B3" s="1075"/>
      <c r="C3" s="1075"/>
      <c r="D3" s="1075" t="s">
        <v>184</v>
      </c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6" t="s">
        <v>185</v>
      </c>
      <c r="T3" s="1077"/>
    </row>
    <row r="4" spans="1:20" ht="23.25" customHeight="1" x14ac:dyDescent="0.15">
      <c r="A4" s="332"/>
      <c r="B4" s="1078" t="s">
        <v>186</v>
      </c>
      <c r="C4" s="1079"/>
      <c r="D4" s="1080" t="s">
        <v>187</v>
      </c>
      <c r="E4" s="1081"/>
      <c r="F4" s="1081"/>
      <c r="G4" s="1081"/>
      <c r="H4" s="1081"/>
      <c r="I4" s="1081"/>
      <c r="J4" s="1081"/>
      <c r="K4" s="1081"/>
      <c r="L4" s="1081"/>
      <c r="M4" s="1081"/>
      <c r="N4" s="1081"/>
      <c r="O4" s="1081"/>
      <c r="P4" s="1081"/>
      <c r="Q4" s="1081"/>
      <c r="R4" s="1082"/>
      <c r="S4" s="333" t="s">
        <v>188</v>
      </c>
      <c r="T4" s="333" t="s">
        <v>189</v>
      </c>
    </row>
    <row r="5" spans="1:20" ht="14.25" x14ac:dyDescent="0.15">
      <c r="A5" s="334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6"/>
    </row>
    <row r="6" spans="1:20" ht="14.25" x14ac:dyDescent="0.15">
      <c r="A6" s="337"/>
      <c r="B6" s="338"/>
      <c r="C6" s="339"/>
      <c r="D6" s="339"/>
      <c r="G6" s="339"/>
      <c r="H6" s="339"/>
      <c r="I6" s="339"/>
      <c r="J6" s="339"/>
      <c r="K6" s="338"/>
      <c r="L6" s="338"/>
      <c r="M6" s="338"/>
      <c r="N6" s="338"/>
      <c r="O6" s="338"/>
      <c r="P6" s="338"/>
      <c r="Q6" s="338"/>
      <c r="R6" s="338"/>
      <c r="S6" s="338"/>
      <c r="T6" s="340"/>
    </row>
    <row r="7" spans="1:20" ht="14.25" x14ac:dyDescent="0.15">
      <c r="A7" s="337"/>
      <c r="B7" s="338"/>
      <c r="C7" s="339"/>
      <c r="D7" s="339"/>
      <c r="E7" s="339"/>
      <c r="F7" s="339"/>
      <c r="G7" s="339"/>
      <c r="H7" s="1059"/>
      <c r="I7" s="1059"/>
      <c r="J7" s="339"/>
      <c r="K7" s="1059">
        <v>150</v>
      </c>
      <c r="L7" s="1059"/>
      <c r="M7" s="338"/>
      <c r="N7" s="1059"/>
      <c r="O7" s="1059"/>
      <c r="P7" s="338"/>
      <c r="Q7" s="338"/>
      <c r="R7" s="338"/>
      <c r="S7" s="338"/>
      <c r="T7" s="340"/>
    </row>
    <row r="8" spans="1:20" ht="14.25" x14ac:dyDescent="0.15">
      <c r="A8" s="337"/>
      <c r="B8" s="338"/>
      <c r="C8" s="339"/>
      <c r="D8" s="339"/>
      <c r="E8" s="339"/>
      <c r="F8" s="339"/>
      <c r="G8" s="339"/>
      <c r="H8" s="339"/>
      <c r="I8" s="339"/>
      <c r="J8" s="339"/>
      <c r="M8" s="338"/>
      <c r="N8" s="338"/>
      <c r="O8" s="338"/>
      <c r="P8" s="338"/>
      <c r="Q8" s="338"/>
      <c r="R8" s="338"/>
      <c r="S8" s="338"/>
      <c r="T8" s="340"/>
    </row>
    <row r="9" spans="1:20" ht="14.25" x14ac:dyDescent="0.15">
      <c r="A9" s="337"/>
      <c r="B9" s="338"/>
      <c r="C9" s="339"/>
      <c r="D9" s="339"/>
      <c r="E9" s="339"/>
      <c r="F9" s="339"/>
      <c r="J9" s="339"/>
      <c r="K9" s="338"/>
      <c r="M9" s="339"/>
      <c r="N9" s="339"/>
      <c r="O9" s="338"/>
      <c r="P9" s="338"/>
      <c r="Q9" s="338"/>
      <c r="R9" s="338"/>
      <c r="S9" s="338"/>
      <c r="T9" s="340"/>
    </row>
    <row r="10" spans="1:20" ht="15" thickBot="1" x14ac:dyDescent="0.2">
      <c r="A10" s="337"/>
      <c r="B10" s="1065" t="s">
        <v>190</v>
      </c>
      <c r="C10" s="1065"/>
      <c r="D10" s="1065"/>
      <c r="E10" s="1065"/>
      <c r="F10" s="341"/>
      <c r="G10" s="339"/>
      <c r="H10" s="339"/>
      <c r="I10" s="339"/>
      <c r="J10" s="339"/>
      <c r="K10" s="338"/>
      <c r="L10" s="338"/>
      <c r="M10" s="338"/>
      <c r="N10" s="338"/>
      <c r="O10" s="338"/>
      <c r="P10" s="338"/>
      <c r="Q10" s="338"/>
      <c r="R10" s="338"/>
      <c r="S10" s="339" t="s">
        <v>191</v>
      </c>
      <c r="T10" s="340"/>
    </row>
    <row r="11" spans="1:20" ht="17.25" customHeight="1" x14ac:dyDescent="0.15">
      <c r="A11" s="337"/>
      <c r="B11" s="1067" t="s">
        <v>192</v>
      </c>
      <c r="C11" s="1067"/>
      <c r="D11" s="1067"/>
      <c r="E11" s="1067"/>
      <c r="F11" s="1067"/>
      <c r="G11" s="1067"/>
      <c r="H11" s="1067"/>
      <c r="I11" s="1067"/>
      <c r="J11" s="1068"/>
      <c r="K11" s="342"/>
      <c r="L11" s="342"/>
      <c r="M11" s="1071" t="s">
        <v>192</v>
      </c>
      <c r="N11" s="1067"/>
      <c r="O11" s="1067"/>
      <c r="P11" s="1067"/>
      <c r="Q11" s="1067"/>
      <c r="R11" s="1061">
        <v>200</v>
      </c>
      <c r="S11" s="1062"/>
      <c r="T11" s="343"/>
    </row>
    <row r="12" spans="1:20" ht="17.25" customHeight="1" thickBot="1" x14ac:dyDescent="0.2">
      <c r="A12" s="337"/>
      <c r="B12" s="1069"/>
      <c r="C12" s="1069"/>
      <c r="D12" s="1069"/>
      <c r="E12" s="1069"/>
      <c r="F12" s="1069"/>
      <c r="G12" s="1069"/>
      <c r="H12" s="1069"/>
      <c r="I12" s="1069"/>
      <c r="J12" s="1070"/>
      <c r="K12" s="342"/>
      <c r="L12" s="342"/>
      <c r="M12" s="1072"/>
      <c r="N12" s="1069"/>
      <c r="O12" s="1069"/>
      <c r="P12" s="1069"/>
      <c r="Q12" s="1069"/>
      <c r="R12" s="1063"/>
      <c r="S12" s="1063"/>
      <c r="T12" s="344"/>
    </row>
    <row r="13" spans="1:20" ht="17.25" customHeight="1" x14ac:dyDescent="0.15">
      <c r="A13" s="337"/>
      <c r="B13" s="1064"/>
      <c r="C13" s="339"/>
      <c r="D13" s="339"/>
      <c r="E13" s="341"/>
      <c r="F13" s="341"/>
      <c r="G13" s="341"/>
      <c r="H13" s="341"/>
      <c r="I13" s="345"/>
      <c r="J13" s="346"/>
      <c r="K13" s="347"/>
      <c r="L13" s="347"/>
      <c r="M13" s="347"/>
      <c r="N13" s="348"/>
      <c r="O13" s="342"/>
      <c r="P13" s="342"/>
      <c r="Q13" s="342"/>
      <c r="R13" s="1065">
        <v>200</v>
      </c>
      <c r="S13" s="1065"/>
      <c r="T13" s="340"/>
    </row>
    <row r="14" spans="1:20" ht="17.25" customHeight="1" thickBot="1" x14ac:dyDescent="0.2">
      <c r="A14" s="337"/>
      <c r="B14" s="1064"/>
      <c r="D14" s="339"/>
      <c r="E14" s="341"/>
      <c r="F14" s="341"/>
      <c r="G14" s="349"/>
      <c r="H14" s="341"/>
      <c r="I14" s="350"/>
      <c r="J14" s="351"/>
      <c r="K14" s="352"/>
      <c r="L14" s="352"/>
      <c r="M14" s="352"/>
      <c r="N14" s="353"/>
      <c r="O14" s="342"/>
      <c r="P14" s="342"/>
      <c r="Q14" s="342"/>
      <c r="R14" s="1065"/>
      <c r="S14" s="1065"/>
      <c r="T14" s="340"/>
    </row>
    <row r="15" spans="1:20" ht="17.25" customHeight="1" x14ac:dyDescent="0.15">
      <c r="A15" s="337"/>
      <c r="B15" s="338"/>
      <c r="D15" s="339"/>
      <c r="E15" s="341"/>
      <c r="F15" s="341"/>
      <c r="G15" s="341"/>
      <c r="H15" s="341"/>
      <c r="I15" s="341"/>
      <c r="J15" s="341"/>
      <c r="K15" s="342"/>
      <c r="L15" s="342"/>
      <c r="M15" s="342"/>
      <c r="N15" s="342"/>
      <c r="O15" s="342"/>
      <c r="P15" s="342"/>
      <c r="Q15" s="342"/>
      <c r="R15" s="342"/>
      <c r="S15" s="341"/>
      <c r="T15" s="340"/>
    </row>
    <row r="16" spans="1:20" ht="17.25" customHeight="1" x14ac:dyDescent="0.15">
      <c r="A16" s="337"/>
      <c r="B16" s="1066"/>
      <c r="C16" s="1066"/>
      <c r="D16" s="1066"/>
      <c r="E16" s="1066"/>
      <c r="F16" s="341"/>
      <c r="G16" s="341"/>
      <c r="H16" s="341"/>
      <c r="I16" s="341"/>
      <c r="J16" s="1065">
        <v>400</v>
      </c>
      <c r="K16" s="1065"/>
      <c r="L16" s="1065"/>
      <c r="M16" s="1065"/>
      <c r="N16" s="342"/>
      <c r="O16" s="342"/>
      <c r="P16" s="342"/>
      <c r="Q16" s="342"/>
      <c r="R16" s="342"/>
      <c r="S16" s="342"/>
      <c r="T16" s="340"/>
    </row>
    <row r="17" spans="1:20" ht="17.25" customHeight="1" x14ac:dyDescent="0.15">
      <c r="A17" s="337"/>
      <c r="B17" s="1066"/>
      <c r="C17" s="1066"/>
      <c r="D17" s="1066"/>
      <c r="E17" s="1066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54"/>
      <c r="T17" s="340"/>
    </row>
    <row r="18" spans="1:20" ht="17.25" customHeight="1" x14ac:dyDescent="0.15">
      <c r="A18" s="337"/>
      <c r="B18" s="338"/>
      <c r="C18" s="338"/>
      <c r="D18" s="338"/>
      <c r="E18" s="338"/>
      <c r="F18" s="338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38"/>
      <c r="R18" s="338"/>
      <c r="S18" s="338"/>
      <c r="T18" s="340"/>
    </row>
    <row r="19" spans="1:20" ht="14.25" customHeight="1" x14ac:dyDescent="0.15">
      <c r="A19" s="337"/>
      <c r="B19" s="1066"/>
      <c r="C19" s="1066"/>
      <c r="D19" s="1066"/>
      <c r="E19" s="1066"/>
      <c r="F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40"/>
    </row>
    <row r="20" spans="1:20" ht="14.25" x14ac:dyDescent="0.15">
      <c r="A20" s="337"/>
      <c r="B20" s="1066"/>
      <c r="C20" s="1066"/>
      <c r="D20" s="1066"/>
      <c r="E20" s="1066"/>
      <c r="F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40"/>
    </row>
    <row r="21" spans="1:20" ht="14.25" x14ac:dyDescent="0.15">
      <c r="A21" s="355"/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7"/>
      <c r="T21" s="358"/>
    </row>
    <row r="22" spans="1:20" ht="21" customHeight="1" x14ac:dyDescent="0.15">
      <c r="A22" s="359" t="s">
        <v>193</v>
      </c>
      <c r="B22" s="360" t="s">
        <v>194</v>
      </c>
      <c r="C22" s="361"/>
      <c r="D22" s="362"/>
      <c r="E22" s="1060">
        <v>0.6</v>
      </c>
      <c r="F22" s="1060"/>
      <c r="G22" s="363" t="s">
        <v>195</v>
      </c>
      <c r="H22" s="1060">
        <v>0.2</v>
      </c>
      <c r="I22" s="1060"/>
      <c r="J22" s="363" t="s">
        <v>195</v>
      </c>
      <c r="K22" s="1060">
        <v>1</v>
      </c>
      <c r="L22" s="1060"/>
      <c r="M22" s="362"/>
      <c r="N22" s="362"/>
      <c r="O22" s="362"/>
      <c r="P22" s="362"/>
      <c r="Q22" s="362"/>
      <c r="R22" s="364"/>
      <c r="S22" s="365" t="s">
        <v>196</v>
      </c>
      <c r="T22" s="366">
        <f>ROUNDDOWN(E22*H22,2)</f>
        <v>0.12</v>
      </c>
    </row>
    <row r="23" spans="1:20" ht="21" customHeight="1" x14ac:dyDescent="0.15">
      <c r="A23" s="367" t="s">
        <v>197</v>
      </c>
      <c r="B23" s="368" t="s">
        <v>198</v>
      </c>
      <c r="C23" s="369"/>
      <c r="D23" s="370"/>
      <c r="E23" s="1059">
        <v>0.2</v>
      </c>
      <c r="F23" s="1059"/>
      <c r="G23" s="339" t="s">
        <v>195</v>
      </c>
      <c r="H23" s="1059">
        <f>H22</f>
        <v>0.2</v>
      </c>
      <c r="I23" s="1059"/>
      <c r="J23" s="339" t="s">
        <v>195</v>
      </c>
      <c r="K23" s="1059">
        <v>1</v>
      </c>
      <c r="L23" s="1059"/>
      <c r="M23" s="370"/>
      <c r="N23" s="370"/>
      <c r="O23" s="370"/>
      <c r="P23" s="370"/>
      <c r="Q23" s="370"/>
      <c r="R23" s="371"/>
      <c r="S23" s="365" t="s">
        <v>196</v>
      </c>
      <c r="T23" s="372">
        <f>ROUNDDOWN(E23*H23,2)</f>
        <v>0.04</v>
      </c>
    </row>
    <row r="24" spans="1:20" ht="21" customHeight="1" x14ac:dyDescent="0.15">
      <c r="A24" s="367" t="s">
        <v>199</v>
      </c>
      <c r="B24" s="368" t="s">
        <v>200</v>
      </c>
      <c r="C24" s="369"/>
      <c r="D24" s="370"/>
      <c r="E24" s="1059" t="s">
        <v>201</v>
      </c>
      <c r="F24" s="1059"/>
      <c r="G24" s="339" t="s">
        <v>202</v>
      </c>
      <c r="H24" s="1059" t="s">
        <v>203</v>
      </c>
      <c r="I24" s="1059"/>
      <c r="J24" s="370"/>
      <c r="K24" s="370"/>
      <c r="L24" s="370"/>
      <c r="M24" s="370"/>
      <c r="N24" s="370"/>
      <c r="O24" s="370"/>
      <c r="P24" s="370"/>
      <c r="Q24" s="370"/>
      <c r="R24" s="373"/>
      <c r="S24" s="365" t="s">
        <v>196</v>
      </c>
      <c r="T24" s="372">
        <f>T22-T23</f>
        <v>7.9999999999999988E-2</v>
      </c>
    </row>
    <row r="25" spans="1:20" ht="21" customHeight="1" x14ac:dyDescent="0.15">
      <c r="A25" s="367" t="s">
        <v>204</v>
      </c>
      <c r="B25" s="368" t="s">
        <v>205</v>
      </c>
      <c r="C25" s="369"/>
      <c r="D25" s="374"/>
      <c r="E25" s="1059">
        <v>0.4</v>
      </c>
      <c r="F25" s="1059"/>
      <c r="G25" s="339" t="s">
        <v>206</v>
      </c>
      <c r="H25" s="1059">
        <v>0.2</v>
      </c>
      <c r="I25" s="1059"/>
      <c r="J25" s="339"/>
      <c r="K25" s="339"/>
      <c r="L25" s="1059"/>
      <c r="M25" s="1059"/>
      <c r="N25" s="339"/>
      <c r="O25" s="1059"/>
      <c r="P25" s="1059"/>
      <c r="Q25" s="370"/>
      <c r="R25" s="371"/>
      <c r="S25" s="365" t="s">
        <v>196</v>
      </c>
      <c r="T25" s="372">
        <f>ROUNDDOWN(E25*H25-L25*O25,2)</f>
        <v>0.08</v>
      </c>
    </row>
    <row r="26" spans="1:20" ht="21" customHeight="1" x14ac:dyDescent="0.15">
      <c r="A26" s="367" t="s">
        <v>207</v>
      </c>
      <c r="B26" s="368" t="s">
        <v>208</v>
      </c>
      <c r="C26" s="369"/>
      <c r="D26" s="375"/>
      <c r="E26" s="1059">
        <v>0.2</v>
      </c>
      <c r="F26" s="1059"/>
      <c r="G26" s="339" t="s">
        <v>209</v>
      </c>
      <c r="H26" s="1059">
        <v>2</v>
      </c>
      <c r="I26" s="1059"/>
      <c r="J26" s="339"/>
      <c r="K26" s="339"/>
      <c r="L26" s="339"/>
      <c r="M26" s="339"/>
      <c r="N26" s="339"/>
      <c r="O26" s="339"/>
      <c r="P26" s="339"/>
      <c r="Q26" s="339"/>
      <c r="R26" s="376"/>
      <c r="S26" s="365" t="s">
        <v>210</v>
      </c>
      <c r="T26" s="372">
        <f>ROUNDDOWN(E26*H26-L26*O26,2)</f>
        <v>0.4</v>
      </c>
    </row>
    <row r="27" spans="1:20" ht="21" customHeight="1" x14ac:dyDescent="0.15">
      <c r="A27" s="377" t="s">
        <v>211</v>
      </c>
      <c r="B27" s="378" t="s">
        <v>212</v>
      </c>
      <c r="C27" s="369"/>
      <c r="D27" s="370"/>
      <c r="E27" s="1059">
        <v>1</v>
      </c>
      <c r="F27" s="1059"/>
      <c r="G27" s="339" t="s">
        <v>209</v>
      </c>
      <c r="H27" s="1059">
        <v>2</v>
      </c>
      <c r="I27" s="1059"/>
      <c r="J27" s="339"/>
      <c r="K27" s="339"/>
      <c r="L27" s="339"/>
      <c r="M27" s="339"/>
      <c r="N27" s="339"/>
      <c r="O27" s="339"/>
      <c r="P27" s="339"/>
      <c r="Q27" s="339"/>
      <c r="R27" s="376"/>
      <c r="S27" s="365" t="s">
        <v>213</v>
      </c>
      <c r="T27" s="372">
        <v>2</v>
      </c>
    </row>
    <row r="28" spans="1:20" ht="14.25" x14ac:dyDescent="0.15">
      <c r="A28" s="377"/>
      <c r="B28" s="378"/>
      <c r="C28" s="369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1"/>
      <c r="S28" s="365"/>
      <c r="T28" s="379"/>
    </row>
    <row r="29" spans="1:20" ht="14.25" x14ac:dyDescent="0.15">
      <c r="A29" s="355"/>
      <c r="B29" s="380"/>
      <c r="C29" s="381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3"/>
      <c r="S29" s="384"/>
      <c r="T29" s="358"/>
    </row>
  </sheetData>
  <mergeCells count="34">
    <mergeCell ref="A1:T1"/>
    <mergeCell ref="A3:C3"/>
    <mergeCell ref="D3:R3"/>
    <mergeCell ref="S3:T3"/>
    <mergeCell ref="B4:C4"/>
    <mergeCell ref="D4:R4"/>
    <mergeCell ref="B19:E20"/>
    <mergeCell ref="H7:I7"/>
    <mergeCell ref="K7:L7"/>
    <mergeCell ref="N7:O7"/>
    <mergeCell ref="B10:E10"/>
    <mergeCell ref="B11:J12"/>
    <mergeCell ref="M11:Q12"/>
    <mergeCell ref="R11:S12"/>
    <mergeCell ref="B13:B14"/>
    <mergeCell ref="R13:S14"/>
    <mergeCell ref="B16:E17"/>
    <mergeCell ref="J16:M16"/>
    <mergeCell ref="L25:M25"/>
    <mergeCell ref="O25:P25"/>
    <mergeCell ref="E22:F22"/>
    <mergeCell ref="H22:I22"/>
    <mergeCell ref="K22:L22"/>
    <mergeCell ref="E23:F23"/>
    <mergeCell ref="H23:I23"/>
    <mergeCell ref="K23:L23"/>
    <mergeCell ref="E26:F26"/>
    <mergeCell ref="H26:I26"/>
    <mergeCell ref="E27:F27"/>
    <mergeCell ref="H27:I27"/>
    <mergeCell ref="E24:F24"/>
    <mergeCell ref="H24:I24"/>
    <mergeCell ref="E25:F25"/>
    <mergeCell ref="H25:I25"/>
  </mergeCells>
  <phoneticPr fontId="5" type="noConversion"/>
  <printOptions horizontalCentered="1" verticalCentered="1"/>
  <pageMargins left="0.34" right="0.19685039370078741" top="0.38" bottom="0.35433070866141736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Z28"/>
  <sheetViews>
    <sheetView showGridLines="0" topLeftCell="C1" zoomScale="115" workbookViewId="0">
      <selection activeCell="F37" sqref="F37"/>
    </sheetView>
  </sheetViews>
  <sheetFormatPr defaultColWidth="11.42578125" defaultRowHeight="12" x14ac:dyDescent="0.15"/>
  <cols>
    <col min="1" max="1" width="11.42578125" style="471" customWidth="1"/>
    <col min="2" max="2" width="2.28515625" style="471" customWidth="1"/>
    <col min="3" max="3" width="10.7109375" style="471" customWidth="1"/>
    <col min="4" max="5" width="6.28515625" style="471" customWidth="1"/>
    <col min="6" max="6" width="4" style="471" customWidth="1"/>
    <col min="7" max="7" width="7.7109375" style="471" customWidth="1"/>
    <col min="8" max="8" width="4" style="471" customWidth="1"/>
    <col min="9" max="14" width="6.140625" style="471" customWidth="1"/>
    <col min="15" max="15" width="6" style="471" customWidth="1"/>
    <col min="16" max="16" width="6.140625" style="471" customWidth="1"/>
    <col min="17" max="18" width="3.85546875" style="471" customWidth="1"/>
    <col min="19" max="19" width="3" style="471" customWidth="1"/>
    <col min="20" max="20" width="1.140625" style="471" customWidth="1"/>
    <col min="21" max="21" width="9" style="471" customWidth="1"/>
    <col min="22" max="22" width="7.140625" style="471" customWidth="1"/>
    <col min="23" max="23" width="8" style="471" customWidth="1"/>
    <col min="24" max="24" width="1.140625" style="471" customWidth="1"/>
    <col min="25" max="16384" width="11.42578125" style="471"/>
  </cols>
  <sheetData>
    <row r="2" spans="1:26" ht="12" customHeight="1" x14ac:dyDescent="0.15">
      <c r="A2" s="467"/>
      <c r="B2" s="468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70"/>
      <c r="Y2" s="467"/>
      <c r="Z2" s="467"/>
    </row>
    <row r="3" spans="1:26" ht="28.5" customHeight="1" x14ac:dyDescent="0.15">
      <c r="A3" s="467"/>
      <c r="B3" s="472"/>
      <c r="C3" s="1088" t="s">
        <v>464</v>
      </c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473"/>
      <c r="Y3" s="467"/>
      <c r="Z3" s="467"/>
    </row>
    <row r="4" spans="1:26" s="478" customFormat="1" ht="15" customHeight="1" x14ac:dyDescent="0.15">
      <c r="A4" s="474"/>
      <c r="B4" s="475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7"/>
      <c r="Y4" s="474"/>
      <c r="Z4" s="474"/>
    </row>
    <row r="5" spans="1:26" s="478" customFormat="1" ht="15" customHeight="1" x14ac:dyDescent="0.15">
      <c r="A5" s="474"/>
      <c r="B5" s="475"/>
      <c r="C5" s="476"/>
      <c r="D5" s="479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7"/>
      <c r="Y5" s="474"/>
      <c r="Z5" s="474"/>
    </row>
    <row r="6" spans="1:26" s="478" customFormat="1" ht="15" customHeight="1" x14ac:dyDescent="0.15">
      <c r="A6" s="474"/>
      <c r="B6" s="475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80"/>
      <c r="N6" s="481"/>
      <c r="O6" s="1089"/>
      <c r="P6" s="1089"/>
      <c r="Q6" s="476"/>
      <c r="R6" s="476"/>
      <c r="S6" s="476"/>
      <c r="T6" s="476"/>
      <c r="U6" s="476"/>
      <c r="V6" s="476"/>
      <c r="W6" s="476"/>
      <c r="X6" s="477"/>
      <c r="Y6" s="474"/>
      <c r="Z6" s="474"/>
    </row>
    <row r="7" spans="1:26" s="478" customFormat="1" ht="15" customHeight="1" x14ac:dyDescent="0.15">
      <c r="A7" s="474"/>
      <c r="B7" s="475"/>
      <c r="C7" s="476"/>
      <c r="D7" s="476"/>
      <c r="E7" s="476"/>
      <c r="F7" s="476"/>
      <c r="G7" s="1090"/>
      <c r="H7" s="1090"/>
      <c r="I7" s="1090"/>
      <c r="J7" s="476"/>
      <c r="K7" s="476"/>
      <c r="L7" s="476"/>
      <c r="M7" s="476"/>
      <c r="N7" s="476"/>
      <c r="O7" s="474"/>
      <c r="P7" s="474"/>
      <c r="Q7" s="483"/>
      <c r="R7" s="476"/>
      <c r="S7" s="476"/>
      <c r="T7" s="476"/>
      <c r="U7" s="476"/>
      <c r="V7" s="476"/>
      <c r="W7" s="476"/>
      <c r="X7" s="477"/>
      <c r="Y7" s="474"/>
      <c r="Z7" s="474"/>
    </row>
    <row r="8" spans="1:26" s="478" customFormat="1" ht="15" customHeight="1" x14ac:dyDescent="0.15">
      <c r="A8" s="474"/>
      <c r="B8" s="475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84"/>
      <c r="P8" s="485"/>
      <c r="Q8" s="474"/>
      <c r="R8" s="476"/>
      <c r="S8" s="476"/>
      <c r="T8" s="476"/>
      <c r="U8" s="476"/>
      <c r="V8" s="476"/>
      <c r="W8" s="476"/>
      <c r="X8" s="477"/>
      <c r="Y8" s="474"/>
      <c r="Z8" s="474"/>
    </row>
    <row r="9" spans="1:26" s="478" customFormat="1" ht="15" customHeight="1" x14ac:dyDescent="0.15">
      <c r="A9" s="474"/>
      <c r="B9" s="475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86"/>
      <c r="V9" s="476"/>
      <c r="W9" s="476"/>
      <c r="X9" s="477"/>
      <c r="Y9" s="474"/>
      <c r="Z9" s="474"/>
    </row>
    <row r="10" spans="1:26" s="478" customFormat="1" ht="15" customHeight="1" x14ac:dyDescent="0.15">
      <c r="A10" s="474"/>
      <c r="B10" s="475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86"/>
      <c r="V10" s="476"/>
      <c r="W10" s="476"/>
      <c r="X10" s="477"/>
      <c r="Y10" s="474"/>
      <c r="Z10" s="474"/>
    </row>
    <row r="11" spans="1:26" s="478" customFormat="1" ht="15" customHeight="1" x14ac:dyDescent="0.15">
      <c r="A11" s="474"/>
      <c r="B11" s="475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86"/>
      <c r="V11" s="476"/>
      <c r="W11" s="476"/>
      <c r="X11" s="477"/>
      <c r="Y11" s="474"/>
      <c r="Z11" s="474"/>
    </row>
    <row r="12" spans="1:26" s="478" customFormat="1" ht="15" customHeight="1" x14ac:dyDescent="0.15">
      <c r="A12" s="474"/>
      <c r="B12" s="475"/>
      <c r="C12" s="476"/>
      <c r="D12" s="483"/>
      <c r="E12" s="487"/>
      <c r="F12" s="476"/>
      <c r="G12" s="476"/>
      <c r="H12" s="476"/>
      <c r="I12" s="476"/>
      <c r="J12" s="476"/>
      <c r="K12" s="476"/>
      <c r="L12" s="482"/>
      <c r="M12" s="476"/>
      <c r="N12" s="476"/>
      <c r="O12" s="483"/>
      <c r="P12" s="474"/>
      <c r="Q12" s="476"/>
      <c r="R12" s="476"/>
      <c r="S12" s="476"/>
      <c r="T12" s="476"/>
      <c r="U12" s="474"/>
      <c r="V12" s="476"/>
      <c r="W12" s="476"/>
      <c r="X12" s="477"/>
      <c r="Y12" s="474"/>
      <c r="Z12" s="474"/>
    </row>
    <row r="13" spans="1:26" s="478" customFormat="1" ht="15" customHeight="1" x14ac:dyDescent="0.15">
      <c r="A13" s="474"/>
      <c r="B13" s="475"/>
      <c r="C13" s="476"/>
      <c r="D13" s="474"/>
      <c r="E13" s="474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86"/>
      <c r="V13" s="476"/>
      <c r="W13" s="476"/>
      <c r="X13" s="477"/>
      <c r="Y13" s="474"/>
      <c r="Z13" s="474"/>
    </row>
    <row r="14" spans="1:26" s="478" customFormat="1" ht="15" customHeight="1" x14ac:dyDescent="0.15">
      <c r="A14" s="474"/>
      <c r="B14" s="475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7"/>
      <c r="Y14" s="474"/>
      <c r="Z14" s="474"/>
    </row>
    <row r="15" spans="1:26" s="478" customFormat="1" ht="15" customHeight="1" x14ac:dyDescent="0.15">
      <c r="A15" s="474"/>
      <c r="B15" s="475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4"/>
      <c r="R15" s="476"/>
      <c r="S15" s="476"/>
      <c r="T15" s="476"/>
      <c r="U15" s="476"/>
      <c r="V15" s="476"/>
      <c r="W15" s="476"/>
      <c r="X15" s="477"/>
      <c r="Y15" s="474"/>
      <c r="Z15" s="474"/>
    </row>
    <row r="16" spans="1:26" s="478" customFormat="1" ht="15" customHeight="1" x14ac:dyDescent="0.15">
      <c r="A16" s="474"/>
      <c r="B16" s="475"/>
      <c r="C16" s="476"/>
      <c r="D16" s="476"/>
      <c r="E16" s="476"/>
      <c r="F16" s="476"/>
      <c r="G16" s="1091"/>
      <c r="H16" s="1091"/>
      <c r="I16" s="1091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  <c r="X16" s="477"/>
      <c r="Y16" s="474"/>
      <c r="Z16" s="474"/>
    </row>
    <row r="17" spans="1:26" s="478" customFormat="1" ht="15" customHeight="1" x14ac:dyDescent="0.15">
      <c r="A17" s="474"/>
      <c r="B17" s="475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7"/>
      <c r="Y17" s="474"/>
      <c r="Z17" s="474"/>
    </row>
    <row r="18" spans="1:26" ht="15" customHeight="1" x14ac:dyDescent="0.15">
      <c r="A18" s="467"/>
      <c r="B18" s="472"/>
      <c r="C18" s="1092" t="s">
        <v>241</v>
      </c>
      <c r="D18" s="1092"/>
      <c r="E18" s="1092"/>
      <c r="F18" s="1092"/>
      <c r="G18" s="1092"/>
      <c r="H18" s="1092"/>
      <c r="I18" s="1092"/>
      <c r="J18" s="1092"/>
      <c r="K18" s="1092"/>
      <c r="L18" s="1092"/>
      <c r="M18" s="1092"/>
      <c r="N18" s="1092"/>
      <c r="O18" s="1092"/>
      <c r="P18" s="1092"/>
      <c r="Q18" s="1092"/>
      <c r="R18" s="1092"/>
      <c r="S18" s="1092"/>
      <c r="T18" s="1092"/>
      <c r="U18" s="1092"/>
      <c r="V18" s="1092"/>
      <c r="W18" s="1092"/>
      <c r="X18" s="473"/>
      <c r="Y18" s="467"/>
      <c r="Z18" s="467"/>
    </row>
    <row r="19" spans="1:26" s="494" customFormat="1" ht="15" customHeight="1" x14ac:dyDescent="0.15">
      <c r="A19" s="488"/>
      <c r="B19" s="489"/>
      <c r="C19" s="490" t="s">
        <v>242</v>
      </c>
      <c r="D19" s="1083" t="s">
        <v>243</v>
      </c>
      <c r="E19" s="1084"/>
      <c r="F19" s="1083" t="s">
        <v>244</v>
      </c>
      <c r="G19" s="1093"/>
      <c r="H19" s="1093"/>
      <c r="I19" s="1093"/>
      <c r="J19" s="1093"/>
      <c r="K19" s="1093"/>
      <c r="L19" s="1093"/>
      <c r="M19" s="1093"/>
      <c r="N19" s="1093"/>
      <c r="O19" s="1093"/>
      <c r="P19" s="1093"/>
      <c r="Q19" s="1093"/>
      <c r="R19" s="1093"/>
      <c r="S19" s="1093"/>
      <c r="T19" s="1084"/>
      <c r="U19" s="490" t="s">
        <v>245</v>
      </c>
      <c r="V19" s="490" t="s">
        <v>246</v>
      </c>
      <c r="W19" s="490" t="s">
        <v>247</v>
      </c>
      <c r="X19" s="493"/>
      <c r="Y19" s="488"/>
      <c r="Z19" s="488" t="s">
        <v>248</v>
      </c>
    </row>
    <row r="20" spans="1:26" s="494" customFormat="1" ht="15" customHeight="1" x14ac:dyDescent="0.15">
      <c r="A20" s="488"/>
      <c r="B20" s="489"/>
      <c r="C20" s="490" t="s">
        <v>249</v>
      </c>
      <c r="D20" s="1086" t="s">
        <v>259</v>
      </c>
      <c r="E20" s="1087"/>
      <c r="F20" s="495" t="s">
        <v>250</v>
      </c>
      <c r="G20" s="496">
        <v>1</v>
      </c>
      <c r="H20" s="497" t="s">
        <v>251</v>
      </c>
      <c r="I20" s="498">
        <v>1</v>
      </c>
      <c r="J20" s="499" t="s">
        <v>252</v>
      </c>
      <c r="K20" s="492">
        <v>2</v>
      </c>
      <c r="L20" s="492" t="s">
        <v>253</v>
      </c>
      <c r="M20" s="497">
        <v>1</v>
      </c>
      <c r="N20" s="492"/>
      <c r="O20" s="499"/>
      <c r="P20" s="492"/>
      <c r="Q20" s="492"/>
      <c r="R20" s="492"/>
      <c r="S20" s="492"/>
      <c r="T20" s="491"/>
      <c r="U20" s="500">
        <f>ROUND((G20+I20)/K20*M20,2)</f>
        <v>1</v>
      </c>
      <c r="V20" s="490" t="s">
        <v>254</v>
      </c>
      <c r="W20" s="490"/>
      <c r="X20" s="493"/>
      <c r="Y20" s="488"/>
      <c r="Z20" s="488"/>
    </row>
    <row r="21" spans="1:26" s="494" customFormat="1" ht="15" customHeight="1" x14ac:dyDescent="0.15">
      <c r="A21" s="488"/>
      <c r="B21" s="489"/>
      <c r="C21" s="490" t="s">
        <v>255</v>
      </c>
      <c r="D21" s="1083"/>
      <c r="E21" s="1084"/>
      <c r="F21" s="495"/>
      <c r="G21" s="501"/>
      <c r="H21" s="492"/>
      <c r="I21" s="497"/>
      <c r="J21" s="492"/>
      <c r="K21" s="497"/>
      <c r="L21" s="492"/>
      <c r="M21" s="492"/>
      <c r="N21" s="492"/>
      <c r="O21" s="502"/>
      <c r="P21" s="492"/>
      <c r="Q21" s="492"/>
      <c r="R21" s="492"/>
      <c r="S21" s="492"/>
      <c r="T21" s="491"/>
      <c r="U21" s="500">
        <v>0.45</v>
      </c>
      <c r="V21" s="490" t="s">
        <v>256</v>
      </c>
      <c r="W21" s="490"/>
      <c r="X21" s="493"/>
      <c r="Y21" s="488"/>
      <c r="Z21" s="488"/>
    </row>
    <row r="22" spans="1:26" s="494" customFormat="1" ht="15" customHeight="1" x14ac:dyDescent="0.15">
      <c r="A22" s="488"/>
      <c r="B22" s="489"/>
      <c r="C22" s="490" t="s">
        <v>257</v>
      </c>
      <c r="D22" s="1083"/>
      <c r="E22" s="1084"/>
      <c r="F22" s="495"/>
      <c r="G22" s="501">
        <f>+U20</f>
        <v>1</v>
      </c>
      <c r="H22" s="492" t="s">
        <v>253</v>
      </c>
      <c r="I22" s="497">
        <v>0.45</v>
      </c>
      <c r="J22" s="492"/>
      <c r="K22" s="492"/>
      <c r="L22" s="492"/>
      <c r="M22" s="492"/>
      <c r="N22" s="492"/>
      <c r="O22" s="499"/>
      <c r="P22" s="492"/>
      <c r="Q22" s="492"/>
      <c r="R22" s="492"/>
      <c r="S22" s="492"/>
      <c r="T22" s="491"/>
      <c r="U22" s="500">
        <f>ROUND(G22*I22,2)</f>
        <v>0.45</v>
      </c>
      <c r="V22" s="490" t="s">
        <v>258</v>
      </c>
      <c r="W22" s="490"/>
      <c r="X22" s="493"/>
      <c r="Y22" s="488"/>
      <c r="Z22" s="488"/>
    </row>
    <row r="23" spans="1:26" s="494" customFormat="1" ht="15" customHeight="1" x14ac:dyDescent="0.15">
      <c r="A23" s="488"/>
      <c r="B23" s="489"/>
      <c r="C23" s="490" t="s">
        <v>260</v>
      </c>
      <c r="D23" s="1083"/>
      <c r="E23" s="1084"/>
      <c r="F23" s="495"/>
      <c r="G23" s="501">
        <f>U20</f>
        <v>1</v>
      </c>
      <c r="H23" s="492" t="s">
        <v>253</v>
      </c>
      <c r="I23" s="503">
        <v>0.15</v>
      </c>
      <c r="J23" s="499" t="s">
        <v>261</v>
      </c>
      <c r="K23" s="492"/>
      <c r="L23" s="492"/>
      <c r="M23" s="492"/>
      <c r="N23" s="492"/>
      <c r="O23" s="499"/>
      <c r="P23" s="492"/>
      <c r="Q23" s="492"/>
      <c r="R23" s="492"/>
      <c r="S23" s="492"/>
      <c r="T23" s="491"/>
      <c r="U23" s="490">
        <f>ROUND(G23*I23,2)</f>
        <v>0.15</v>
      </c>
      <c r="V23" s="490" t="s">
        <v>258</v>
      </c>
      <c r="W23" s="490"/>
      <c r="X23" s="493"/>
      <c r="Y23" s="488"/>
      <c r="Z23" s="488"/>
    </row>
    <row r="24" spans="1:26" s="494" customFormat="1" ht="15" customHeight="1" x14ac:dyDescent="0.15">
      <c r="A24" s="488"/>
      <c r="B24" s="489"/>
      <c r="C24" s="490" t="s">
        <v>262</v>
      </c>
      <c r="D24" s="1083"/>
      <c r="E24" s="1084"/>
      <c r="F24" s="495"/>
      <c r="G24" s="501">
        <v>1</v>
      </c>
      <c r="H24" s="492" t="s">
        <v>253</v>
      </c>
      <c r="I24" s="503">
        <v>0.2</v>
      </c>
      <c r="J24" s="499" t="s">
        <v>261</v>
      </c>
      <c r="K24" s="492"/>
      <c r="L24" s="492"/>
      <c r="M24" s="492"/>
      <c r="N24" s="492"/>
      <c r="O24" s="499"/>
      <c r="P24" s="492"/>
      <c r="Q24" s="492"/>
      <c r="R24" s="492"/>
      <c r="S24" s="492"/>
      <c r="T24" s="491"/>
      <c r="U24" s="490">
        <f>ROUND(G24*I24,2)</f>
        <v>0.2</v>
      </c>
      <c r="V24" s="490" t="s">
        <v>258</v>
      </c>
      <c r="W24" s="490"/>
      <c r="X24" s="493"/>
      <c r="Y24" s="488"/>
      <c r="Z24" s="488"/>
    </row>
    <row r="25" spans="1:26" s="494" customFormat="1" ht="15" customHeight="1" x14ac:dyDescent="0.15">
      <c r="A25" s="488"/>
      <c r="B25" s="489"/>
      <c r="C25" s="490" t="s">
        <v>263</v>
      </c>
      <c r="D25" s="1083"/>
      <c r="E25" s="1084"/>
      <c r="F25" s="495"/>
      <c r="G25" s="501">
        <v>1</v>
      </c>
      <c r="H25" s="492" t="s">
        <v>253</v>
      </c>
      <c r="I25" s="504">
        <v>8.9999999999999993E-3</v>
      </c>
      <c r="J25" s="505" t="s">
        <v>131</v>
      </c>
      <c r="K25" s="506"/>
      <c r="L25" s="492"/>
      <c r="M25" s="492"/>
      <c r="N25" s="492"/>
      <c r="O25" s="499"/>
      <c r="P25" s="492"/>
      <c r="Q25" s="492"/>
      <c r="R25" s="492"/>
      <c r="S25" s="492"/>
      <c r="T25" s="491"/>
      <c r="U25" s="861">
        <f>ROUND(G25*I25,3)</f>
        <v>8.9999999999999993E-3</v>
      </c>
      <c r="V25" s="490" t="s">
        <v>258</v>
      </c>
      <c r="W25" s="490"/>
      <c r="X25" s="493"/>
      <c r="Y25" s="488"/>
      <c r="Z25" s="488"/>
    </row>
    <row r="26" spans="1:26" s="494" customFormat="1" ht="15" customHeight="1" x14ac:dyDescent="0.15">
      <c r="A26" s="488"/>
      <c r="B26" s="489"/>
      <c r="C26" s="490" t="s">
        <v>264</v>
      </c>
      <c r="D26" s="1083"/>
      <c r="E26" s="1084"/>
      <c r="F26" s="495"/>
      <c r="G26" s="501">
        <f>U21</f>
        <v>0.45</v>
      </c>
      <c r="H26" s="497" t="s">
        <v>253</v>
      </c>
      <c r="I26" s="497">
        <v>1</v>
      </c>
      <c r="J26" s="492" t="s">
        <v>253</v>
      </c>
      <c r="K26" s="497">
        <v>1</v>
      </c>
      <c r="L26" s="492"/>
      <c r="M26" s="492"/>
      <c r="N26" s="492"/>
      <c r="O26" s="497"/>
      <c r="P26" s="492"/>
      <c r="Q26" s="497"/>
      <c r="R26" s="499"/>
      <c r="S26" s="492"/>
      <c r="T26" s="491"/>
      <c r="U26" s="500">
        <f>G26*I26*K26</f>
        <v>0.45</v>
      </c>
      <c r="V26" s="490" t="s">
        <v>258</v>
      </c>
      <c r="W26" s="490"/>
      <c r="X26" s="493"/>
      <c r="Y26" s="488"/>
      <c r="Z26" s="488"/>
    </row>
    <row r="27" spans="1:26" s="494" customFormat="1" ht="15" customHeight="1" x14ac:dyDescent="0.15">
      <c r="A27" s="488"/>
      <c r="B27" s="489"/>
      <c r="C27" s="490" t="s">
        <v>265</v>
      </c>
      <c r="D27" s="1085"/>
      <c r="E27" s="1084"/>
      <c r="F27" s="495"/>
      <c r="G27" s="501"/>
      <c r="H27" s="492"/>
      <c r="I27" s="503"/>
      <c r="J27" s="499"/>
      <c r="K27" s="492"/>
      <c r="L27" s="492"/>
      <c r="M27" s="492"/>
      <c r="N27" s="492"/>
      <c r="O27" s="492"/>
      <c r="P27" s="492"/>
      <c r="Q27" s="492"/>
      <c r="R27" s="492"/>
      <c r="S27" s="492"/>
      <c r="T27" s="491"/>
      <c r="U27" s="500">
        <f>U26</f>
        <v>0.45</v>
      </c>
      <c r="V27" s="490" t="s">
        <v>258</v>
      </c>
      <c r="W27" s="490"/>
      <c r="X27" s="493"/>
      <c r="Y27" s="488"/>
      <c r="Z27" s="488"/>
    </row>
    <row r="28" spans="1:26" ht="15" customHeight="1" x14ac:dyDescent="0.15">
      <c r="B28" s="507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9"/>
    </row>
  </sheetData>
  <mergeCells count="15">
    <mergeCell ref="D19:E19"/>
    <mergeCell ref="F19:T19"/>
    <mergeCell ref="C3:W3"/>
    <mergeCell ref="O6:P6"/>
    <mergeCell ref="G7:I7"/>
    <mergeCell ref="G16:I16"/>
    <mergeCell ref="C18:W18"/>
    <mergeCell ref="D25:E25"/>
    <mergeCell ref="D26:E26"/>
    <mergeCell ref="D27:E27"/>
    <mergeCell ref="D20:E20"/>
    <mergeCell ref="D21:E21"/>
    <mergeCell ref="D22:E22"/>
    <mergeCell ref="D23:E23"/>
    <mergeCell ref="D24:E24"/>
  </mergeCells>
  <phoneticPr fontId="5" type="noConversion"/>
  <pageMargins left="1.1811023622047245" right="0.23622047244094491" top="1.3779527559055118" bottom="0.78740157480314965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6"/>
  <sheetViews>
    <sheetView showGridLines="0" zoomScale="115" workbookViewId="0">
      <selection activeCell="F37" sqref="F37"/>
    </sheetView>
  </sheetViews>
  <sheetFormatPr defaultColWidth="11.42578125" defaultRowHeight="12" x14ac:dyDescent="0.15"/>
  <cols>
    <col min="1" max="1" width="11.42578125" style="471" customWidth="1"/>
    <col min="2" max="2" width="2.28515625" style="471" customWidth="1"/>
    <col min="3" max="3" width="10.7109375" style="471" customWidth="1"/>
    <col min="4" max="5" width="6.28515625" style="471" customWidth="1"/>
    <col min="6" max="6" width="4" style="471" customWidth="1"/>
    <col min="7" max="7" width="7.7109375" style="471" customWidth="1"/>
    <col min="8" max="8" width="4" style="471" customWidth="1"/>
    <col min="9" max="14" width="6.140625" style="471" customWidth="1"/>
    <col min="15" max="15" width="6" style="471" customWidth="1"/>
    <col min="16" max="16" width="6.140625" style="471" customWidth="1"/>
    <col min="17" max="18" width="3.85546875" style="471" customWidth="1"/>
    <col min="19" max="19" width="3" style="471" customWidth="1"/>
    <col min="20" max="20" width="1.140625" style="471" customWidth="1"/>
    <col min="21" max="21" width="9" style="471" customWidth="1"/>
    <col min="22" max="22" width="7.140625" style="471" customWidth="1"/>
    <col min="23" max="23" width="8" style="471" customWidth="1"/>
    <col min="24" max="24" width="1.140625" style="471" customWidth="1"/>
    <col min="25" max="16384" width="11.42578125" style="471"/>
  </cols>
  <sheetData>
    <row r="2" spans="1:26" ht="12" customHeight="1" x14ac:dyDescent="0.15">
      <c r="A2" s="467"/>
      <c r="B2" s="468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70"/>
      <c r="Y2" s="467"/>
      <c r="Z2" s="467"/>
    </row>
    <row r="3" spans="1:26" ht="28.5" customHeight="1" x14ac:dyDescent="0.15">
      <c r="A3" s="467"/>
      <c r="B3" s="472"/>
      <c r="C3" s="1088" t="s">
        <v>501</v>
      </c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473"/>
      <c r="Y3" s="467"/>
      <c r="Z3" s="467"/>
    </row>
    <row r="4" spans="1:26" s="478" customFormat="1" ht="15" customHeight="1" x14ac:dyDescent="0.15">
      <c r="A4" s="474"/>
      <c r="B4" s="475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7"/>
      <c r="Y4" s="474"/>
      <c r="Z4" s="474"/>
    </row>
    <row r="5" spans="1:26" s="478" customFormat="1" ht="15" customHeight="1" x14ac:dyDescent="0.15">
      <c r="A5" s="474"/>
      <c r="B5" s="475"/>
      <c r="C5" s="476"/>
      <c r="D5" s="479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7"/>
      <c r="Y5" s="474"/>
      <c r="Z5" s="474"/>
    </row>
    <row r="6" spans="1:26" s="478" customFormat="1" ht="15" customHeight="1" x14ac:dyDescent="0.15">
      <c r="A6" s="474"/>
      <c r="B6" s="475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80"/>
      <c r="N6" s="481"/>
      <c r="O6" s="1089"/>
      <c r="P6" s="1089"/>
      <c r="Q6" s="476"/>
      <c r="R6" s="476"/>
      <c r="S6" s="476"/>
      <c r="T6" s="476"/>
      <c r="U6" s="476"/>
      <c r="V6" s="476"/>
      <c r="W6" s="476"/>
      <c r="X6" s="477"/>
      <c r="Y6" s="474"/>
      <c r="Z6" s="474"/>
    </row>
    <row r="7" spans="1:26" s="478" customFormat="1" ht="15" customHeight="1" x14ac:dyDescent="0.15">
      <c r="A7" s="474"/>
      <c r="B7" s="475"/>
      <c r="C7" s="476"/>
      <c r="D7" s="476"/>
      <c r="E7" s="476"/>
      <c r="F7" s="476"/>
      <c r="G7" s="1090"/>
      <c r="H7" s="1090"/>
      <c r="I7" s="1090"/>
      <c r="J7" s="476"/>
      <c r="K7" s="476"/>
      <c r="L7" s="476"/>
      <c r="M7" s="476"/>
      <c r="N7" s="476"/>
      <c r="O7" s="474"/>
      <c r="P7" s="474"/>
      <c r="Q7" s="483"/>
      <c r="R7" s="476"/>
      <c r="S7" s="476"/>
      <c r="T7" s="476"/>
      <c r="U7" s="476"/>
      <c r="V7" s="476"/>
      <c r="W7" s="476"/>
      <c r="X7" s="477"/>
      <c r="Y7" s="474"/>
      <c r="Z7" s="474"/>
    </row>
    <row r="8" spans="1:26" s="478" customFormat="1" ht="15" customHeight="1" x14ac:dyDescent="0.15">
      <c r="A8" s="474"/>
      <c r="B8" s="475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84"/>
      <c r="P8" s="485"/>
      <c r="Q8" s="474"/>
      <c r="R8" s="476"/>
      <c r="S8" s="476"/>
      <c r="T8" s="476"/>
      <c r="U8" s="476"/>
      <c r="V8" s="476"/>
      <c r="W8" s="476"/>
      <c r="X8" s="477"/>
      <c r="Y8" s="474"/>
      <c r="Z8" s="474"/>
    </row>
    <row r="9" spans="1:26" s="478" customFormat="1" ht="15" customHeight="1" x14ac:dyDescent="0.15">
      <c r="A9" s="474"/>
      <c r="B9" s="475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86"/>
      <c r="V9" s="476"/>
      <c r="W9" s="476"/>
      <c r="X9" s="477"/>
      <c r="Y9" s="474"/>
      <c r="Z9" s="474"/>
    </row>
    <row r="10" spans="1:26" s="478" customFormat="1" ht="15" customHeight="1" x14ac:dyDescent="0.15">
      <c r="A10" s="474"/>
      <c r="B10" s="475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86"/>
      <c r="V10" s="476"/>
      <c r="W10" s="476"/>
      <c r="X10" s="477"/>
      <c r="Y10" s="474"/>
      <c r="Z10" s="474"/>
    </row>
    <row r="11" spans="1:26" s="478" customFormat="1" ht="15" customHeight="1" x14ac:dyDescent="0.15">
      <c r="A11" s="474"/>
      <c r="B11" s="475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86"/>
      <c r="V11" s="476"/>
      <c r="W11" s="476"/>
      <c r="X11" s="477"/>
      <c r="Y11" s="474"/>
      <c r="Z11" s="474"/>
    </row>
    <row r="12" spans="1:26" s="478" customFormat="1" ht="15" customHeight="1" x14ac:dyDescent="0.15">
      <c r="A12" s="474"/>
      <c r="B12" s="475"/>
      <c r="C12" s="476"/>
      <c r="D12" s="483"/>
      <c r="E12" s="487"/>
      <c r="F12" s="476"/>
      <c r="G12" s="476"/>
      <c r="H12" s="476"/>
      <c r="I12" s="476"/>
      <c r="J12" s="476"/>
      <c r="K12" s="476"/>
      <c r="L12" s="482"/>
      <c r="M12" s="476"/>
      <c r="N12" s="476"/>
      <c r="O12" s="483"/>
      <c r="P12" s="474"/>
      <c r="Q12" s="476"/>
      <c r="R12" s="476"/>
      <c r="S12" s="476"/>
      <c r="T12" s="476"/>
      <c r="U12" s="474"/>
      <c r="V12" s="476"/>
      <c r="W12" s="476"/>
      <c r="X12" s="477"/>
      <c r="Y12" s="474"/>
      <c r="Z12" s="474"/>
    </row>
    <row r="13" spans="1:26" s="478" customFormat="1" ht="15" customHeight="1" x14ac:dyDescent="0.15">
      <c r="A13" s="474"/>
      <c r="B13" s="475"/>
      <c r="C13" s="476"/>
      <c r="D13" s="474"/>
      <c r="E13" s="474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86"/>
      <c r="V13" s="476"/>
      <c r="W13" s="476"/>
      <c r="X13" s="477"/>
      <c r="Y13" s="474"/>
      <c r="Z13" s="474"/>
    </row>
    <row r="14" spans="1:26" s="478" customFormat="1" ht="15" customHeight="1" x14ac:dyDescent="0.15">
      <c r="A14" s="474"/>
      <c r="B14" s="475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7"/>
      <c r="Y14" s="474"/>
      <c r="Z14" s="474"/>
    </row>
    <row r="15" spans="1:26" s="478" customFormat="1" ht="15" customHeight="1" x14ac:dyDescent="0.15">
      <c r="A15" s="474"/>
      <c r="B15" s="475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4"/>
      <c r="R15" s="476"/>
      <c r="S15" s="476"/>
      <c r="T15" s="476"/>
      <c r="U15" s="476"/>
      <c r="V15" s="476"/>
      <c r="W15" s="476"/>
      <c r="X15" s="477"/>
      <c r="Y15" s="474"/>
      <c r="Z15" s="474"/>
    </row>
    <row r="16" spans="1:26" s="478" customFormat="1" ht="15" customHeight="1" x14ac:dyDescent="0.15">
      <c r="A16" s="474"/>
      <c r="B16" s="475"/>
      <c r="C16" s="476"/>
      <c r="D16" s="476"/>
      <c r="E16" s="476"/>
      <c r="F16" s="476"/>
      <c r="G16" s="1091"/>
      <c r="H16" s="1091"/>
      <c r="I16" s="1091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  <c r="X16" s="477"/>
      <c r="Y16" s="474"/>
      <c r="Z16" s="474"/>
    </row>
    <row r="17" spans="1:26" s="478" customFormat="1" ht="15" customHeight="1" x14ac:dyDescent="0.15">
      <c r="A17" s="474"/>
      <c r="B17" s="475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7"/>
      <c r="Y17" s="474"/>
      <c r="Z17" s="474"/>
    </row>
    <row r="18" spans="1:26" ht="15" customHeight="1" x14ac:dyDescent="0.15">
      <c r="A18" s="467"/>
      <c r="B18" s="472"/>
      <c r="C18" s="1092" t="s">
        <v>241</v>
      </c>
      <c r="D18" s="1092"/>
      <c r="E18" s="1092"/>
      <c r="F18" s="1092"/>
      <c r="G18" s="1092"/>
      <c r="H18" s="1092"/>
      <c r="I18" s="1092"/>
      <c r="J18" s="1092"/>
      <c r="K18" s="1092"/>
      <c r="L18" s="1092"/>
      <c r="M18" s="1092"/>
      <c r="N18" s="1092"/>
      <c r="O18" s="1092"/>
      <c r="P18" s="1092"/>
      <c r="Q18" s="1092"/>
      <c r="R18" s="1092"/>
      <c r="S18" s="1092"/>
      <c r="T18" s="1092"/>
      <c r="U18" s="1092"/>
      <c r="V18" s="1092"/>
      <c r="W18" s="1092"/>
      <c r="X18" s="473"/>
      <c r="Y18" s="467"/>
      <c r="Z18" s="467"/>
    </row>
    <row r="19" spans="1:26" s="494" customFormat="1" ht="15" customHeight="1" x14ac:dyDescent="0.15">
      <c r="A19" s="488"/>
      <c r="B19" s="489"/>
      <c r="C19" s="490" t="s">
        <v>242</v>
      </c>
      <c r="D19" s="1083" t="s">
        <v>243</v>
      </c>
      <c r="E19" s="1084"/>
      <c r="F19" s="1083" t="s">
        <v>244</v>
      </c>
      <c r="G19" s="1093"/>
      <c r="H19" s="1093"/>
      <c r="I19" s="1093"/>
      <c r="J19" s="1093"/>
      <c r="K19" s="1093"/>
      <c r="L19" s="1093"/>
      <c r="M19" s="1093"/>
      <c r="N19" s="1093"/>
      <c r="O19" s="1093"/>
      <c r="P19" s="1093"/>
      <c r="Q19" s="1093"/>
      <c r="R19" s="1093"/>
      <c r="S19" s="1093"/>
      <c r="T19" s="1084"/>
      <c r="U19" s="490" t="s">
        <v>245</v>
      </c>
      <c r="V19" s="490" t="s">
        <v>160</v>
      </c>
      <c r="W19" s="490" t="s">
        <v>247</v>
      </c>
      <c r="X19" s="493"/>
      <c r="Y19" s="488"/>
      <c r="Z19" s="488" t="s">
        <v>248</v>
      </c>
    </row>
    <row r="20" spans="1:26" s="494" customFormat="1" ht="15" customHeight="1" x14ac:dyDescent="0.15">
      <c r="A20" s="488"/>
      <c r="B20" s="489"/>
      <c r="C20" s="490" t="s">
        <v>249</v>
      </c>
      <c r="D20" s="1086" t="s">
        <v>259</v>
      </c>
      <c r="E20" s="1087"/>
      <c r="F20" s="495" t="s">
        <v>1</v>
      </c>
      <c r="G20" s="496">
        <v>1</v>
      </c>
      <c r="H20" s="497" t="s">
        <v>251</v>
      </c>
      <c r="I20" s="498">
        <v>1</v>
      </c>
      <c r="J20" s="499" t="s">
        <v>252</v>
      </c>
      <c r="K20" s="492">
        <v>2</v>
      </c>
      <c r="L20" s="492" t="s">
        <v>74</v>
      </c>
      <c r="M20" s="497">
        <v>1</v>
      </c>
      <c r="N20" s="492"/>
      <c r="O20" s="499"/>
      <c r="P20" s="492"/>
      <c r="Q20" s="492"/>
      <c r="R20" s="492"/>
      <c r="S20" s="492"/>
      <c r="T20" s="491"/>
      <c r="U20" s="500">
        <f>ROUND((G20+I20)/K20*M20,2)</f>
        <v>1</v>
      </c>
      <c r="V20" s="490" t="s">
        <v>254</v>
      </c>
      <c r="W20" s="490"/>
      <c r="X20" s="493"/>
      <c r="Y20" s="488"/>
      <c r="Z20" s="488"/>
    </row>
    <row r="21" spans="1:26" s="494" customFormat="1" ht="15" customHeight="1" x14ac:dyDescent="0.15">
      <c r="A21" s="488"/>
      <c r="B21" s="489"/>
      <c r="C21" s="490" t="s">
        <v>255</v>
      </c>
      <c r="D21" s="1083"/>
      <c r="E21" s="1084"/>
      <c r="F21" s="495"/>
      <c r="G21" s="501"/>
      <c r="H21" s="492"/>
      <c r="I21" s="497"/>
      <c r="J21" s="492"/>
      <c r="K21" s="497"/>
      <c r="L21" s="492"/>
      <c r="M21" s="492"/>
      <c r="N21" s="492"/>
      <c r="O21" s="502"/>
      <c r="P21" s="492"/>
      <c r="Q21" s="492"/>
      <c r="R21" s="492"/>
      <c r="S21" s="492"/>
      <c r="T21" s="491"/>
      <c r="U21" s="500">
        <v>0.45</v>
      </c>
      <c r="V21" s="490" t="s">
        <v>79</v>
      </c>
      <c r="W21" s="490"/>
      <c r="X21" s="493"/>
      <c r="Y21" s="488"/>
      <c r="Z21" s="488"/>
    </row>
    <row r="22" spans="1:26" s="494" customFormat="1" ht="15" customHeight="1" x14ac:dyDescent="0.15">
      <c r="A22" s="488"/>
      <c r="B22" s="489"/>
      <c r="C22" s="490" t="s">
        <v>257</v>
      </c>
      <c r="D22" s="1083"/>
      <c r="E22" s="1084"/>
      <c r="F22" s="495"/>
      <c r="G22" s="501">
        <f>+U20</f>
        <v>1</v>
      </c>
      <c r="H22" s="492" t="s">
        <v>74</v>
      </c>
      <c r="I22" s="497">
        <v>0.45</v>
      </c>
      <c r="J22" s="492"/>
      <c r="K22" s="492"/>
      <c r="L22" s="492"/>
      <c r="M22" s="492"/>
      <c r="N22" s="492"/>
      <c r="O22" s="499"/>
      <c r="P22" s="492"/>
      <c r="Q22" s="492"/>
      <c r="R22" s="492"/>
      <c r="S22" s="492"/>
      <c r="T22" s="491"/>
      <c r="U22" s="500">
        <f>ROUND(G22*I22,2)</f>
        <v>0.45</v>
      </c>
      <c r="V22" s="490" t="s">
        <v>258</v>
      </c>
      <c r="W22" s="490"/>
      <c r="X22" s="493"/>
      <c r="Y22" s="488"/>
      <c r="Z22" s="488"/>
    </row>
    <row r="23" spans="1:26" s="494" customFormat="1" ht="15" customHeight="1" x14ac:dyDescent="0.15">
      <c r="A23" s="488"/>
      <c r="B23" s="489"/>
      <c r="C23" s="490" t="s">
        <v>260</v>
      </c>
      <c r="D23" s="1083"/>
      <c r="E23" s="1084"/>
      <c r="F23" s="495"/>
      <c r="G23" s="501">
        <f>U20</f>
        <v>1</v>
      </c>
      <c r="H23" s="492" t="s">
        <v>74</v>
      </c>
      <c r="I23" s="503">
        <v>0.15</v>
      </c>
      <c r="J23" s="499" t="s">
        <v>261</v>
      </c>
      <c r="K23" s="492"/>
      <c r="L23" s="492"/>
      <c r="M23" s="492"/>
      <c r="N23" s="492"/>
      <c r="O23" s="499"/>
      <c r="P23" s="492"/>
      <c r="Q23" s="492"/>
      <c r="R23" s="492"/>
      <c r="S23" s="492"/>
      <c r="T23" s="491"/>
      <c r="U23" s="490">
        <f>ROUND(G23*I23,2)</f>
        <v>0.15</v>
      </c>
      <c r="V23" s="490" t="s">
        <v>258</v>
      </c>
      <c r="W23" s="490"/>
      <c r="X23" s="493"/>
      <c r="Y23" s="488"/>
      <c r="Z23" s="488"/>
    </row>
    <row r="24" spans="1:26" s="494" customFormat="1" ht="15" customHeight="1" x14ac:dyDescent="0.15">
      <c r="A24" s="488"/>
      <c r="B24" s="489"/>
      <c r="C24" s="490" t="s">
        <v>194</v>
      </c>
      <c r="D24" s="1083"/>
      <c r="E24" s="1084"/>
      <c r="F24" s="495"/>
      <c r="G24" s="501">
        <f>U21</f>
        <v>0.45</v>
      </c>
      <c r="H24" s="497" t="s">
        <v>74</v>
      </c>
      <c r="I24" s="497">
        <v>1</v>
      </c>
      <c r="J24" s="492" t="s">
        <v>74</v>
      </c>
      <c r="K24" s="497">
        <v>1</v>
      </c>
      <c r="L24" s="492"/>
      <c r="M24" s="492"/>
      <c r="N24" s="492"/>
      <c r="O24" s="497"/>
      <c r="P24" s="492"/>
      <c r="Q24" s="497"/>
      <c r="R24" s="499"/>
      <c r="S24" s="492"/>
      <c r="T24" s="491"/>
      <c r="U24" s="500">
        <f>G24*I24*K24</f>
        <v>0.45</v>
      </c>
      <c r="V24" s="490" t="s">
        <v>258</v>
      </c>
      <c r="W24" s="490"/>
      <c r="X24" s="493"/>
      <c r="Y24" s="488"/>
      <c r="Z24" s="488"/>
    </row>
    <row r="25" spans="1:26" s="494" customFormat="1" ht="15" customHeight="1" x14ac:dyDescent="0.15">
      <c r="A25" s="488"/>
      <c r="B25" s="489"/>
      <c r="C25" s="490" t="s">
        <v>265</v>
      </c>
      <c r="D25" s="1085"/>
      <c r="E25" s="1084"/>
      <c r="F25" s="495"/>
      <c r="G25" s="501"/>
      <c r="H25" s="492"/>
      <c r="I25" s="503"/>
      <c r="J25" s="499"/>
      <c r="K25" s="492"/>
      <c r="L25" s="492"/>
      <c r="M25" s="492"/>
      <c r="N25" s="492"/>
      <c r="O25" s="492"/>
      <c r="P25" s="492"/>
      <c r="Q25" s="492"/>
      <c r="R25" s="492"/>
      <c r="S25" s="492"/>
      <c r="T25" s="491"/>
      <c r="U25" s="500">
        <f>U24</f>
        <v>0.45</v>
      </c>
      <c r="V25" s="490" t="s">
        <v>258</v>
      </c>
      <c r="W25" s="490"/>
      <c r="X25" s="493"/>
      <c r="Y25" s="488"/>
      <c r="Z25" s="488"/>
    </row>
    <row r="26" spans="1:26" ht="15" customHeight="1" x14ac:dyDescent="0.15">
      <c r="B26" s="507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9"/>
    </row>
  </sheetData>
  <mergeCells count="13">
    <mergeCell ref="D19:E19"/>
    <mergeCell ref="F19:T19"/>
    <mergeCell ref="C3:W3"/>
    <mergeCell ref="O6:P6"/>
    <mergeCell ref="G7:I7"/>
    <mergeCell ref="G16:I16"/>
    <mergeCell ref="C18:W18"/>
    <mergeCell ref="D24:E24"/>
    <mergeCell ref="D25:E25"/>
    <mergeCell ref="D20:E20"/>
    <mergeCell ref="D21:E21"/>
    <mergeCell ref="D22:E22"/>
    <mergeCell ref="D23:E23"/>
  </mergeCells>
  <phoneticPr fontId="5" type="noConversion"/>
  <pageMargins left="1.1811023622047245" right="0.23622047244094491" top="1.3779527559055118" bottom="0.78740157480314965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22"/>
  <sheetViews>
    <sheetView showGridLines="0" workbookViewId="0">
      <selection activeCell="F37" sqref="F37"/>
    </sheetView>
  </sheetViews>
  <sheetFormatPr defaultColWidth="10.28515625" defaultRowHeight="14.25" x14ac:dyDescent="0.15"/>
  <cols>
    <col min="1" max="1" width="14.28515625" style="556" customWidth="1"/>
    <col min="2" max="2" width="19.140625" style="556" customWidth="1"/>
    <col min="3" max="3" width="58.28515625" style="556" customWidth="1"/>
    <col min="4" max="4" width="12.5703125" style="568" customWidth="1"/>
    <col min="5" max="5" width="7" style="568" customWidth="1"/>
    <col min="6" max="6" width="14.140625" style="568" customWidth="1"/>
    <col min="7" max="16384" width="10.28515625" style="556"/>
  </cols>
  <sheetData>
    <row r="1" spans="1:11" s="550" customFormat="1" ht="34.5" customHeight="1" x14ac:dyDescent="0.15">
      <c r="A1" s="1094" t="s">
        <v>290</v>
      </c>
      <c r="B1" s="1095"/>
      <c r="C1" s="1095"/>
      <c r="D1" s="1095"/>
      <c r="E1" s="1095"/>
      <c r="F1" s="548"/>
      <c r="G1" s="549"/>
      <c r="H1" s="549"/>
      <c r="I1" s="549"/>
      <c r="K1" s="549"/>
    </row>
    <row r="2" spans="1:11" ht="22.5" customHeight="1" x14ac:dyDescent="0.15">
      <c r="A2" s="551" t="s">
        <v>291</v>
      </c>
      <c r="B2" s="552"/>
      <c r="C2" s="552"/>
      <c r="D2" s="553"/>
      <c r="E2" s="553"/>
      <c r="F2" s="554"/>
      <c r="G2" s="555"/>
      <c r="H2" s="330"/>
      <c r="I2" s="330"/>
      <c r="K2" s="330"/>
    </row>
    <row r="3" spans="1:11" ht="22.5" customHeight="1" x14ac:dyDescent="0.15">
      <c r="A3" s="557"/>
      <c r="B3" s="552"/>
      <c r="C3" s="552"/>
      <c r="D3" s="553"/>
      <c r="E3" s="553"/>
      <c r="F3" s="554"/>
      <c r="G3" s="555"/>
      <c r="H3" s="330"/>
      <c r="I3" s="330"/>
      <c r="K3" s="330"/>
    </row>
    <row r="4" spans="1:11" ht="22.5" customHeight="1" x14ac:dyDescent="0.15">
      <c r="A4" s="557"/>
      <c r="B4" s="552"/>
      <c r="C4" s="552"/>
      <c r="D4" s="553"/>
      <c r="E4" s="553"/>
      <c r="F4" s="554"/>
      <c r="G4" s="555"/>
      <c r="H4" s="330"/>
      <c r="I4" s="330"/>
      <c r="K4" s="330"/>
    </row>
    <row r="5" spans="1:11" ht="22.5" customHeight="1" x14ac:dyDescent="0.15">
      <c r="A5" s="557"/>
      <c r="B5" s="552"/>
      <c r="C5" s="552"/>
      <c r="D5" s="553"/>
      <c r="E5" s="553"/>
      <c r="F5" s="554"/>
      <c r="G5" s="555"/>
      <c r="H5" s="330"/>
      <c r="I5" s="330"/>
      <c r="K5" s="330"/>
    </row>
    <row r="6" spans="1:11" ht="22.5" customHeight="1" x14ac:dyDescent="0.15">
      <c r="A6" s="557"/>
      <c r="B6" s="552"/>
      <c r="C6" s="552"/>
      <c r="D6" s="553"/>
      <c r="E6" s="553"/>
      <c r="F6" s="554"/>
      <c r="G6" s="555"/>
      <c r="H6" s="330"/>
      <c r="I6" s="330"/>
      <c r="K6" s="330"/>
    </row>
    <row r="7" spans="1:11" ht="22.5" customHeight="1" x14ac:dyDescent="0.15">
      <c r="A7" s="557"/>
      <c r="B7" s="552"/>
      <c r="C7" s="552"/>
      <c r="D7" s="553"/>
      <c r="E7" s="553"/>
      <c r="F7" s="554"/>
      <c r="G7" s="555"/>
      <c r="H7" s="330"/>
      <c r="I7" s="330"/>
      <c r="K7" s="330"/>
    </row>
    <row r="8" spans="1:11" ht="22.5" customHeight="1" x14ac:dyDescent="0.15">
      <c r="A8" s="557"/>
      <c r="B8" s="552"/>
      <c r="C8" s="552"/>
      <c r="D8" s="553"/>
      <c r="E8" s="553"/>
      <c r="F8" s="554"/>
      <c r="G8" s="555"/>
      <c r="H8" s="330"/>
      <c r="I8" s="330"/>
      <c r="K8" s="330"/>
    </row>
    <row r="9" spans="1:11" ht="22.5" customHeight="1" x14ac:dyDescent="0.15">
      <c r="A9" s="557"/>
      <c r="B9" s="552"/>
      <c r="C9" s="552"/>
      <c r="D9" s="553"/>
      <c r="E9" s="553"/>
      <c r="F9" s="554"/>
      <c r="G9" s="555"/>
      <c r="H9" s="330"/>
      <c r="I9" s="330"/>
      <c r="K9" s="330"/>
    </row>
    <row r="10" spans="1:11" ht="22.5" customHeight="1" x14ac:dyDescent="0.15">
      <c r="A10" s="557"/>
      <c r="B10" s="370"/>
      <c r="C10" s="552"/>
      <c r="D10" s="553"/>
      <c r="E10" s="553"/>
      <c r="F10" s="554"/>
      <c r="G10" s="555"/>
      <c r="H10" s="330"/>
      <c r="I10" s="330"/>
      <c r="K10" s="330"/>
    </row>
    <row r="11" spans="1:11" ht="22.5" customHeight="1" x14ac:dyDescent="0.15">
      <c r="A11" s="557"/>
      <c r="B11" s="552"/>
      <c r="C11" s="552"/>
      <c r="D11" s="553"/>
      <c r="E11" s="553"/>
      <c r="F11" s="554"/>
      <c r="G11" s="555"/>
      <c r="H11" s="330"/>
      <c r="I11" s="330"/>
      <c r="K11" s="330"/>
    </row>
    <row r="12" spans="1:11" ht="22.5" customHeight="1" x14ac:dyDescent="0.15">
      <c r="A12" s="557"/>
      <c r="B12" s="552"/>
      <c r="C12" s="552"/>
      <c r="D12" s="553"/>
      <c r="E12" s="553"/>
      <c r="F12" s="554"/>
      <c r="G12" s="555"/>
      <c r="H12" s="330"/>
      <c r="I12" s="330"/>
      <c r="K12" s="330"/>
    </row>
    <row r="13" spans="1:11" ht="22.5" customHeight="1" x14ac:dyDescent="0.15">
      <c r="A13" s="557"/>
      <c r="B13" s="552"/>
      <c r="C13" s="552"/>
      <c r="D13" s="553"/>
      <c r="E13" s="553"/>
      <c r="F13" s="554"/>
      <c r="G13" s="555"/>
      <c r="H13" s="330"/>
      <c r="I13" s="330"/>
      <c r="K13" s="330"/>
    </row>
    <row r="14" spans="1:11" ht="22.5" customHeight="1" x14ac:dyDescent="0.15">
      <c r="A14" s="557"/>
      <c r="B14" s="552"/>
      <c r="C14" s="552"/>
      <c r="D14" s="553"/>
      <c r="E14" s="553"/>
      <c r="F14" s="554"/>
      <c r="G14" s="555"/>
      <c r="H14" s="330"/>
      <c r="I14" s="330"/>
      <c r="K14" s="330"/>
    </row>
    <row r="15" spans="1:11" ht="22.5" customHeight="1" x14ac:dyDescent="0.15">
      <c r="A15" s="557"/>
      <c r="B15" s="552"/>
      <c r="C15" s="552"/>
      <c r="D15" s="553"/>
      <c r="E15" s="553"/>
      <c r="F15" s="554"/>
      <c r="G15" s="555"/>
      <c r="H15" s="330"/>
      <c r="I15" s="330"/>
      <c r="K15" s="330"/>
    </row>
    <row r="16" spans="1:11" ht="22.5" customHeight="1" x14ac:dyDescent="0.15">
      <c r="A16" s="557"/>
      <c r="B16" s="552"/>
      <c r="C16" s="552"/>
      <c r="D16" s="553"/>
      <c r="E16" s="553"/>
      <c r="F16" s="554"/>
      <c r="G16" s="555"/>
      <c r="H16" s="330"/>
      <c r="I16" s="330"/>
      <c r="K16" s="330"/>
    </row>
    <row r="17" spans="1:11" s="550" customFormat="1" ht="22.5" customHeight="1" x14ac:dyDescent="0.15">
      <c r="A17" s="558" t="s">
        <v>292</v>
      </c>
      <c r="B17" s="559" t="s">
        <v>216</v>
      </c>
      <c r="C17" s="559" t="s">
        <v>293</v>
      </c>
      <c r="D17" s="559" t="s">
        <v>294</v>
      </c>
      <c r="E17" s="559" t="s">
        <v>44</v>
      </c>
      <c r="F17" s="560" t="s">
        <v>295</v>
      </c>
      <c r="G17" s="561"/>
      <c r="H17" s="549"/>
      <c r="I17" s="549"/>
      <c r="K17" s="549"/>
    </row>
    <row r="18" spans="1:11" s="550" customFormat="1" ht="22.5" customHeight="1" x14ac:dyDescent="0.15">
      <c r="A18" s="558" t="s">
        <v>296</v>
      </c>
      <c r="B18" s="559" t="s">
        <v>297</v>
      </c>
      <c r="C18" s="559" t="s">
        <v>298</v>
      </c>
      <c r="D18" s="562">
        <f>0.05*0.05*1.55+0.05*0.05*0.2</f>
        <v>4.3750000000000013E-3</v>
      </c>
      <c r="E18" s="559" t="s">
        <v>299</v>
      </c>
      <c r="F18" s="560"/>
      <c r="G18" s="561"/>
      <c r="H18" s="549"/>
      <c r="I18" s="549"/>
      <c r="K18" s="549"/>
    </row>
    <row r="19" spans="1:11" s="550" customFormat="1" ht="22.5" customHeight="1" x14ac:dyDescent="0.15">
      <c r="A19" s="558" t="s">
        <v>300</v>
      </c>
      <c r="B19" s="559" t="s">
        <v>301</v>
      </c>
      <c r="C19" s="559" t="s">
        <v>302</v>
      </c>
      <c r="D19" s="562">
        <f>(0.5+0.7)*0.5*0.2*0.012*2</f>
        <v>2.8799999999999997E-3</v>
      </c>
      <c r="E19" s="559" t="str">
        <f>E18</f>
        <v>m3</v>
      </c>
      <c r="F19" s="560"/>
      <c r="G19" s="561"/>
      <c r="H19" s="549"/>
      <c r="I19" s="549"/>
      <c r="K19" s="549"/>
    </row>
    <row r="20" spans="1:11" s="550" customFormat="1" ht="22.5" customHeight="1" thickBot="1" x14ac:dyDescent="0.2">
      <c r="A20" s="563" t="s">
        <v>303</v>
      </c>
      <c r="B20" s="564"/>
      <c r="C20" s="564"/>
      <c r="D20" s="565">
        <v>0.03</v>
      </c>
      <c r="E20" s="564" t="s">
        <v>304</v>
      </c>
      <c r="F20" s="566"/>
      <c r="G20" s="561"/>
      <c r="H20" s="549"/>
      <c r="I20" s="549"/>
      <c r="K20" s="549"/>
    </row>
    <row r="21" spans="1:11" x14ac:dyDescent="0.15">
      <c r="A21" s="330"/>
      <c r="B21" s="330"/>
      <c r="C21" s="330"/>
      <c r="D21" s="567"/>
      <c r="E21" s="567"/>
      <c r="F21" s="567"/>
      <c r="G21" s="330"/>
      <c r="H21" s="330"/>
      <c r="I21" s="330"/>
      <c r="K21" s="330"/>
    </row>
    <row r="22" spans="1:11" x14ac:dyDescent="0.15">
      <c r="A22" s="330"/>
      <c r="B22" s="330"/>
      <c r="C22" s="330"/>
      <c r="D22" s="567"/>
      <c r="E22" s="567"/>
      <c r="F22" s="567"/>
      <c r="G22" s="330"/>
      <c r="H22" s="330"/>
      <c r="I22" s="330"/>
    </row>
  </sheetData>
  <mergeCells count="1">
    <mergeCell ref="A1:E1"/>
  </mergeCells>
  <phoneticPr fontId="5" type="noConversion"/>
  <pageMargins left="1.1417322834645669" right="0.2" top="0.78" bottom="0.49" header="0.51181102362204722" footer="0.51181102362204722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11265" r:id="rId4">
          <objectPr defaultSize="0" autoPict="0" r:id="rId5">
            <anchor moveWithCells="1">
              <from>
                <xdr:col>0</xdr:col>
                <xdr:colOff>857250</xdr:colOff>
                <xdr:row>2</xdr:row>
                <xdr:rowOff>66675</xdr:rowOff>
              </from>
              <to>
                <xdr:col>5</xdr:col>
                <xdr:colOff>676275</xdr:colOff>
                <xdr:row>15</xdr:row>
                <xdr:rowOff>95250</xdr:rowOff>
              </to>
            </anchor>
          </objectPr>
        </oleObject>
      </mc:Choice>
      <mc:Fallback>
        <oleObject progId="AutoCAD.Drawing.15" shapeId="1126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31"/>
  <sheetViews>
    <sheetView showGridLines="0" zoomScaleNormal="100" workbookViewId="0">
      <selection activeCell="F37" sqref="F37"/>
    </sheetView>
  </sheetViews>
  <sheetFormatPr defaultColWidth="10.28515625" defaultRowHeight="14.25" x14ac:dyDescent="0.15"/>
  <cols>
    <col min="1" max="1" width="18.140625" style="556" customWidth="1"/>
    <col min="2" max="2" width="18.42578125" style="556" customWidth="1"/>
    <col min="3" max="3" width="53.28515625" style="556" customWidth="1"/>
    <col min="4" max="4" width="12.5703125" style="568" customWidth="1"/>
    <col min="5" max="5" width="7" style="568" customWidth="1"/>
    <col min="6" max="6" width="15.140625" style="568" customWidth="1"/>
    <col min="7" max="16384" width="10.28515625" style="556"/>
  </cols>
  <sheetData>
    <row r="1" spans="1:9" s="550" customFormat="1" ht="34.5" customHeight="1" x14ac:dyDescent="0.15">
      <c r="A1" s="1094" t="s">
        <v>290</v>
      </c>
      <c r="B1" s="1095"/>
      <c r="C1" s="1095"/>
      <c r="D1" s="1095"/>
      <c r="E1" s="1095"/>
      <c r="F1" s="548"/>
      <c r="G1" s="549"/>
      <c r="H1" s="549"/>
      <c r="I1" s="549"/>
    </row>
    <row r="2" spans="1:9" ht="22.5" customHeight="1" x14ac:dyDescent="0.15">
      <c r="A2" s="551" t="s">
        <v>305</v>
      </c>
      <c r="B2" s="569"/>
      <c r="C2" s="569"/>
      <c r="D2" s="570"/>
      <c r="E2" s="570"/>
      <c r="F2" s="571"/>
      <c r="G2" s="330"/>
      <c r="H2" s="330"/>
      <c r="I2" s="330"/>
    </row>
    <row r="3" spans="1:9" ht="22.5" customHeight="1" x14ac:dyDescent="0.3">
      <c r="A3" s="572"/>
      <c r="B3" s="569"/>
      <c r="C3" s="569"/>
      <c r="D3" s="570"/>
      <c r="E3" s="570"/>
      <c r="F3" s="571"/>
      <c r="G3" s="330"/>
      <c r="H3" s="330"/>
      <c r="I3" s="330"/>
    </row>
    <row r="4" spans="1:9" ht="22.5" customHeight="1" x14ac:dyDescent="0.3">
      <c r="A4" s="572"/>
      <c r="B4" s="569"/>
      <c r="C4" s="569"/>
      <c r="D4" s="570"/>
      <c r="E4" s="570"/>
      <c r="F4" s="571"/>
      <c r="G4" s="330"/>
      <c r="H4" s="330"/>
      <c r="I4" s="330"/>
    </row>
    <row r="5" spans="1:9" ht="22.5" customHeight="1" x14ac:dyDescent="0.3">
      <c r="A5" s="572"/>
      <c r="B5" s="569"/>
      <c r="C5" s="569"/>
      <c r="D5" s="570"/>
      <c r="E5" s="570"/>
      <c r="F5" s="571"/>
      <c r="G5" s="330"/>
      <c r="H5" s="330"/>
      <c r="I5" s="330"/>
    </row>
    <row r="6" spans="1:9" ht="22.5" customHeight="1" x14ac:dyDescent="0.3">
      <c r="A6" s="572"/>
      <c r="B6" s="569"/>
      <c r="C6" s="569"/>
      <c r="D6" s="570"/>
      <c r="E6" s="570"/>
      <c r="F6" s="571"/>
      <c r="G6" s="330"/>
      <c r="H6" s="330"/>
      <c r="I6" s="330"/>
    </row>
    <row r="7" spans="1:9" ht="22.5" customHeight="1" x14ac:dyDescent="0.3">
      <c r="A7" s="572"/>
      <c r="B7" s="569"/>
      <c r="C7" s="569"/>
      <c r="D7" s="570"/>
      <c r="E7" s="570"/>
      <c r="F7" s="571"/>
      <c r="G7" s="330"/>
      <c r="H7" s="330"/>
      <c r="I7" s="330"/>
    </row>
    <row r="8" spans="1:9" ht="22.5" customHeight="1" x14ac:dyDescent="0.3">
      <c r="A8" s="572"/>
      <c r="B8" s="569"/>
      <c r="C8" s="569"/>
      <c r="D8" s="570"/>
      <c r="E8" s="570"/>
      <c r="F8" s="571"/>
      <c r="G8" s="330"/>
      <c r="H8" s="330"/>
      <c r="I8" s="330"/>
    </row>
    <row r="9" spans="1:9" ht="22.5" customHeight="1" x14ac:dyDescent="0.3">
      <c r="A9" s="572"/>
      <c r="B9" s="569"/>
      <c r="C9" s="569"/>
      <c r="D9" s="570"/>
      <c r="E9" s="570"/>
      <c r="F9" s="571"/>
      <c r="G9" s="330"/>
      <c r="H9" s="330"/>
      <c r="I9" s="330"/>
    </row>
    <row r="10" spans="1:9" ht="22.5" customHeight="1" x14ac:dyDescent="0.3">
      <c r="A10" s="572"/>
      <c r="B10" s="573"/>
      <c r="C10" s="569"/>
      <c r="D10" s="570"/>
      <c r="E10" s="570"/>
      <c r="F10" s="571"/>
      <c r="G10" s="330"/>
      <c r="H10" s="330"/>
      <c r="I10" s="330"/>
    </row>
    <row r="11" spans="1:9" ht="22.5" customHeight="1" x14ac:dyDescent="0.3">
      <c r="A11" s="572"/>
      <c r="B11" s="569"/>
      <c r="C11" s="569"/>
      <c r="D11" s="570"/>
      <c r="E11" s="570"/>
      <c r="F11" s="571"/>
      <c r="G11" s="330"/>
      <c r="H11" s="330"/>
      <c r="I11" s="330"/>
    </row>
    <row r="12" spans="1:9" ht="22.5" customHeight="1" x14ac:dyDescent="0.3">
      <c r="A12" s="572"/>
      <c r="B12" s="569"/>
      <c r="C12" s="569"/>
      <c r="D12" s="570"/>
      <c r="E12" s="570"/>
      <c r="F12" s="571"/>
      <c r="G12" s="330"/>
      <c r="H12" s="330"/>
      <c r="I12" s="330"/>
    </row>
    <row r="13" spans="1:9" ht="22.5" customHeight="1" x14ac:dyDescent="0.3">
      <c r="A13" s="572"/>
      <c r="B13" s="569"/>
      <c r="C13" s="569"/>
      <c r="D13" s="570"/>
      <c r="E13" s="570"/>
      <c r="F13" s="571"/>
      <c r="G13" s="330"/>
      <c r="H13" s="330"/>
      <c r="I13" s="330"/>
    </row>
    <row r="14" spans="1:9" ht="22.5" customHeight="1" x14ac:dyDescent="0.3">
      <c r="A14" s="572"/>
      <c r="B14" s="569"/>
      <c r="C14" s="569"/>
      <c r="D14" s="570"/>
      <c r="E14" s="570"/>
      <c r="F14" s="571"/>
      <c r="G14" s="330"/>
      <c r="H14" s="330"/>
      <c r="I14" s="330"/>
    </row>
    <row r="15" spans="1:9" ht="22.5" customHeight="1" x14ac:dyDescent="0.3">
      <c r="A15" s="572"/>
      <c r="B15" s="569"/>
      <c r="C15" s="569"/>
      <c r="D15" s="570"/>
      <c r="E15" s="570"/>
      <c r="F15" s="571"/>
      <c r="G15" s="330"/>
      <c r="H15" s="330"/>
      <c r="I15" s="330"/>
    </row>
    <row r="16" spans="1:9" ht="22.5" customHeight="1" x14ac:dyDescent="0.3">
      <c r="A16" s="572"/>
      <c r="B16" s="569"/>
      <c r="C16" s="569"/>
      <c r="D16" s="570"/>
      <c r="E16" s="570"/>
      <c r="F16" s="571"/>
      <c r="G16" s="330"/>
      <c r="H16" s="330"/>
      <c r="I16" s="330"/>
    </row>
    <row r="17" spans="1:10" s="550" customFormat="1" ht="22.5" customHeight="1" x14ac:dyDescent="0.15">
      <c r="A17" s="558" t="s">
        <v>292</v>
      </c>
      <c r="B17" s="559" t="s">
        <v>216</v>
      </c>
      <c r="C17" s="559" t="s">
        <v>293</v>
      </c>
      <c r="D17" s="559" t="s">
        <v>294</v>
      </c>
      <c r="E17" s="559" t="s">
        <v>44</v>
      </c>
      <c r="F17" s="560" t="s">
        <v>295</v>
      </c>
      <c r="G17" s="561"/>
      <c r="H17" s="561"/>
      <c r="I17" s="561"/>
      <c r="J17" s="574"/>
    </row>
    <row r="18" spans="1:10" s="550" customFormat="1" ht="22.5" customHeight="1" x14ac:dyDescent="0.15">
      <c r="A18" s="558" t="s">
        <v>296</v>
      </c>
      <c r="B18" s="559" t="s">
        <v>297</v>
      </c>
      <c r="C18" s="559" t="s">
        <v>306</v>
      </c>
      <c r="D18" s="562">
        <f>0.05*0.05*1.1+0.05*0.05*0.9</f>
        <v>5.000000000000001E-3</v>
      </c>
      <c r="E18" s="559" t="s">
        <v>307</v>
      </c>
      <c r="F18" s="560"/>
      <c r="G18" s="561"/>
      <c r="H18" s="561"/>
      <c r="I18" s="561"/>
      <c r="J18" s="574"/>
    </row>
    <row r="19" spans="1:10" s="550" customFormat="1" ht="22.5" customHeight="1" x14ac:dyDescent="0.15">
      <c r="A19" s="558" t="s">
        <v>308</v>
      </c>
      <c r="B19" s="559" t="s">
        <v>309</v>
      </c>
      <c r="C19" s="559" t="s">
        <v>310</v>
      </c>
      <c r="D19" s="562">
        <f>(1.5+1.7)*0.5*0.2*0.012</f>
        <v>3.840000000000001E-3</v>
      </c>
      <c r="E19" s="559" t="str">
        <f>E18</f>
        <v>m3</v>
      </c>
      <c r="F19" s="560"/>
      <c r="G19" s="561"/>
      <c r="H19" s="561"/>
      <c r="I19" s="561"/>
      <c r="J19" s="574"/>
    </row>
    <row r="20" spans="1:10" s="550" customFormat="1" ht="22.5" customHeight="1" thickBot="1" x14ac:dyDescent="0.2">
      <c r="A20" s="563" t="s">
        <v>311</v>
      </c>
      <c r="B20" s="564"/>
      <c r="C20" s="564"/>
      <c r="D20" s="565">
        <v>0.03</v>
      </c>
      <c r="E20" s="564" t="s">
        <v>312</v>
      </c>
      <c r="F20" s="566"/>
      <c r="G20" s="561"/>
      <c r="H20" s="561"/>
      <c r="I20" s="561"/>
      <c r="J20" s="574"/>
    </row>
    <row r="21" spans="1:10" x14ac:dyDescent="0.15">
      <c r="A21" s="555"/>
      <c r="B21" s="555"/>
      <c r="C21" s="555"/>
      <c r="D21" s="575"/>
      <c r="E21" s="575"/>
      <c r="F21" s="575"/>
      <c r="G21" s="555"/>
      <c r="H21" s="555"/>
      <c r="I21" s="555"/>
      <c r="J21" s="576"/>
    </row>
    <row r="22" spans="1:10" x14ac:dyDescent="0.15">
      <c r="A22" s="576"/>
      <c r="B22" s="576"/>
      <c r="C22" s="576"/>
      <c r="D22" s="577"/>
      <c r="E22" s="577"/>
      <c r="F22" s="577"/>
      <c r="G22" s="576"/>
      <c r="H22" s="576"/>
      <c r="I22" s="576"/>
      <c r="J22" s="576"/>
    </row>
    <row r="23" spans="1:10" x14ac:dyDescent="0.15">
      <c r="A23" s="576"/>
      <c r="B23" s="576"/>
      <c r="C23" s="576"/>
      <c r="D23" s="577"/>
      <c r="E23" s="577"/>
      <c r="F23" s="577"/>
      <c r="G23" s="576"/>
      <c r="H23" s="576"/>
      <c r="I23" s="576"/>
      <c r="J23" s="576"/>
    </row>
    <row r="24" spans="1:10" x14ac:dyDescent="0.15">
      <c r="A24" s="576"/>
      <c r="B24" s="576"/>
      <c r="C24" s="576"/>
      <c r="D24" s="577"/>
      <c r="E24" s="577"/>
      <c r="F24" s="577"/>
      <c r="G24" s="576"/>
      <c r="H24" s="576"/>
      <c r="I24" s="576"/>
      <c r="J24" s="576"/>
    </row>
    <row r="25" spans="1:10" x14ac:dyDescent="0.15">
      <c r="A25" s="576"/>
      <c r="B25" s="576"/>
      <c r="C25" s="576"/>
      <c r="D25" s="577"/>
      <c r="E25" s="577"/>
      <c r="F25" s="577"/>
      <c r="G25" s="576"/>
      <c r="H25" s="576"/>
      <c r="I25" s="576"/>
      <c r="J25" s="576"/>
    </row>
    <row r="26" spans="1:10" x14ac:dyDescent="0.15">
      <c r="A26" s="576"/>
      <c r="B26" s="576"/>
      <c r="C26" s="576"/>
      <c r="D26" s="577"/>
      <c r="E26" s="577"/>
      <c r="F26" s="577"/>
      <c r="G26" s="576"/>
      <c r="H26" s="576"/>
      <c r="I26" s="576"/>
      <c r="J26" s="576"/>
    </row>
    <row r="27" spans="1:10" x14ac:dyDescent="0.15">
      <c r="A27" s="576"/>
      <c r="B27" s="576"/>
      <c r="C27" s="576"/>
      <c r="D27" s="577"/>
      <c r="E27" s="577"/>
      <c r="F27" s="577"/>
      <c r="G27" s="576"/>
      <c r="H27" s="576"/>
      <c r="I27" s="576"/>
      <c r="J27" s="576"/>
    </row>
    <row r="28" spans="1:10" x14ac:dyDescent="0.15">
      <c r="A28" s="576"/>
      <c r="B28" s="576"/>
      <c r="C28" s="576"/>
      <c r="D28" s="577"/>
      <c r="E28" s="577"/>
      <c r="F28" s="577"/>
      <c r="G28" s="576"/>
      <c r="H28" s="576"/>
      <c r="I28" s="576"/>
      <c r="J28" s="576"/>
    </row>
    <row r="29" spans="1:10" x14ac:dyDescent="0.15">
      <c r="A29" s="576"/>
      <c r="B29" s="576"/>
      <c r="C29" s="576"/>
      <c r="D29" s="577"/>
      <c r="E29" s="577"/>
      <c r="F29" s="577"/>
      <c r="G29" s="576"/>
      <c r="H29" s="576"/>
      <c r="I29" s="576"/>
      <c r="J29" s="576"/>
    </row>
    <row r="30" spans="1:10" x14ac:dyDescent="0.15">
      <c r="A30" s="576"/>
      <c r="B30" s="576"/>
      <c r="C30" s="576"/>
      <c r="D30" s="577"/>
      <c r="E30" s="577"/>
      <c r="F30" s="577"/>
      <c r="G30" s="576"/>
      <c r="H30" s="576"/>
      <c r="I30" s="576"/>
      <c r="J30" s="576"/>
    </row>
    <row r="31" spans="1:10" x14ac:dyDescent="0.15">
      <c r="A31" s="576"/>
      <c r="B31" s="576"/>
      <c r="C31" s="576"/>
      <c r="D31" s="577"/>
      <c r="E31" s="577"/>
      <c r="F31" s="577"/>
      <c r="G31" s="576"/>
      <c r="H31" s="576"/>
      <c r="I31" s="576"/>
      <c r="J31" s="576"/>
    </row>
  </sheetData>
  <mergeCells count="1">
    <mergeCell ref="A1:E1"/>
  </mergeCells>
  <phoneticPr fontId="5" type="noConversion"/>
  <pageMargins left="1.1417322834645669" right="0.2" top="0.81" bottom="0.49" header="0.51181102362204722" footer="0.51181102362204722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7" shapeId="12290" r:id="rId4">
          <objectPr defaultSize="0" autoPict="0" r:id="rId5">
            <anchor moveWithCells="1">
              <from>
                <xdr:col>0</xdr:col>
                <xdr:colOff>1171575</xdr:colOff>
                <xdr:row>2</xdr:row>
                <xdr:rowOff>142875</xdr:rowOff>
              </from>
              <to>
                <xdr:col>4</xdr:col>
                <xdr:colOff>38100</xdr:colOff>
                <xdr:row>15</xdr:row>
                <xdr:rowOff>200025</xdr:rowOff>
              </to>
            </anchor>
          </objectPr>
        </oleObject>
      </mc:Choice>
      <mc:Fallback>
        <oleObject progId="AutoCAD.Drawing.17" shapeId="12290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3"/>
  <sheetViews>
    <sheetView showGridLines="0" zoomScale="85" zoomScaleNormal="85" workbookViewId="0">
      <selection activeCell="F37" sqref="F37"/>
    </sheetView>
  </sheetViews>
  <sheetFormatPr defaultColWidth="10.28515625" defaultRowHeight="14.25" x14ac:dyDescent="0.15"/>
  <cols>
    <col min="1" max="1" width="14.28515625" style="556" customWidth="1"/>
    <col min="2" max="2" width="19.140625" style="556" customWidth="1"/>
    <col min="3" max="3" width="58.28515625" style="556" customWidth="1"/>
    <col min="4" max="4" width="12.5703125" style="568" customWidth="1"/>
    <col min="5" max="5" width="7" style="568" customWidth="1"/>
    <col min="6" max="6" width="14.140625" style="568" customWidth="1"/>
    <col min="7" max="16384" width="10.28515625" style="556"/>
  </cols>
  <sheetData>
    <row r="1" spans="1:11" ht="22.5" customHeight="1" x14ac:dyDescent="0.25">
      <c r="A1" s="773" t="s">
        <v>410</v>
      </c>
      <c r="B1" s="774"/>
      <c r="C1" s="775"/>
      <c r="D1" s="776"/>
      <c r="E1" s="776"/>
      <c r="F1" s="777"/>
      <c r="G1" s="555"/>
      <c r="H1" s="330"/>
      <c r="I1" s="330"/>
      <c r="K1" s="330"/>
    </row>
    <row r="2" spans="1:11" ht="22.5" customHeight="1" x14ac:dyDescent="0.15">
      <c r="A2" s="557"/>
      <c r="B2" s="552"/>
      <c r="C2" s="552"/>
      <c r="D2" s="553"/>
      <c r="E2" s="553"/>
      <c r="F2" s="554"/>
      <c r="G2" s="555"/>
      <c r="H2" s="330"/>
      <c r="I2" s="330"/>
      <c r="K2" s="330"/>
    </row>
    <row r="3" spans="1:11" ht="22.5" customHeight="1" x14ac:dyDescent="0.15">
      <c r="A3" s="557"/>
      <c r="B3" s="552"/>
      <c r="C3" s="552"/>
      <c r="D3" s="553"/>
      <c r="E3" s="553"/>
      <c r="F3" s="554"/>
      <c r="G3" s="555"/>
      <c r="H3" s="330"/>
      <c r="I3" s="330"/>
      <c r="K3" s="330"/>
    </row>
    <row r="4" spans="1:11" ht="22.5" customHeight="1" x14ac:dyDescent="0.15">
      <c r="A4" s="557"/>
      <c r="B4" s="552"/>
      <c r="C4" s="552"/>
      <c r="D4" s="553"/>
      <c r="E4" s="553"/>
      <c r="F4" s="554"/>
      <c r="G4" s="555"/>
      <c r="H4" s="330"/>
      <c r="I4" s="330"/>
      <c r="K4" s="330"/>
    </row>
    <row r="5" spans="1:11" ht="22.5" customHeight="1" x14ac:dyDescent="0.15">
      <c r="A5" s="557"/>
      <c r="B5" s="552"/>
      <c r="C5" s="552"/>
      <c r="D5" s="553"/>
      <c r="E5" s="553"/>
      <c r="F5" s="554"/>
      <c r="G5" s="555"/>
      <c r="H5" s="330"/>
      <c r="I5" s="330"/>
      <c r="K5" s="330"/>
    </row>
    <row r="6" spans="1:11" ht="22.5" customHeight="1" x14ac:dyDescent="0.15">
      <c r="A6" s="557"/>
      <c r="B6" s="552"/>
      <c r="C6" s="552"/>
      <c r="D6" s="553"/>
      <c r="E6" s="553"/>
      <c r="F6" s="554"/>
      <c r="G6" s="555"/>
      <c r="H6" s="330"/>
      <c r="I6" s="330"/>
      <c r="K6" s="330"/>
    </row>
    <row r="7" spans="1:11" ht="22.5" customHeight="1" x14ac:dyDescent="0.15">
      <c r="A7" s="557"/>
      <c r="B7" s="552"/>
      <c r="C7" s="552"/>
      <c r="D7" s="553"/>
      <c r="E7" s="553"/>
      <c r="F7" s="554"/>
      <c r="G7" s="555"/>
      <c r="H7" s="330"/>
      <c r="I7" s="330"/>
      <c r="K7" s="330"/>
    </row>
    <row r="8" spans="1:11" ht="22.5" customHeight="1" x14ac:dyDescent="0.15">
      <c r="A8" s="557"/>
      <c r="B8" s="552"/>
      <c r="C8" s="552"/>
      <c r="D8" s="553"/>
      <c r="E8" s="553"/>
      <c r="F8" s="554"/>
      <c r="G8" s="555"/>
      <c r="H8" s="330"/>
      <c r="I8" s="330"/>
      <c r="K8" s="330"/>
    </row>
    <row r="9" spans="1:11" ht="22.5" customHeight="1" x14ac:dyDescent="0.15">
      <c r="A9" s="557"/>
      <c r="B9" s="552"/>
      <c r="C9" s="552"/>
      <c r="D9" s="553"/>
      <c r="E9" s="553"/>
      <c r="F9" s="554"/>
      <c r="G9" s="555"/>
      <c r="H9" s="330"/>
      <c r="I9" s="330"/>
      <c r="K9" s="330"/>
    </row>
    <row r="10" spans="1:11" ht="22.5" customHeight="1" x14ac:dyDescent="0.15">
      <c r="A10" s="557"/>
      <c r="B10" s="552"/>
      <c r="C10" s="552"/>
      <c r="D10" s="553"/>
      <c r="E10" s="553"/>
      <c r="F10" s="554"/>
      <c r="G10" s="555"/>
      <c r="H10" s="330"/>
      <c r="I10" s="330"/>
      <c r="K10" s="330"/>
    </row>
    <row r="11" spans="1:11" ht="22.5" customHeight="1" x14ac:dyDescent="0.15">
      <c r="A11" s="557"/>
      <c r="B11" s="552"/>
      <c r="C11" s="552"/>
      <c r="D11" s="553"/>
      <c r="E11" s="553"/>
      <c r="F11" s="554"/>
      <c r="G11" s="555"/>
      <c r="H11" s="330"/>
      <c r="I11" s="330"/>
      <c r="K11" s="330"/>
    </row>
    <row r="12" spans="1:11" ht="22.5" customHeight="1" x14ac:dyDescent="0.15">
      <c r="A12" s="557"/>
      <c r="B12" s="552"/>
      <c r="C12" s="552"/>
      <c r="D12" s="553"/>
      <c r="E12" s="553"/>
      <c r="F12" s="554"/>
      <c r="G12" s="555"/>
      <c r="H12" s="330"/>
      <c r="I12" s="330"/>
      <c r="K12" s="330"/>
    </row>
    <row r="13" spans="1:11" ht="22.5" customHeight="1" x14ac:dyDescent="0.15">
      <c r="A13" s="557"/>
      <c r="B13" s="552"/>
      <c r="C13" s="552"/>
      <c r="D13" s="553"/>
      <c r="E13" s="553"/>
      <c r="F13" s="554"/>
      <c r="G13" s="555"/>
      <c r="H13" s="330"/>
      <c r="I13" s="330"/>
      <c r="K13" s="330"/>
    </row>
    <row r="14" spans="1:11" ht="22.5" customHeight="1" x14ac:dyDescent="0.15">
      <c r="A14" s="557"/>
      <c r="B14" s="552"/>
      <c r="C14" s="552"/>
      <c r="D14" s="553"/>
      <c r="E14" s="553"/>
      <c r="F14" s="554"/>
      <c r="G14" s="555"/>
      <c r="H14" s="330"/>
      <c r="I14" s="330"/>
      <c r="K14" s="330"/>
    </row>
    <row r="15" spans="1:11" ht="22.5" customHeight="1" x14ac:dyDescent="0.15">
      <c r="A15" s="557"/>
      <c r="B15" s="552"/>
      <c r="C15" s="552"/>
      <c r="D15" s="553"/>
      <c r="E15" s="553"/>
      <c r="F15" s="554"/>
      <c r="G15" s="555"/>
      <c r="H15" s="330"/>
      <c r="I15" s="330"/>
      <c r="K15" s="330"/>
    </row>
    <row r="16" spans="1:11" ht="22.5" customHeight="1" x14ac:dyDescent="0.15">
      <c r="A16" s="557"/>
      <c r="B16" s="552"/>
      <c r="C16" s="552"/>
      <c r="D16" s="553"/>
      <c r="E16" s="553"/>
      <c r="F16" s="554"/>
      <c r="G16" s="555"/>
      <c r="H16" s="330"/>
      <c r="I16" s="330"/>
      <c r="K16" s="330"/>
    </row>
    <row r="17" spans="1:11" ht="22.5" customHeight="1" x14ac:dyDescent="0.15">
      <c r="A17" s="557"/>
      <c r="B17" s="552"/>
      <c r="C17" s="552"/>
      <c r="D17" s="553"/>
      <c r="E17" s="553"/>
      <c r="F17" s="554"/>
      <c r="G17" s="555"/>
      <c r="H17" s="330"/>
      <c r="I17" s="330"/>
      <c r="K17" s="330"/>
    </row>
    <row r="18" spans="1:11" x14ac:dyDescent="0.15">
      <c r="A18" s="551"/>
      <c r="B18" s="569"/>
      <c r="C18" s="569"/>
      <c r="D18" s="570"/>
      <c r="E18" s="570"/>
      <c r="F18" s="571"/>
      <c r="G18" s="330"/>
      <c r="H18" s="330"/>
      <c r="I18" s="330"/>
      <c r="K18" s="330"/>
    </row>
    <row r="19" spans="1:11" x14ac:dyDescent="0.15">
      <c r="A19" s="551"/>
      <c r="B19" s="569"/>
      <c r="C19" s="569"/>
      <c r="D19" s="570"/>
      <c r="E19" s="570"/>
      <c r="F19" s="571"/>
      <c r="G19" s="330"/>
      <c r="H19" s="330"/>
      <c r="I19" s="330"/>
    </row>
    <row r="20" spans="1:11" x14ac:dyDescent="0.15">
      <c r="A20" s="778"/>
      <c r="B20" s="779"/>
      <c r="C20" s="779"/>
      <c r="D20" s="780"/>
      <c r="E20" s="780"/>
      <c r="F20" s="781"/>
    </row>
    <row r="21" spans="1:11" x14ac:dyDescent="0.15">
      <c r="A21" s="778"/>
      <c r="B21" s="779"/>
      <c r="C21" s="779"/>
      <c r="D21" s="780"/>
      <c r="E21" s="780"/>
      <c r="F21" s="781"/>
    </row>
    <row r="22" spans="1:11" x14ac:dyDescent="0.15">
      <c r="A22" s="778"/>
      <c r="B22" s="779"/>
      <c r="C22" s="779"/>
      <c r="D22" s="780"/>
      <c r="E22" s="780"/>
      <c r="F22" s="781"/>
    </row>
    <row r="23" spans="1:11" ht="15" thickBot="1" x14ac:dyDescent="0.2">
      <c r="A23" s="782"/>
      <c r="B23" s="783"/>
      <c r="C23" s="783"/>
      <c r="D23" s="784"/>
      <c r="E23" s="784"/>
      <c r="F23" s="785"/>
    </row>
  </sheetData>
  <phoneticPr fontId="5" type="noConversion"/>
  <pageMargins left="1.1417322834645669" right="0.2" top="0.78" bottom="0.49" header="0.51181102362204722" footer="0.51181102362204722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"/>
  <sheetViews>
    <sheetView workbookViewId="0"/>
  </sheetViews>
  <sheetFormatPr defaultRowHeight="12" x14ac:dyDescent="0.15"/>
  <sheetData/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IS72"/>
  <sheetViews>
    <sheetView showGridLines="0" zoomScaleNormal="100" zoomScaleSheetLayoutView="100" workbookViewId="0">
      <selection activeCell="W29" sqref="W29"/>
    </sheetView>
  </sheetViews>
  <sheetFormatPr defaultRowHeight="13.5" x14ac:dyDescent="0.15"/>
  <cols>
    <col min="1" max="1" width="1.140625" style="872" customWidth="1"/>
    <col min="2" max="2" width="16.42578125" style="872" customWidth="1"/>
    <col min="3" max="3" width="12.5703125" style="872" customWidth="1"/>
    <col min="4" max="4" width="3.5703125" style="872" customWidth="1"/>
    <col min="5" max="5" width="6.140625" style="872" customWidth="1"/>
    <col min="6" max="6" width="3.5703125" style="872" customWidth="1"/>
    <col min="7" max="7" width="6.140625" style="872" customWidth="1"/>
    <col min="8" max="8" width="3.5703125" style="872" customWidth="1"/>
    <col min="9" max="9" width="6.140625" style="872" customWidth="1"/>
    <col min="10" max="10" width="3.5703125" style="872" customWidth="1"/>
    <col min="11" max="11" width="6.140625" style="872" customWidth="1"/>
    <col min="12" max="12" width="3.5703125" style="872" customWidth="1"/>
    <col min="13" max="13" width="6.140625" style="872" customWidth="1"/>
    <col min="14" max="14" width="3.5703125" style="872" customWidth="1"/>
    <col min="15" max="15" width="6.140625" style="872" customWidth="1"/>
    <col min="16" max="16" width="3.5703125" style="872" customWidth="1"/>
    <col min="17" max="17" width="6.140625" style="872" customWidth="1"/>
    <col min="18" max="18" width="3.5703125" style="872" customWidth="1"/>
    <col min="19" max="19" width="6.140625" style="872" customWidth="1"/>
    <col min="20" max="20" width="3.5703125" style="872" customWidth="1"/>
    <col min="21" max="21" width="3.85546875" style="872" customWidth="1"/>
    <col min="22" max="22" width="3.140625" style="872" customWidth="1"/>
    <col min="23" max="23" width="7.85546875" style="872" customWidth="1"/>
    <col min="24" max="24" width="6" style="872" customWidth="1"/>
    <col min="25" max="25" width="8.7109375" style="872" customWidth="1"/>
    <col min="26" max="26" width="1.140625" style="872" customWidth="1"/>
    <col min="27" max="253" width="9.140625" style="872"/>
    <col min="254" max="16384" width="9.140625" style="873"/>
  </cols>
  <sheetData>
    <row r="1" spans="1:253" x14ac:dyDescent="0.15">
      <c r="A1" s="869"/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0"/>
      <c r="V1" s="870"/>
      <c r="W1" s="870"/>
      <c r="X1" s="870"/>
      <c r="Y1" s="870"/>
      <c r="Z1" s="871"/>
    </row>
    <row r="2" spans="1:253" ht="25.5" x14ac:dyDescent="0.25">
      <c r="A2" s="874"/>
      <c r="B2" s="875" t="s">
        <v>471</v>
      </c>
      <c r="C2" s="876"/>
      <c r="D2" s="877"/>
      <c r="E2" s="877"/>
      <c r="F2" s="877"/>
      <c r="G2" s="878"/>
      <c r="H2" s="878"/>
      <c r="I2" s="878"/>
      <c r="J2" s="1096"/>
      <c r="K2" s="1096"/>
      <c r="L2" s="1096"/>
      <c r="M2" s="878"/>
      <c r="N2" s="878"/>
      <c r="O2" s="878"/>
      <c r="P2" s="878"/>
      <c r="Q2" s="878"/>
      <c r="R2" s="878"/>
      <c r="S2" s="878"/>
      <c r="T2" s="878"/>
      <c r="U2" s="878"/>
      <c r="V2" s="878"/>
      <c r="W2" s="880"/>
      <c r="X2" s="878"/>
      <c r="Y2" s="878"/>
      <c r="Z2" s="881"/>
      <c r="AA2" s="882"/>
      <c r="AB2" s="882"/>
      <c r="AC2" s="882"/>
      <c r="AD2" s="882"/>
      <c r="AE2" s="882"/>
      <c r="AF2" s="882"/>
      <c r="AG2" s="882"/>
      <c r="AH2" s="882"/>
      <c r="AI2" s="882"/>
      <c r="AJ2" s="882"/>
      <c r="AK2" s="882"/>
      <c r="AL2" s="882"/>
      <c r="AM2" s="882"/>
      <c r="AN2" s="882"/>
      <c r="AO2" s="882"/>
      <c r="AP2" s="882"/>
      <c r="AQ2" s="882"/>
      <c r="AR2" s="882"/>
      <c r="AS2" s="882"/>
      <c r="AT2" s="882"/>
      <c r="AU2" s="882"/>
      <c r="AV2" s="882"/>
      <c r="AW2" s="882"/>
      <c r="AX2" s="882"/>
      <c r="AY2" s="882"/>
      <c r="AZ2" s="882"/>
      <c r="BA2" s="882"/>
      <c r="BB2" s="882"/>
      <c r="BC2" s="882"/>
      <c r="BD2" s="882"/>
      <c r="BE2" s="882"/>
      <c r="BF2" s="882"/>
      <c r="BG2" s="882"/>
      <c r="BH2" s="882"/>
      <c r="BI2" s="882"/>
      <c r="BJ2" s="882"/>
      <c r="BK2" s="882"/>
      <c r="BL2" s="882"/>
      <c r="BM2" s="882"/>
      <c r="BN2" s="882"/>
      <c r="BO2" s="882"/>
      <c r="BP2" s="882"/>
      <c r="BQ2" s="882"/>
      <c r="BR2" s="882"/>
      <c r="BS2" s="882"/>
      <c r="BT2" s="882"/>
      <c r="BU2" s="882"/>
      <c r="BV2" s="882"/>
      <c r="BW2" s="882"/>
      <c r="BX2" s="882"/>
      <c r="BY2" s="882"/>
      <c r="BZ2" s="882"/>
      <c r="CA2" s="882"/>
      <c r="CB2" s="882"/>
      <c r="CC2" s="882"/>
      <c r="CD2" s="882"/>
      <c r="CE2" s="882"/>
      <c r="CF2" s="882"/>
      <c r="CG2" s="882"/>
      <c r="CH2" s="882"/>
      <c r="CI2" s="882"/>
      <c r="CJ2" s="882"/>
      <c r="CK2" s="882"/>
      <c r="CL2" s="882"/>
      <c r="CM2" s="882"/>
      <c r="CN2" s="882"/>
      <c r="CO2" s="882"/>
      <c r="CP2" s="882"/>
      <c r="CQ2" s="882"/>
      <c r="CR2" s="882"/>
      <c r="CS2" s="882"/>
      <c r="CT2" s="882"/>
      <c r="CU2" s="882"/>
      <c r="CV2" s="882"/>
      <c r="CW2" s="882"/>
      <c r="CX2" s="882"/>
      <c r="CY2" s="882"/>
      <c r="CZ2" s="882"/>
      <c r="DA2" s="882"/>
      <c r="DB2" s="882"/>
      <c r="DC2" s="882"/>
      <c r="DD2" s="882"/>
      <c r="DE2" s="882"/>
      <c r="DF2" s="882"/>
      <c r="DG2" s="882"/>
      <c r="DH2" s="882"/>
      <c r="DI2" s="882"/>
      <c r="DJ2" s="882"/>
      <c r="DK2" s="882"/>
      <c r="DL2" s="882"/>
      <c r="DM2" s="882"/>
      <c r="DN2" s="882"/>
      <c r="DO2" s="882"/>
      <c r="DP2" s="882"/>
      <c r="DQ2" s="882"/>
      <c r="DR2" s="882"/>
      <c r="DS2" s="882"/>
      <c r="DT2" s="882"/>
      <c r="DU2" s="882"/>
      <c r="DV2" s="882"/>
      <c r="DW2" s="882"/>
      <c r="DX2" s="882"/>
      <c r="DY2" s="882"/>
      <c r="DZ2" s="882"/>
      <c r="EA2" s="882"/>
      <c r="EB2" s="882"/>
      <c r="EC2" s="882"/>
      <c r="ED2" s="882"/>
      <c r="EE2" s="882"/>
      <c r="EF2" s="882"/>
      <c r="EG2" s="882"/>
      <c r="EH2" s="882"/>
      <c r="EI2" s="882"/>
      <c r="EJ2" s="882"/>
      <c r="EK2" s="882"/>
      <c r="EL2" s="882"/>
      <c r="EM2" s="882"/>
      <c r="EN2" s="882"/>
      <c r="EO2" s="882"/>
      <c r="EP2" s="882"/>
      <c r="EQ2" s="882"/>
      <c r="ER2" s="882"/>
      <c r="ES2" s="882"/>
      <c r="ET2" s="882"/>
      <c r="EU2" s="882"/>
      <c r="EV2" s="882"/>
      <c r="EW2" s="882"/>
      <c r="EX2" s="882"/>
      <c r="EY2" s="882"/>
      <c r="EZ2" s="882"/>
      <c r="FA2" s="882"/>
      <c r="FB2" s="882"/>
      <c r="FC2" s="882"/>
      <c r="FD2" s="882"/>
      <c r="FE2" s="882"/>
      <c r="FF2" s="882"/>
      <c r="FG2" s="882"/>
      <c r="FH2" s="882"/>
      <c r="FI2" s="882"/>
      <c r="FJ2" s="882"/>
      <c r="FK2" s="882"/>
      <c r="FL2" s="882"/>
      <c r="FM2" s="882"/>
      <c r="FN2" s="882"/>
      <c r="FO2" s="882"/>
      <c r="FP2" s="882"/>
      <c r="FQ2" s="882"/>
      <c r="FR2" s="882"/>
      <c r="FS2" s="882"/>
      <c r="FT2" s="882"/>
      <c r="FU2" s="882"/>
      <c r="FV2" s="882"/>
      <c r="FW2" s="882"/>
      <c r="FX2" s="882"/>
      <c r="FY2" s="882"/>
      <c r="FZ2" s="882"/>
      <c r="GA2" s="882"/>
      <c r="GB2" s="882"/>
      <c r="GC2" s="882"/>
      <c r="GD2" s="882"/>
      <c r="GE2" s="882"/>
      <c r="GF2" s="882"/>
      <c r="GG2" s="882"/>
      <c r="GH2" s="882"/>
      <c r="GI2" s="882"/>
      <c r="GJ2" s="882"/>
      <c r="GK2" s="882"/>
      <c r="GL2" s="882"/>
      <c r="GM2" s="882"/>
      <c r="GN2" s="882"/>
      <c r="GO2" s="882"/>
      <c r="GP2" s="882"/>
      <c r="GQ2" s="882"/>
      <c r="GR2" s="882"/>
      <c r="GS2" s="882"/>
      <c r="GT2" s="882"/>
      <c r="GU2" s="882"/>
      <c r="GV2" s="882"/>
      <c r="GW2" s="882"/>
      <c r="GX2" s="882"/>
      <c r="GY2" s="882"/>
      <c r="GZ2" s="882"/>
      <c r="HA2" s="882"/>
      <c r="HB2" s="882"/>
      <c r="HC2" s="882"/>
      <c r="HD2" s="882"/>
      <c r="HE2" s="882"/>
      <c r="HF2" s="882"/>
      <c r="HG2" s="882"/>
      <c r="HH2" s="882"/>
      <c r="HI2" s="882"/>
      <c r="HJ2" s="882"/>
      <c r="HK2" s="882"/>
      <c r="HL2" s="882"/>
      <c r="HM2" s="882"/>
      <c r="HN2" s="882"/>
      <c r="HO2" s="882"/>
      <c r="HP2" s="882"/>
      <c r="HQ2" s="882"/>
      <c r="HR2" s="882"/>
      <c r="HS2" s="882"/>
      <c r="HT2" s="882"/>
      <c r="HU2" s="882"/>
      <c r="HV2" s="882"/>
      <c r="HW2" s="882"/>
      <c r="HX2" s="882"/>
      <c r="HY2" s="882"/>
      <c r="HZ2" s="882"/>
      <c r="IA2" s="882"/>
      <c r="IB2" s="882"/>
      <c r="IC2" s="882"/>
      <c r="ID2" s="882"/>
      <c r="IE2" s="882"/>
      <c r="IF2" s="882"/>
      <c r="IG2" s="882"/>
      <c r="IH2" s="882"/>
      <c r="II2" s="882"/>
      <c r="IJ2" s="882"/>
      <c r="IK2" s="882"/>
      <c r="IL2" s="882"/>
      <c r="IM2" s="882"/>
      <c r="IN2" s="882"/>
      <c r="IO2" s="882"/>
      <c r="IP2" s="882"/>
      <c r="IQ2" s="882"/>
      <c r="IR2" s="882"/>
      <c r="IS2" s="882"/>
    </row>
    <row r="3" spans="1:253" ht="21" customHeight="1" x14ac:dyDescent="0.15">
      <c r="A3" s="874"/>
      <c r="B3" s="883"/>
      <c r="C3" s="876"/>
      <c r="D3" s="877"/>
      <c r="E3" s="877"/>
      <c r="F3" s="877"/>
      <c r="G3" s="878"/>
      <c r="H3" s="878"/>
      <c r="I3" s="878"/>
      <c r="J3" s="879"/>
      <c r="K3" s="879"/>
      <c r="L3" s="879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80"/>
      <c r="X3" s="878"/>
      <c r="Y3" s="878"/>
      <c r="Z3" s="881"/>
      <c r="AA3" s="882"/>
      <c r="AB3" s="882"/>
      <c r="AC3" s="882"/>
      <c r="AD3" s="882"/>
      <c r="AE3" s="882"/>
      <c r="AF3" s="882"/>
      <c r="AG3" s="882"/>
      <c r="AH3" s="882"/>
      <c r="AI3" s="882"/>
      <c r="AJ3" s="882"/>
      <c r="AK3" s="882"/>
      <c r="AL3" s="882"/>
      <c r="AM3" s="882"/>
      <c r="AN3" s="882"/>
      <c r="AO3" s="882"/>
      <c r="AP3" s="882"/>
      <c r="AQ3" s="882"/>
      <c r="AR3" s="882"/>
      <c r="AS3" s="882"/>
      <c r="AT3" s="882"/>
      <c r="AU3" s="882"/>
      <c r="AV3" s="882"/>
      <c r="AW3" s="882"/>
      <c r="AX3" s="882"/>
      <c r="AY3" s="882"/>
      <c r="AZ3" s="882"/>
      <c r="BA3" s="882"/>
      <c r="BB3" s="882"/>
      <c r="BC3" s="882"/>
      <c r="BD3" s="882"/>
      <c r="BE3" s="882"/>
      <c r="BF3" s="882"/>
      <c r="BG3" s="882"/>
      <c r="BH3" s="882"/>
      <c r="BI3" s="882"/>
      <c r="BJ3" s="882"/>
      <c r="BK3" s="882"/>
      <c r="BL3" s="882"/>
      <c r="BM3" s="882"/>
      <c r="BN3" s="882"/>
      <c r="BO3" s="882"/>
      <c r="BP3" s="882"/>
      <c r="BQ3" s="882"/>
      <c r="BR3" s="882"/>
      <c r="BS3" s="882"/>
      <c r="BT3" s="882"/>
      <c r="BU3" s="882"/>
      <c r="BV3" s="882"/>
      <c r="BW3" s="882"/>
      <c r="BX3" s="882"/>
      <c r="BY3" s="882"/>
      <c r="BZ3" s="882"/>
      <c r="CA3" s="882"/>
      <c r="CB3" s="882"/>
      <c r="CC3" s="882"/>
      <c r="CD3" s="882"/>
      <c r="CE3" s="882"/>
      <c r="CF3" s="882"/>
      <c r="CG3" s="882"/>
      <c r="CH3" s="882"/>
      <c r="CI3" s="882"/>
      <c r="CJ3" s="882"/>
      <c r="CK3" s="882"/>
      <c r="CL3" s="882"/>
      <c r="CM3" s="882"/>
      <c r="CN3" s="882"/>
      <c r="CO3" s="882"/>
      <c r="CP3" s="882"/>
      <c r="CQ3" s="882"/>
      <c r="CR3" s="882"/>
      <c r="CS3" s="882"/>
      <c r="CT3" s="882"/>
      <c r="CU3" s="882"/>
      <c r="CV3" s="882"/>
      <c r="CW3" s="882"/>
      <c r="CX3" s="882"/>
      <c r="CY3" s="882"/>
      <c r="CZ3" s="882"/>
      <c r="DA3" s="882"/>
      <c r="DB3" s="882"/>
      <c r="DC3" s="882"/>
      <c r="DD3" s="882"/>
      <c r="DE3" s="882"/>
      <c r="DF3" s="882"/>
      <c r="DG3" s="882"/>
      <c r="DH3" s="882"/>
      <c r="DI3" s="882"/>
      <c r="DJ3" s="882"/>
      <c r="DK3" s="882"/>
      <c r="DL3" s="882"/>
      <c r="DM3" s="882"/>
      <c r="DN3" s="882"/>
      <c r="DO3" s="882"/>
      <c r="DP3" s="882"/>
      <c r="DQ3" s="882"/>
      <c r="DR3" s="882"/>
      <c r="DS3" s="882"/>
      <c r="DT3" s="882"/>
      <c r="DU3" s="882"/>
      <c r="DV3" s="882"/>
      <c r="DW3" s="882"/>
      <c r="DX3" s="882"/>
      <c r="DY3" s="882"/>
      <c r="DZ3" s="882"/>
      <c r="EA3" s="882"/>
      <c r="EB3" s="882"/>
      <c r="EC3" s="882"/>
      <c r="ED3" s="882"/>
      <c r="EE3" s="882"/>
      <c r="EF3" s="882"/>
      <c r="EG3" s="882"/>
      <c r="EH3" s="882"/>
      <c r="EI3" s="882"/>
      <c r="EJ3" s="882"/>
      <c r="EK3" s="882"/>
      <c r="EL3" s="882"/>
      <c r="EM3" s="882"/>
      <c r="EN3" s="882"/>
      <c r="EO3" s="882"/>
      <c r="EP3" s="882"/>
      <c r="EQ3" s="882"/>
      <c r="ER3" s="882"/>
      <c r="ES3" s="882"/>
      <c r="ET3" s="882"/>
      <c r="EU3" s="882"/>
      <c r="EV3" s="882"/>
      <c r="EW3" s="882"/>
      <c r="EX3" s="882"/>
      <c r="EY3" s="882"/>
      <c r="EZ3" s="882"/>
      <c r="FA3" s="882"/>
      <c r="FB3" s="882"/>
      <c r="FC3" s="882"/>
      <c r="FD3" s="882"/>
      <c r="FE3" s="882"/>
      <c r="FF3" s="882"/>
      <c r="FG3" s="882"/>
      <c r="FH3" s="882"/>
      <c r="FI3" s="882"/>
      <c r="FJ3" s="882"/>
      <c r="FK3" s="882"/>
      <c r="FL3" s="882"/>
      <c r="FM3" s="882"/>
      <c r="FN3" s="882"/>
      <c r="FO3" s="882"/>
      <c r="FP3" s="882"/>
      <c r="FQ3" s="882"/>
      <c r="FR3" s="882"/>
      <c r="FS3" s="882"/>
      <c r="FT3" s="882"/>
      <c r="FU3" s="882"/>
      <c r="FV3" s="882"/>
      <c r="FW3" s="882"/>
      <c r="FX3" s="882"/>
      <c r="FY3" s="882"/>
      <c r="FZ3" s="882"/>
      <c r="GA3" s="882"/>
      <c r="GB3" s="882"/>
      <c r="GC3" s="882"/>
      <c r="GD3" s="882"/>
      <c r="GE3" s="882"/>
      <c r="GF3" s="882"/>
      <c r="GG3" s="882"/>
      <c r="GH3" s="882"/>
      <c r="GI3" s="882"/>
      <c r="GJ3" s="882"/>
      <c r="GK3" s="882"/>
      <c r="GL3" s="882"/>
      <c r="GM3" s="882"/>
      <c r="GN3" s="882"/>
      <c r="GO3" s="882"/>
      <c r="GP3" s="882"/>
      <c r="GQ3" s="882"/>
      <c r="GR3" s="882"/>
      <c r="GS3" s="882"/>
      <c r="GT3" s="882"/>
      <c r="GU3" s="882"/>
      <c r="GV3" s="882"/>
      <c r="GW3" s="882"/>
      <c r="GX3" s="882"/>
      <c r="GY3" s="882"/>
      <c r="GZ3" s="882"/>
      <c r="HA3" s="882"/>
      <c r="HB3" s="882"/>
      <c r="HC3" s="882"/>
      <c r="HD3" s="882"/>
      <c r="HE3" s="882"/>
      <c r="HF3" s="882"/>
      <c r="HG3" s="882"/>
      <c r="HH3" s="882"/>
      <c r="HI3" s="882"/>
      <c r="HJ3" s="882"/>
      <c r="HK3" s="882"/>
      <c r="HL3" s="882"/>
      <c r="HM3" s="882"/>
      <c r="HN3" s="882"/>
      <c r="HO3" s="882"/>
      <c r="HP3" s="882"/>
      <c r="HQ3" s="882"/>
      <c r="HR3" s="882"/>
      <c r="HS3" s="882"/>
      <c r="HT3" s="882"/>
      <c r="HU3" s="882"/>
      <c r="HV3" s="882"/>
      <c r="HW3" s="882"/>
      <c r="HX3" s="882"/>
      <c r="HY3" s="882"/>
      <c r="HZ3" s="882"/>
      <c r="IA3" s="882"/>
      <c r="IB3" s="882"/>
      <c r="IC3" s="882"/>
      <c r="ID3" s="882"/>
      <c r="IE3" s="882"/>
      <c r="IF3" s="882"/>
      <c r="IG3" s="882"/>
      <c r="IH3" s="882"/>
      <c r="II3" s="882"/>
      <c r="IJ3" s="882"/>
      <c r="IK3" s="882"/>
      <c r="IL3" s="882"/>
      <c r="IM3" s="882"/>
      <c r="IN3" s="882"/>
      <c r="IO3" s="882"/>
      <c r="IP3" s="882"/>
      <c r="IQ3" s="882"/>
      <c r="IR3" s="882"/>
      <c r="IS3" s="882"/>
    </row>
    <row r="4" spans="1:253" ht="21" customHeight="1" x14ac:dyDescent="0.15">
      <c r="A4" s="874"/>
      <c r="B4" s="884"/>
      <c r="C4" s="878"/>
      <c r="D4" s="878"/>
      <c r="E4" s="878"/>
      <c r="F4" s="878"/>
      <c r="G4" s="885"/>
      <c r="H4" s="878"/>
      <c r="I4" s="878"/>
      <c r="J4" s="878"/>
      <c r="K4" s="878"/>
      <c r="L4" s="878"/>
      <c r="M4" s="878"/>
      <c r="N4" s="878"/>
      <c r="O4" s="878"/>
      <c r="P4" s="878"/>
      <c r="Q4" s="878"/>
      <c r="R4" s="878"/>
      <c r="S4" s="878"/>
      <c r="T4" s="878"/>
      <c r="U4" s="886"/>
      <c r="V4" s="886"/>
      <c r="W4" s="886"/>
      <c r="X4" s="886"/>
      <c r="Y4" s="878"/>
      <c r="Z4" s="881"/>
      <c r="AA4" s="882"/>
      <c r="AB4" s="882"/>
      <c r="AC4" s="882"/>
      <c r="AD4" s="882"/>
      <c r="AE4" s="882"/>
      <c r="AF4" s="882"/>
      <c r="AG4" s="882"/>
      <c r="AH4" s="882"/>
      <c r="AI4" s="882"/>
      <c r="AJ4" s="882"/>
      <c r="AK4" s="882"/>
      <c r="AL4" s="882"/>
      <c r="AM4" s="882"/>
      <c r="AN4" s="882"/>
      <c r="AO4" s="882"/>
      <c r="AP4" s="882"/>
      <c r="AQ4" s="882"/>
      <c r="AR4" s="882"/>
      <c r="AS4" s="882"/>
      <c r="AT4" s="882"/>
      <c r="AU4" s="882"/>
      <c r="AV4" s="882"/>
      <c r="AW4" s="882"/>
      <c r="AX4" s="882"/>
      <c r="AY4" s="882"/>
      <c r="AZ4" s="882"/>
      <c r="BA4" s="882"/>
      <c r="BB4" s="882"/>
      <c r="BC4" s="882"/>
      <c r="BD4" s="882"/>
      <c r="BE4" s="882"/>
      <c r="BF4" s="882"/>
      <c r="BG4" s="882"/>
      <c r="BH4" s="882"/>
      <c r="BI4" s="882"/>
      <c r="BJ4" s="882"/>
      <c r="BK4" s="882"/>
      <c r="BL4" s="882"/>
      <c r="BM4" s="882"/>
      <c r="BN4" s="882"/>
      <c r="BO4" s="882"/>
      <c r="BP4" s="882"/>
      <c r="BQ4" s="882"/>
      <c r="BR4" s="882"/>
      <c r="BS4" s="882"/>
      <c r="BT4" s="882"/>
      <c r="BU4" s="882"/>
      <c r="BV4" s="882"/>
      <c r="BW4" s="882"/>
      <c r="BX4" s="882"/>
      <c r="BY4" s="882"/>
      <c r="BZ4" s="882"/>
      <c r="CA4" s="882"/>
      <c r="CB4" s="882"/>
      <c r="CC4" s="882"/>
      <c r="CD4" s="882"/>
      <c r="CE4" s="882"/>
      <c r="CF4" s="882"/>
      <c r="CG4" s="882"/>
      <c r="CH4" s="882"/>
      <c r="CI4" s="882"/>
      <c r="CJ4" s="882"/>
      <c r="CK4" s="882"/>
      <c r="CL4" s="882"/>
      <c r="CM4" s="882"/>
      <c r="CN4" s="882"/>
      <c r="CO4" s="882"/>
      <c r="CP4" s="882"/>
      <c r="CQ4" s="882"/>
      <c r="CR4" s="882"/>
      <c r="CS4" s="882"/>
      <c r="CT4" s="882"/>
      <c r="CU4" s="882"/>
      <c r="CV4" s="882"/>
      <c r="CW4" s="882"/>
      <c r="CX4" s="882"/>
      <c r="CY4" s="882"/>
      <c r="CZ4" s="882"/>
      <c r="DA4" s="882"/>
      <c r="DB4" s="882"/>
      <c r="DC4" s="882"/>
      <c r="DD4" s="882"/>
      <c r="DE4" s="882"/>
      <c r="DF4" s="882"/>
      <c r="DG4" s="882"/>
      <c r="DH4" s="882"/>
      <c r="DI4" s="882"/>
      <c r="DJ4" s="882"/>
      <c r="DK4" s="882"/>
      <c r="DL4" s="882"/>
      <c r="DM4" s="882"/>
      <c r="DN4" s="882"/>
      <c r="DO4" s="882"/>
      <c r="DP4" s="882"/>
      <c r="DQ4" s="882"/>
      <c r="DR4" s="882"/>
      <c r="DS4" s="882"/>
      <c r="DT4" s="882"/>
      <c r="DU4" s="882"/>
      <c r="DV4" s="882"/>
      <c r="DW4" s="882"/>
      <c r="DX4" s="882"/>
      <c r="DY4" s="882"/>
      <c r="DZ4" s="882"/>
      <c r="EA4" s="882"/>
      <c r="EB4" s="882"/>
      <c r="EC4" s="882"/>
      <c r="ED4" s="882"/>
      <c r="EE4" s="882"/>
      <c r="EF4" s="882"/>
      <c r="EG4" s="882"/>
      <c r="EH4" s="882"/>
      <c r="EI4" s="882"/>
      <c r="EJ4" s="882"/>
      <c r="EK4" s="882"/>
      <c r="EL4" s="882"/>
      <c r="EM4" s="882"/>
      <c r="EN4" s="882"/>
      <c r="EO4" s="882"/>
      <c r="EP4" s="882"/>
      <c r="EQ4" s="882"/>
      <c r="ER4" s="882"/>
      <c r="ES4" s="882"/>
      <c r="ET4" s="882"/>
      <c r="EU4" s="882"/>
      <c r="EV4" s="882"/>
      <c r="EW4" s="882"/>
      <c r="EX4" s="882"/>
      <c r="EY4" s="882"/>
      <c r="EZ4" s="882"/>
      <c r="FA4" s="882"/>
      <c r="FB4" s="882"/>
      <c r="FC4" s="882"/>
      <c r="FD4" s="882"/>
      <c r="FE4" s="882"/>
      <c r="FF4" s="882"/>
      <c r="FG4" s="882"/>
      <c r="FH4" s="882"/>
      <c r="FI4" s="882"/>
      <c r="FJ4" s="882"/>
      <c r="FK4" s="882"/>
      <c r="FL4" s="882"/>
      <c r="FM4" s="882"/>
      <c r="FN4" s="882"/>
      <c r="FO4" s="882"/>
      <c r="FP4" s="882"/>
      <c r="FQ4" s="882"/>
      <c r="FR4" s="882"/>
      <c r="FS4" s="882"/>
      <c r="FT4" s="882"/>
      <c r="FU4" s="882"/>
      <c r="FV4" s="882"/>
      <c r="FW4" s="882"/>
      <c r="FX4" s="882"/>
      <c r="FY4" s="882"/>
      <c r="FZ4" s="882"/>
      <c r="GA4" s="882"/>
      <c r="GB4" s="882"/>
      <c r="GC4" s="882"/>
      <c r="GD4" s="882"/>
      <c r="GE4" s="882"/>
      <c r="GF4" s="882"/>
      <c r="GG4" s="882"/>
      <c r="GH4" s="882"/>
      <c r="GI4" s="882"/>
      <c r="GJ4" s="882"/>
      <c r="GK4" s="882"/>
      <c r="GL4" s="882"/>
      <c r="GM4" s="882"/>
      <c r="GN4" s="882"/>
      <c r="GO4" s="882"/>
      <c r="GP4" s="882"/>
      <c r="GQ4" s="882"/>
      <c r="GR4" s="882"/>
      <c r="GS4" s="882"/>
      <c r="GT4" s="882"/>
      <c r="GU4" s="882"/>
      <c r="GV4" s="882"/>
      <c r="GW4" s="882"/>
      <c r="GX4" s="882"/>
      <c r="GY4" s="882"/>
      <c r="GZ4" s="882"/>
      <c r="HA4" s="882"/>
      <c r="HB4" s="882"/>
      <c r="HC4" s="882"/>
      <c r="HD4" s="882"/>
      <c r="HE4" s="882"/>
      <c r="HF4" s="882"/>
      <c r="HG4" s="882"/>
      <c r="HH4" s="882"/>
      <c r="HI4" s="882"/>
      <c r="HJ4" s="882"/>
      <c r="HK4" s="882"/>
      <c r="HL4" s="882"/>
      <c r="HM4" s="882"/>
      <c r="HN4" s="882"/>
      <c r="HO4" s="882"/>
      <c r="HP4" s="882"/>
      <c r="HQ4" s="882"/>
      <c r="HR4" s="882"/>
      <c r="HS4" s="882"/>
      <c r="HT4" s="882"/>
      <c r="HU4" s="882"/>
      <c r="HV4" s="882"/>
      <c r="HW4" s="882"/>
      <c r="HX4" s="882"/>
      <c r="HY4" s="882"/>
      <c r="HZ4" s="882"/>
      <c r="IA4" s="882"/>
      <c r="IB4" s="882"/>
      <c r="IC4" s="882"/>
      <c r="ID4" s="882"/>
      <c r="IE4" s="882"/>
      <c r="IF4" s="882"/>
      <c r="IG4" s="882"/>
      <c r="IH4" s="882"/>
      <c r="II4" s="882"/>
      <c r="IJ4" s="882"/>
      <c r="IK4" s="882"/>
      <c r="IL4" s="882"/>
      <c r="IM4" s="882"/>
      <c r="IN4" s="882"/>
      <c r="IO4" s="882"/>
      <c r="IP4" s="882"/>
      <c r="IQ4" s="882"/>
      <c r="IR4" s="882"/>
      <c r="IS4" s="882"/>
    </row>
    <row r="5" spans="1:253" ht="21" customHeight="1" x14ac:dyDescent="0.15">
      <c r="A5" s="874"/>
      <c r="B5" s="884"/>
      <c r="C5" s="878"/>
      <c r="D5" s="878"/>
      <c r="E5" s="878"/>
      <c r="F5" s="878"/>
      <c r="G5" s="885"/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  <c r="S5" s="878"/>
      <c r="T5" s="878"/>
      <c r="U5" s="886"/>
      <c r="V5" s="886"/>
      <c r="W5" s="886"/>
      <c r="X5" s="886"/>
      <c r="Y5" s="878"/>
      <c r="Z5" s="881"/>
      <c r="AA5" s="882"/>
      <c r="AB5" s="882"/>
      <c r="AC5" s="882"/>
      <c r="AD5" s="882"/>
      <c r="AE5" s="882"/>
      <c r="AF5" s="882"/>
      <c r="AG5" s="882"/>
      <c r="AH5" s="882"/>
      <c r="AI5" s="882"/>
      <c r="AJ5" s="882"/>
      <c r="AK5" s="882"/>
      <c r="AL5" s="882"/>
      <c r="AM5" s="882"/>
      <c r="AN5" s="882"/>
      <c r="AO5" s="882"/>
      <c r="AP5" s="882"/>
      <c r="AQ5" s="882"/>
      <c r="AR5" s="882"/>
      <c r="AS5" s="882"/>
      <c r="AT5" s="882"/>
      <c r="AU5" s="882"/>
      <c r="AV5" s="882"/>
      <c r="AW5" s="882"/>
      <c r="AX5" s="882"/>
      <c r="AY5" s="882"/>
      <c r="AZ5" s="882"/>
      <c r="BA5" s="882"/>
      <c r="BB5" s="882"/>
      <c r="BC5" s="882"/>
      <c r="BD5" s="882"/>
      <c r="BE5" s="882"/>
      <c r="BF5" s="882"/>
      <c r="BG5" s="882"/>
      <c r="BH5" s="882"/>
      <c r="BI5" s="882"/>
      <c r="BJ5" s="882"/>
      <c r="BK5" s="882"/>
      <c r="BL5" s="882"/>
      <c r="BM5" s="882"/>
      <c r="BN5" s="882"/>
      <c r="BO5" s="882"/>
      <c r="BP5" s="882"/>
      <c r="BQ5" s="882"/>
      <c r="BR5" s="882"/>
      <c r="BS5" s="882"/>
      <c r="BT5" s="882"/>
      <c r="BU5" s="882"/>
      <c r="BV5" s="882"/>
      <c r="BW5" s="882"/>
      <c r="BX5" s="882"/>
      <c r="BY5" s="882"/>
      <c r="BZ5" s="882"/>
      <c r="CA5" s="882"/>
      <c r="CB5" s="882"/>
      <c r="CC5" s="882"/>
      <c r="CD5" s="882"/>
      <c r="CE5" s="882"/>
      <c r="CF5" s="882"/>
      <c r="CG5" s="882"/>
      <c r="CH5" s="882"/>
      <c r="CI5" s="882"/>
      <c r="CJ5" s="882"/>
      <c r="CK5" s="882"/>
      <c r="CL5" s="882"/>
      <c r="CM5" s="882"/>
      <c r="CN5" s="882"/>
      <c r="CO5" s="882"/>
      <c r="CP5" s="882"/>
      <c r="CQ5" s="882"/>
      <c r="CR5" s="882"/>
      <c r="CS5" s="882"/>
      <c r="CT5" s="882"/>
      <c r="CU5" s="882"/>
      <c r="CV5" s="882"/>
      <c r="CW5" s="882"/>
      <c r="CX5" s="882"/>
      <c r="CY5" s="882"/>
      <c r="CZ5" s="882"/>
      <c r="DA5" s="882"/>
      <c r="DB5" s="882"/>
      <c r="DC5" s="882"/>
      <c r="DD5" s="882"/>
      <c r="DE5" s="882"/>
      <c r="DF5" s="882"/>
      <c r="DG5" s="882"/>
      <c r="DH5" s="882"/>
      <c r="DI5" s="882"/>
      <c r="DJ5" s="882"/>
      <c r="DK5" s="882"/>
      <c r="DL5" s="882"/>
      <c r="DM5" s="882"/>
      <c r="DN5" s="882"/>
      <c r="DO5" s="882"/>
      <c r="DP5" s="882"/>
      <c r="DQ5" s="882"/>
      <c r="DR5" s="882"/>
      <c r="DS5" s="882"/>
      <c r="DT5" s="882"/>
      <c r="DU5" s="882"/>
      <c r="DV5" s="882"/>
      <c r="DW5" s="882"/>
      <c r="DX5" s="882"/>
      <c r="DY5" s="882"/>
      <c r="DZ5" s="882"/>
      <c r="EA5" s="882"/>
      <c r="EB5" s="882"/>
      <c r="EC5" s="882"/>
      <c r="ED5" s="882"/>
      <c r="EE5" s="882"/>
      <c r="EF5" s="882"/>
      <c r="EG5" s="882"/>
      <c r="EH5" s="882"/>
      <c r="EI5" s="882"/>
      <c r="EJ5" s="882"/>
      <c r="EK5" s="882"/>
      <c r="EL5" s="882"/>
      <c r="EM5" s="882"/>
      <c r="EN5" s="882"/>
      <c r="EO5" s="882"/>
      <c r="EP5" s="882"/>
      <c r="EQ5" s="882"/>
      <c r="ER5" s="882"/>
      <c r="ES5" s="882"/>
      <c r="ET5" s="882"/>
      <c r="EU5" s="882"/>
      <c r="EV5" s="882"/>
      <c r="EW5" s="882"/>
      <c r="EX5" s="882"/>
      <c r="EY5" s="882"/>
      <c r="EZ5" s="882"/>
      <c r="FA5" s="882"/>
      <c r="FB5" s="882"/>
      <c r="FC5" s="882"/>
      <c r="FD5" s="882"/>
      <c r="FE5" s="882"/>
      <c r="FF5" s="882"/>
      <c r="FG5" s="882"/>
      <c r="FH5" s="882"/>
      <c r="FI5" s="882"/>
      <c r="FJ5" s="882"/>
      <c r="FK5" s="882"/>
      <c r="FL5" s="882"/>
      <c r="FM5" s="882"/>
      <c r="FN5" s="882"/>
      <c r="FO5" s="882"/>
      <c r="FP5" s="882"/>
      <c r="FQ5" s="882"/>
      <c r="FR5" s="882"/>
      <c r="FS5" s="882"/>
      <c r="FT5" s="882"/>
      <c r="FU5" s="882"/>
      <c r="FV5" s="882"/>
      <c r="FW5" s="882"/>
      <c r="FX5" s="882"/>
      <c r="FY5" s="882"/>
      <c r="FZ5" s="882"/>
      <c r="GA5" s="882"/>
      <c r="GB5" s="882"/>
      <c r="GC5" s="882"/>
      <c r="GD5" s="882"/>
      <c r="GE5" s="882"/>
      <c r="GF5" s="882"/>
      <c r="GG5" s="882"/>
      <c r="GH5" s="882"/>
      <c r="GI5" s="882"/>
      <c r="GJ5" s="882"/>
      <c r="GK5" s="882"/>
      <c r="GL5" s="882"/>
      <c r="GM5" s="882"/>
      <c r="GN5" s="882"/>
      <c r="GO5" s="882"/>
      <c r="GP5" s="882"/>
      <c r="GQ5" s="882"/>
      <c r="GR5" s="882"/>
      <c r="GS5" s="882"/>
      <c r="GT5" s="882"/>
      <c r="GU5" s="882"/>
      <c r="GV5" s="882"/>
      <c r="GW5" s="882"/>
      <c r="GX5" s="882"/>
      <c r="GY5" s="882"/>
      <c r="GZ5" s="882"/>
      <c r="HA5" s="882"/>
      <c r="HB5" s="882"/>
      <c r="HC5" s="882"/>
      <c r="HD5" s="882"/>
      <c r="HE5" s="882"/>
      <c r="HF5" s="882"/>
      <c r="HG5" s="882"/>
      <c r="HH5" s="882"/>
      <c r="HI5" s="882"/>
      <c r="HJ5" s="882"/>
      <c r="HK5" s="882"/>
      <c r="HL5" s="882"/>
      <c r="HM5" s="882"/>
      <c r="HN5" s="882"/>
      <c r="HO5" s="882"/>
      <c r="HP5" s="882"/>
      <c r="HQ5" s="882"/>
      <c r="HR5" s="882"/>
      <c r="HS5" s="882"/>
      <c r="HT5" s="882"/>
      <c r="HU5" s="882"/>
      <c r="HV5" s="882"/>
      <c r="HW5" s="882"/>
      <c r="HX5" s="882"/>
      <c r="HY5" s="882"/>
      <c r="HZ5" s="882"/>
      <c r="IA5" s="882"/>
      <c r="IB5" s="882"/>
      <c r="IC5" s="882"/>
      <c r="ID5" s="882"/>
      <c r="IE5" s="882"/>
      <c r="IF5" s="882"/>
      <c r="IG5" s="882"/>
      <c r="IH5" s="882"/>
      <c r="II5" s="882"/>
      <c r="IJ5" s="882"/>
      <c r="IK5" s="882"/>
      <c r="IL5" s="882"/>
      <c r="IM5" s="882"/>
      <c r="IN5" s="882"/>
      <c r="IO5" s="882"/>
      <c r="IP5" s="882"/>
      <c r="IQ5" s="882"/>
      <c r="IR5" s="882"/>
      <c r="IS5" s="882"/>
    </row>
    <row r="6" spans="1:253" ht="21" customHeight="1" x14ac:dyDescent="0.15">
      <c r="A6" s="874"/>
      <c r="B6" s="884"/>
      <c r="C6" s="878"/>
      <c r="D6" s="878"/>
      <c r="E6" s="878"/>
      <c r="F6" s="878"/>
      <c r="G6" s="885"/>
      <c r="H6" s="878"/>
      <c r="I6" s="878"/>
      <c r="J6" s="878"/>
      <c r="K6" s="878"/>
      <c r="L6" s="878"/>
      <c r="M6" s="878"/>
      <c r="N6" s="878"/>
      <c r="O6" s="878"/>
      <c r="P6" s="878"/>
      <c r="Q6" s="878"/>
      <c r="R6" s="878"/>
      <c r="S6" s="878"/>
      <c r="T6" s="878"/>
      <c r="U6" s="886"/>
      <c r="V6" s="886"/>
      <c r="W6" s="886"/>
      <c r="X6" s="886"/>
      <c r="Y6" s="878"/>
      <c r="Z6" s="881"/>
      <c r="AA6" s="882"/>
      <c r="AB6" s="882"/>
      <c r="AC6" s="882"/>
      <c r="AD6" s="882"/>
      <c r="AE6" s="882"/>
      <c r="AF6" s="882"/>
      <c r="AG6" s="882"/>
      <c r="AH6" s="882"/>
      <c r="AI6" s="882"/>
      <c r="AJ6" s="882"/>
      <c r="AK6" s="882"/>
      <c r="AL6" s="882"/>
      <c r="AM6" s="882"/>
      <c r="AN6" s="882"/>
      <c r="AO6" s="882"/>
      <c r="AP6" s="882"/>
      <c r="AQ6" s="882"/>
      <c r="AR6" s="882"/>
      <c r="AS6" s="882"/>
      <c r="AT6" s="882"/>
      <c r="AU6" s="882"/>
      <c r="AV6" s="882"/>
      <c r="AW6" s="882"/>
      <c r="AX6" s="882"/>
      <c r="AY6" s="882"/>
      <c r="AZ6" s="882"/>
      <c r="BA6" s="882"/>
      <c r="BB6" s="882"/>
      <c r="BC6" s="882"/>
      <c r="BD6" s="882"/>
      <c r="BE6" s="882"/>
      <c r="BF6" s="882"/>
      <c r="BG6" s="882"/>
      <c r="BH6" s="882"/>
      <c r="BI6" s="882"/>
      <c r="BJ6" s="882"/>
      <c r="BK6" s="882"/>
      <c r="BL6" s="882"/>
      <c r="BM6" s="882"/>
      <c r="BN6" s="882"/>
      <c r="BO6" s="882"/>
      <c r="BP6" s="882"/>
      <c r="BQ6" s="882"/>
      <c r="BR6" s="882"/>
      <c r="BS6" s="882"/>
      <c r="BT6" s="882"/>
      <c r="BU6" s="882"/>
      <c r="BV6" s="882"/>
      <c r="BW6" s="882"/>
      <c r="BX6" s="882"/>
      <c r="BY6" s="882"/>
      <c r="BZ6" s="882"/>
      <c r="CA6" s="882"/>
      <c r="CB6" s="882"/>
      <c r="CC6" s="882"/>
      <c r="CD6" s="882"/>
      <c r="CE6" s="882"/>
      <c r="CF6" s="882"/>
      <c r="CG6" s="882"/>
      <c r="CH6" s="882"/>
      <c r="CI6" s="882"/>
      <c r="CJ6" s="882"/>
      <c r="CK6" s="882"/>
      <c r="CL6" s="882"/>
      <c r="CM6" s="882"/>
      <c r="CN6" s="882"/>
      <c r="CO6" s="882"/>
      <c r="CP6" s="882"/>
      <c r="CQ6" s="882"/>
      <c r="CR6" s="882"/>
      <c r="CS6" s="882"/>
      <c r="CT6" s="882"/>
      <c r="CU6" s="882"/>
      <c r="CV6" s="882"/>
      <c r="CW6" s="882"/>
      <c r="CX6" s="882"/>
      <c r="CY6" s="882"/>
      <c r="CZ6" s="882"/>
      <c r="DA6" s="882"/>
      <c r="DB6" s="882"/>
      <c r="DC6" s="882"/>
      <c r="DD6" s="882"/>
      <c r="DE6" s="882"/>
      <c r="DF6" s="882"/>
      <c r="DG6" s="882"/>
      <c r="DH6" s="882"/>
      <c r="DI6" s="882"/>
      <c r="DJ6" s="882"/>
      <c r="DK6" s="882"/>
      <c r="DL6" s="882"/>
      <c r="DM6" s="882"/>
      <c r="DN6" s="882"/>
      <c r="DO6" s="882"/>
      <c r="DP6" s="882"/>
      <c r="DQ6" s="882"/>
      <c r="DR6" s="882"/>
      <c r="DS6" s="882"/>
      <c r="DT6" s="882"/>
      <c r="DU6" s="882"/>
      <c r="DV6" s="882"/>
      <c r="DW6" s="882"/>
      <c r="DX6" s="882"/>
      <c r="DY6" s="882"/>
      <c r="DZ6" s="882"/>
      <c r="EA6" s="882"/>
      <c r="EB6" s="882"/>
      <c r="EC6" s="882"/>
      <c r="ED6" s="882"/>
      <c r="EE6" s="882"/>
      <c r="EF6" s="882"/>
      <c r="EG6" s="882"/>
      <c r="EH6" s="882"/>
      <c r="EI6" s="882"/>
      <c r="EJ6" s="882"/>
      <c r="EK6" s="882"/>
      <c r="EL6" s="882"/>
      <c r="EM6" s="882"/>
      <c r="EN6" s="882"/>
      <c r="EO6" s="882"/>
      <c r="EP6" s="882"/>
      <c r="EQ6" s="882"/>
      <c r="ER6" s="882"/>
      <c r="ES6" s="882"/>
      <c r="ET6" s="882"/>
      <c r="EU6" s="882"/>
      <c r="EV6" s="882"/>
      <c r="EW6" s="882"/>
      <c r="EX6" s="882"/>
      <c r="EY6" s="882"/>
      <c r="EZ6" s="882"/>
      <c r="FA6" s="882"/>
      <c r="FB6" s="882"/>
      <c r="FC6" s="882"/>
      <c r="FD6" s="882"/>
      <c r="FE6" s="882"/>
      <c r="FF6" s="882"/>
      <c r="FG6" s="882"/>
      <c r="FH6" s="882"/>
      <c r="FI6" s="882"/>
      <c r="FJ6" s="882"/>
      <c r="FK6" s="882"/>
      <c r="FL6" s="882"/>
      <c r="FM6" s="882"/>
      <c r="FN6" s="882"/>
      <c r="FO6" s="882"/>
      <c r="FP6" s="882"/>
      <c r="FQ6" s="882"/>
      <c r="FR6" s="882"/>
      <c r="FS6" s="882"/>
      <c r="FT6" s="882"/>
      <c r="FU6" s="882"/>
      <c r="FV6" s="882"/>
      <c r="FW6" s="882"/>
      <c r="FX6" s="882"/>
      <c r="FY6" s="882"/>
      <c r="FZ6" s="882"/>
      <c r="GA6" s="882"/>
      <c r="GB6" s="882"/>
      <c r="GC6" s="882"/>
      <c r="GD6" s="882"/>
      <c r="GE6" s="882"/>
      <c r="GF6" s="882"/>
      <c r="GG6" s="882"/>
      <c r="GH6" s="882"/>
      <c r="GI6" s="882"/>
      <c r="GJ6" s="882"/>
      <c r="GK6" s="882"/>
      <c r="GL6" s="882"/>
      <c r="GM6" s="882"/>
      <c r="GN6" s="882"/>
      <c r="GO6" s="882"/>
      <c r="GP6" s="882"/>
      <c r="GQ6" s="882"/>
      <c r="GR6" s="882"/>
      <c r="GS6" s="882"/>
      <c r="GT6" s="882"/>
      <c r="GU6" s="882"/>
      <c r="GV6" s="882"/>
      <c r="GW6" s="882"/>
      <c r="GX6" s="882"/>
      <c r="GY6" s="882"/>
      <c r="GZ6" s="882"/>
      <c r="HA6" s="882"/>
      <c r="HB6" s="882"/>
      <c r="HC6" s="882"/>
      <c r="HD6" s="882"/>
      <c r="HE6" s="882"/>
      <c r="HF6" s="882"/>
      <c r="HG6" s="882"/>
      <c r="HH6" s="882"/>
      <c r="HI6" s="882"/>
      <c r="HJ6" s="882"/>
      <c r="HK6" s="882"/>
      <c r="HL6" s="882"/>
      <c r="HM6" s="882"/>
      <c r="HN6" s="882"/>
      <c r="HO6" s="882"/>
      <c r="HP6" s="882"/>
      <c r="HQ6" s="882"/>
      <c r="HR6" s="882"/>
      <c r="HS6" s="882"/>
      <c r="HT6" s="882"/>
      <c r="HU6" s="882"/>
      <c r="HV6" s="882"/>
      <c r="HW6" s="882"/>
      <c r="HX6" s="882"/>
      <c r="HY6" s="882"/>
      <c r="HZ6" s="882"/>
      <c r="IA6" s="882"/>
      <c r="IB6" s="882"/>
      <c r="IC6" s="882"/>
      <c r="ID6" s="882"/>
      <c r="IE6" s="882"/>
      <c r="IF6" s="882"/>
      <c r="IG6" s="882"/>
      <c r="IH6" s="882"/>
      <c r="II6" s="882"/>
      <c r="IJ6" s="882"/>
      <c r="IK6" s="882"/>
      <c r="IL6" s="882"/>
      <c r="IM6" s="882"/>
      <c r="IN6" s="882"/>
      <c r="IO6" s="882"/>
      <c r="IP6" s="882"/>
      <c r="IQ6" s="882"/>
      <c r="IR6" s="882"/>
      <c r="IS6" s="882"/>
    </row>
    <row r="7" spans="1:253" ht="21" customHeight="1" x14ac:dyDescent="0.15">
      <c r="A7" s="874"/>
      <c r="B7" s="878"/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  <c r="O7" s="878"/>
      <c r="P7" s="878"/>
      <c r="Q7" s="878"/>
      <c r="R7" s="887"/>
      <c r="S7" s="878"/>
      <c r="T7" s="878"/>
      <c r="U7" s="878"/>
      <c r="V7" s="888"/>
      <c r="W7" s="889"/>
      <c r="X7" s="878"/>
      <c r="Y7" s="886"/>
      <c r="Z7" s="881"/>
      <c r="AA7" s="882"/>
      <c r="AB7" s="882"/>
      <c r="AC7" s="882"/>
      <c r="AD7" s="882"/>
      <c r="AE7" s="882"/>
      <c r="AF7" s="882"/>
      <c r="AG7" s="882"/>
      <c r="AH7" s="882"/>
      <c r="AI7" s="882"/>
      <c r="AJ7" s="882"/>
      <c r="AK7" s="882"/>
      <c r="AL7" s="882"/>
      <c r="AM7" s="882"/>
      <c r="AN7" s="882"/>
      <c r="AO7" s="882"/>
      <c r="AP7" s="882"/>
      <c r="AQ7" s="882"/>
      <c r="AR7" s="882"/>
      <c r="AS7" s="882"/>
      <c r="AT7" s="882"/>
      <c r="AU7" s="882"/>
      <c r="AV7" s="882"/>
      <c r="AW7" s="882"/>
      <c r="AX7" s="882"/>
      <c r="AY7" s="882"/>
      <c r="AZ7" s="882"/>
      <c r="BA7" s="882"/>
      <c r="BB7" s="882"/>
      <c r="BC7" s="882"/>
      <c r="BD7" s="882"/>
      <c r="BE7" s="882"/>
      <c r="BF7" s="882"/>
      <c r="BG7" s="882"/>
      <c r="BH7" s="882"/>
      <c r="BI7" s="882"/>
      <c r="BJ7" s="882"/>
      <c r="BK7" s="882"/>
      <c r="BL7" s="882"/>
      <c r="BM7" s="882"/>
      <c r="BN7" s="882"/>
      <c r="BO7" s="882"/>
      <c r="BP7" s="882"/>
      <c r="BQ7" s="882"/>
      <c r="BR7" s="882"/>
      <c r="BS7" s="882"/>
      <c r="BT7" s="882"/>
      <c r="BU7" s="882"/>
      <c r="BV7" s="882"/>
      <c r="BW7" s="882"/>
      <c r="BX7" s="882"/>
      <c r="BY7" s="882"/>
      <c r="BZ7" s="882"/>
      <c r="CA7" s="882"/>
      <c r="CB7" s="882"/>
      <c r="CC7" s="882"/>
      <c r="CD7" s="882"/>
      <c r="CE7" s="882"/>
      <c r="CF7" s="882"/>
      <c r="CG7" s="882"/>
      <c r="CH7" s="882"/>
      <c r="CI7" s="882"/>
      <c r="CJ7" s="882"/>
      <c r="CK7" s="882"/>
      <c r="CL7" s="882"/>
      <c r="CM7" s="882"/>
      <c r="CN7" s="882"/>
      <c r="CO7" s="882"/>
      <c r="CP7" s="882"/>
      <c r="CQ7" s="882"/>
      <c r="CR7" s="882"/>
      <c r="CS7" s="882"/>
      <c r="CT7" s="882"/>
      <c r="CU7" s="882"/>
      <c r="CV7" s="882"/>
      <c r="CW7" s="882"/>
      <c r="CX7" s="882"/>
      <c r="CY7" s="882"/>
      <c r="CZ7" s="882"/>
      <c r="DA7" s="882"/>
      <c r="DB7" s="882"/>
      <c r="DC7" s="882"/>
      <c r="DD7" s="882"/>
      <c r="DE7" s="882"/>
      <c r="DF7" s="882"/>
      <c r="DG7" s="882"/>
      <c r="DH7" s="882"/>
      <c r="DI7" s="882"/>
      <c r="DJ7" s="882"/>
      <c r="DK7" s="882"/>
      <c r="DL7" s="882"/>
      <c r="DM7" s="882"/>
      <c r="DN7" s="882"/>
      <c r="DO7" s="882"/>
      <c r="DP7" s="882"/>
      <c r="DQ7" s="882"/>
      <c r="DR7" s="882"/>
      <c r="DS7" s="882"/>
      <c r="DT7" s="882"/>
      <c r="DU7" s="882"/>
      <c r="DV7" s="882"/>
      <c r="DW7" s="882"/>
      <c r="DX7" s="882"/>
      <c r="DY7" s="882"/>
      <c r="DZ7" s="882"/>
      <c r="EA7" s="882"/>
      <c r="EB7" s="882"/>
      <c r="EC7" s="882"/>
      <c r="ED7" s="882"/>
      <c r="EE7" s="882"/>
      <c r="EF7" s="882"/>
      <c r="EG7" s="882"/>
      <c r="EH7" s="882"/>
      <c r="EI7" s="882"/>
      <c r="EJ7" s="882"/>
      <c r="EK7" s="882"/>
      <c r="EL7" s="882"/>
      <c r="EM7" s="882"/>
      <c r="EN7" s="882"/>
      <c r="EO7" s="882"/>
      <c r="EP7" s="882"/>
      <c r="EQ7" s="882"/>
      <c r="ER7" s="882"/>
      <c r="ES7" s="882"/>
      <c r="ET7" s="882"/>
      <c r="EU7" s="882"/>
      <c r="EV7" s="882"/>
      <c r="EW7" s="882"/>
      <c r="EX7" s="882"/>
      <c r="EY7" s="882"/>
      <c r="EZ7" s="882"/>
      <c r="FA7" s="882"/>
      <c r="FB7" s="882"/>
      <c r="FC7" s="882"/>
      <c r="FD7" s="882"/>
      <c r="FE7" s="882"/>
      <c r="FF7" s="882"/>
      <c r="FG7" s="882"/>
      <c r="FH7" s="882"/>
      <c r="FI7" s="882"/>
      <c r="FJ7" s="882"/>
      <c r="FK7" s="882"/>
      <c r="FL7" s="882"/>
      <c r="FM7" s="882"/>
      <c r="FN7" s="882"/>
      <c r="FO7" s="882"/>
      <c r="FP7" s="882"/>
      <c r="FQ7" s="882"/>
      <c r="FR7" s="882"/>
      <c r="FS7" s="882"/>
      <c r="FT7" s="882"/>
      <c r="FU7" s="882"/>
      <c r="FV7" s="882"/>
      <c r="FW7" s="882"/>
      <c r="FX7" s="882"/>
      <c r="FY7" s="882"/>
      <c r="FZ7" s="882"/>
      <c r="GA7" s="882"/>
      <c r="GB7" s="882"/>
      <c r="GC7" s="882"/>
      <c r="GD7" s="882"/>
      <c r="GE7" s="882"/>
      <c r="GF7" s="882"/>
      <c r="GG7" s="882"/>
      <c r="GH7" s="882"/>
      <c r="GI7" s="882"/>
      <c r="GJ7" s="882"/>
      <c r="GK7" s="882"/>
      <c r="GL7" s="882"/>
      <c r="GM7" s="882"/>
      <c r="GN7" s="882"/>
      <c r="GO7" s="882"/>
      <c r="GP7" s="882"/>
      <c r="GQ7" s="882"/>
      <c r="GR7" s="882"/>
      <c r="GS7" s="882"/>
      <c r="GT7" s="882"/>
      <c r="GU7" s="882"/>
      <c r="GV7" s="882"/>
      <c r="GW7" s="882"/>
      <c r="GX7" s="882"/>
      <c r="GY7" s="882"/>
      <c r="GZ7" s="882"/>
      <c r="HA7" s="882"/>
      <c r="HB7" s="882"/>
      <c r="HC7" s="882"/>
      <c r="HD7" s="882"/>
      <c r="HE7" s="882"/>
      <c r="HF7" s="882"/>
      <c r="HG7" s="882"/>
      <c r="HH7" s="882"/>
      <c r="HI7" s="882"/>
      <c r="HJ7" s="882"/>
      <c r="HK7" s="882"/>
      <c r="HL7" s="882"/>
      <c r="HM7" s="882"/>
      <c r="HN7" s="882"/>
      <c r="HO7" s="882"/>
      <c r="HP7" s="882"/>
      <c r="HQ7" s="882"/>
      <c r="HR7" s="882"/>
      <c r="HS7" s="882"/>
      <c r="HT7" s="882"/>
      <c r="HU7" s="882"/>
      <c r="HV7" s="882"/>
      <c r="HW7" s="882"/>
      <c r="HX7" s="882"/>
      <c r="HY7" s="882"/>
      <c r="HZ7" s="882"/>
      <c r="IA7" s="882"/>
      <c r="IB7" s="882"/>
      <c r="IC7" s="882"/>
      <c r="ID7" s="882"/>
      <c r="IE7" s="882"/>
      <c r="IF7" s="882"/>
      <c r="IG7" s="882"/>
      <c r="IH7" s="882"/>
      <c r="II7" s="882"/>
      <c r="IJ7" s="882"/>
      <c r="IK7" s="882"/>
      <c r="IL7" s="882"/>
      <c r="IM7" s="882"/>
      <c r="IN7" s="882"/>
      <c r="IO7" s="882"/>
      <c r="IP7" s="882"/>
      <c r="IQ7" s="882"/>
      <c r="IR7" s="882"/>
      <c r="IS7" s="882"/>
    </row>
    <row r="8" spans="1:253" ht="21" customHeight="1" x14ac:dyDescent="0.15">
      <c r="A8" s="874"/>
      <c r="B8" s="878"/>
      <c r="C8" s="878"/>
      <c r="D8" s="878"/>
      <c r="E8" s="878"/>
      <c r="F8" s="878"/>
      <c r="G8" s="878"/>
      <c r="H8" s="878"/>
      <c r="I8" s="878"/>
      <c r="J8" s="878"/>
      <c r="K8" s="878"/>
      <c r="L8" s="878"/>
      <c r="M8" s="878"/>
      <c r="N8" s="878"/>
      <c r="O8" s="878"/>
      <c r="P8" s="878"/>
      <c r="Q8" s="878"/>
      <c r="R8" s="878"/>
      <c r="S8" s="878"/>
      <c r="T8" s="878"/>
      <c r="U8" s="890"/>
      <c r="V8" s="891"/>
      <c r="W8" s="878"/>
      <c r="X8" s="878"/>
      <c r="Y8" s="878"/>
      <c r="Z8" s="881"/>
      <c r="AA8" s="882"/>
      <c r="AB8" s="882"/>
      <c r="AC8" s="882"/>
      <c r="AD8" s="882"/>
      <c r="AE8" s="882"/>
      <c r="AF8" s="882"/>
      <c r="AG8" s="882"/>
      <c r="AH8" s="882"/>
      <c r="AI8" s="882"/>
      <c r="AJ8" s="882"/>
      <c r="AK8" s="882"/>
      <c r="AL8" s="882"/>
      <c r="AM8" s="882"/>
      <c r="AN8" s="882"/>
      <c r="AO8" s="882"/>
      <c r="AP8" s="882"/>
      <c r="AQ8" s="882"/>
      <c r="AR8" s="882"/>
      <c r="AS8" s="882"/>
      <c r="AT8" s="882"/>
      <c r="AU8" s="882"/>
      <c r="AV8" s="882"/>
      <c r="AW8" s="882"/>
      <c r="AX8" s="882"/>
      <c r="AY8" s="882"/>
      <c r="AZ8" s="882"/>
      <c r="BA8" s="882"/>
      <c r="BB8" s="882"/>
      <c r="BC8" s="882"/>
      <c r="BD8" s="882"/>
      <c r="BE8" s="882"/>
      <c r="BF8" s="882"/>
      <c r="BG8" s="882"/>
      <c r="BH8" s="882"/>
      <c r="BI8" s="882"/>
      <c r="BJ8" s="882"/>
      <c r="BK8" s="882"/>
      <c r="BL8" s="882"/>
      <c r="BM8" s="882"/>
      <c r="BN8" s="882"/>
      <c r="BO8" s="882"/>
      <c r="BP8" s="882"/>
      <c r="BQ8" s="882"/>
      <c r="BR8" s="882"/>
      <c r="BS8" s="882"/>
      <c r="BT8" s="882"/>
      <c r="BU8" s="882"/>
      <c r="BV8" s="882"/>
      <c r="BW8" s="882"/>
      <c r="BX8" s="882"/>
      <c r="BY8" s="882"/>
      <c r="BZ8" s="882"/>
      <c r="CA8" s="882"/>
      <c r="CB8" s="882"/>
      <c r="CC8" s="882"/>
      <c r="CD8" s="882"/>
      <c r="CE8" s="882"/>
      <c r="CF8" s="882"/>
      <c r="CG8" s="882"/>
      <c r="CH8" s="882"/>
      <c r="CI8" s="882"/>
      <c r="CJ8" s="882"/>
      <c r="CK8" s="882"/>
      <c r="CL8" s="882"/>
      <c r="CM8" s="882"/>
      <c r="CN8" s="882"/>
      <c r="CO8" s="882"/>
      <c r="CP8" s="882"/>
      <c r="CQ8" s="882"/>
      <c r="CR8" s="882"/>
      <c r="CS8" s="882"/>
      <c r="CT8" s="882"/>
      <c r="CU8" s="882"/>
      <c r="CV8" s="882"/>
      <c r="CW8" s="882"/>
      <c r="CX8" s="882"/>
      <c r="CY8" s="882"/>
      <c r="CZ8" s="882"/>
      <c r="DA8" s="882"/>
      <c r="DB8" s="882"/>
      <c r="DC8" s="882"/>
      <c r="DD8" s="882"/>
      <c r="DE8" s="882"/>
      <c r="DF8" s="882"/>
      <c r="DG8" s="882"/>
      <c r="DH8" s="882"/>
      <c r="DI8" s="882"/>
      <c r="DJ8" s="882"/>
      <c r="DK8" s="882"/>
      <c r="DL8" s="882"/>
      <c r="DM8" s="882"/>
      <c r="DN8" s="882"/>
      <c r="DO8" s="882"/>
      <c r="DP8" s="882"/>
      <c r="DQ8" s="882"/>
      <c r="DR8" s="882"/>
      <c r="DS8" s="882"/>
      <c r="DT8" s="882"/>
      <c r="DU8" s="882"/>
      <c r="DV8" s="882"/>
      <c r="DW8" s="882"/>
      <c r="DX8" s="882"/>
      <c r="DY8" s="882"/>
      <c r="DZ8" s="882"/>
      <c r="EA8" s="882"/>
      <c r="EB8" s="882"/>
      <c r="EC8" s="882"/>
      <c r="ED8" s="882"/>
      <c r="EE8" s="882"/>
      <c r="EF8" s="882"/>
      <c r="EG8" s="882"/>
      <c r="EH8" s="882"/>
      <c r="EI8" s="882"/>
      <c r="EJ8" s="882"/>
      <c r="EK8" s="882"/>
      <c r="EL8" s="882"/>
      <c r="EM8" s="882"/>
      <c r="EN8" s="882"/>
      <c r="EO8" s="882"/>
      <c r="EP8" s="882"/>
      <c r="EQ8" s="882"/>
      <c r="ER8" s="882"/>
      <c r="ES8" s="882"/>
      <c r="ET8" s="882"/>
      <c r="EU8" s="882"/>
      <c r="EV8" s="882"/>
      <c r="EW8" s="882"/>
      <c r="EX8" s="882"/>
      <c r="EY8" s="882"/>
      <c r="EZ8" s="882"/>
      <c r="FA8" s="882"/>
      <c r="FB8" s="882"/>
      <c r="FC8" s="882"/>
      <c r="FD8" s="882"/>
      <c r="FE8" s="882"/>
      <c r="FF8" s="882"/>
      <c r="FG8" s="882"/>
      <c r="FH8" s="882"/>
      <c r="FI8" s="882"/>
      <c r="FJ8" s="882"/>
      <c r="FK8" s="882"/>
      <c r="FL8" s="882"/>
      <c r="FM8" s="882"/>
      <c r="FN8" s="882"/>
      <c r="FO8" s="882"/>
      <c r="FP8" s="882"/>
      <c r="FQ8" s="882"/>
      <c r="FR8" s="882"/>
      <c r="FS8" s="882"/>
      <c r="FT8" s="882"/>
      <c r="FU8" s="882"/>
      <c r="FV8" s="882"/>
      <c r="FW8" s="882"/>
      <c r="FX8" s="882"/>
      <c r="FY8" s="882"/>
      <c r="FZ8" s="882"/>
      <c r="GA8" s="882"/>
      <c r="GB8" s="882"/>
      <c r="GC8" s="882"/>
      <c r="GD8" s="882"/>
      <c r="GE8" s="882"/>
      <c r="GF8" s="882"/>
      <c r="GG8" s="882"/>
      <c r="GH8" s="882"/>
      <c r="GI8" s="882"/>
      <c r="GJ8" s="882"/>
      <c r="GK8" s="882"/>
      <c r="GL8" s="882"/>
      <c r="GM8" s="882"/>
      <c r="GN8" s="882"/>
      <c r="GO8" s="882"/>
      <c r="GP8" s="882"/>
      <c r="GQ8" s="882"/>
      <c r="GR8" s="882"/>
      <c r="GS8" s="882"/>
      <c r="GT8" s="882"/>
      <c r="GU8" s="882"/>
      <c r="GV8" s="882"/>
      <c r="GW8" s="882"/>
      <c r="GX8" s="882"/>
      <c r="GY8" s="882"/>
      <c r="GZ8" s="882"/>
      <c r="HA8" s="882"/>
      <c r="HB8" s="882"/>
      <c r="HC8" s="882"/>
      <c r="HD8" s="882"/>
      <c r="HE8" s="882"/>
      <c r="HF8" s="882"/>
      <c r="HG8" s="882"/>
      <c r="HH8" s="882"/>
      <c r="HI8" s="882"/>
      <c r="HJ8" s="882"/>
      <c r="HK8" s="882"/>
      <c r="HL8" s="882"/>
      <c r="HM8" s="882"/>
      <c r="HN8" s="882"/>
      <c r="HO8" s="882"/>
      <c r="HP8" s="882"/>
      <c r="HQ8" s="882"/>
      <c r="HR8" s="882"/>
      <c r="HS8" s="882"/>
      <c r="HT8" s="882"/>
      <c r="HU8" s="882"/>
      <c r="HV8" s="882"/>
      <c r="HW8" s="882"/>
      <c r="HX8" s="882"/>
      <c r="HY8" s="882"/>
      <c r="HZ8" s="882"/>
      <c r="IA8" s="882"/>
      <c r="IB8" s="882"/>
      <c r="IC8" s="882"/>
      <c r="ID8" s="882"/>
      <c r="IE8" s="882"/>
      <c r="IF8" s="882"/>
      <c r="IG8" s="882"/>
      <c r="IH8" s="882"/>
      <c r="II8" s="882"/>
      <c r="IJ8" s="882"/>
      <c r="IK8" s="882"/>
      <c r="IL8" s="882"/>
      <c r="IM8" s="882"/>
      <c r="IN8" s="882"/>
      <c r="IO8" s="882"/>
      <c r="IP8" s="882"/>
      <c r="IQ8" s="882"/>
      <c r="IR8" s="882"/>
      <c r="IS8" s="882"/>
    </row>
    <row r="9" spans="1:253" ht="21" customHeight="1" x14ac:dyDescent="0.15">
      <c r="A9" s="874"/>
      <c r="B9" s="878"/>
      <c r="C9" s="878"/>
      <c r="D9" s="878"/>
      <c r="E9" s="878"/>
      <c r="F9" s="878"/>
      <c r="G9" s="878"/>
      <c r="H9" s="878"/>
      <c r="I9" s="878"/>
      <c r="J9" s="892"/>
      <c r="K9" s="878"/>
      <c r="L9" s="878"/>
      <c r="M9" s="878"/>
      <c r="N9" s="878"/>
      <c r="O9" s="878"/>
      <c r="P9" s="878"/>
      <c r="Q9" s="878"/>
      <c r="R9" s="893"/>
      <c r="S9" s="1097"/>
      <c r="T9" s="1097"/>
      <c r="U9" s="894"/>
      <c r="V9" s="895"/>
      <c r="W9" s="878"/>
      <c r="X9" s="878"/>
      <c r="Y9" s="886"/>
      <c r="Z9" s="881"/>
      <c r="AA9" s="882"/>
      <c r="AB9" s="882"/>
      <c r="AC9" s="882"/>
      <c r="AD9" s="882"/>
      <c r="AE9" s="882"/>
      <c r="AF9" s="882"/>
      <c r="AG9" s="882"/>
      <c r="AH9" s="882"/>
      <c r="AI9" s="882"/>
      <c r="AJ9" s="882"/>
      <c r="AK9" s="882"/>
      <c r="AL9" s="882"/>
      <c r="AM9" s="882"/>
      <c r="AN9" s="882"/>
      <c r="AO9" s="882"/>
      <c r="AP9" s="882"/>
      <c r="AQ9" s="882"/>
      <c r="AR9" s="882"/>
      <c r="AS9" s="882"/>
      <c r="AT9" s="882"/>
      <c r="AU9" s="882"/>
      <c r="AV9" s="882"/>
      <c r="AW9" s="882"/>
      <c r="AX9" s="882"/>
      <c r="AY9" s="882"/>
      <c r="AZ9" s="882"/>
      <c r="BA9" s="882"/>
      <c r="BB9" s="882"/>
      <c r="BC9" s="882"/>
      <c r="BD9" s="882"/>
      <c r="BE9" s="882"/>
      <c r="BF9" s="882"/>
      <c r="BG9" s="882"/>
      <c r="BH9" s="882"/>
      <c r="BI9" s="882"/>
      <c r="BJ9" s="882"/>
      <c r="BK9" s="882"/>
      <c r="BL9" s="882"/>
      <c r="BM9" s="882"/>
      <c r="BN9" s="882"/>
      <c r="BO9" s="882"/>
      <c r="BP9" s="882"/>
      <c r="BQ9" s="882"/>
      <c r="BR9" s="882"/>
      <c r="BS9" s="882"/>
      <c r="BT9" s="882"/>
      <c r="BU9" s="882"/>
      <c r="BV9" s="882"/>
      <c r="BW9" s="882"/>
      <c r="BX9" s="882"/>
      <c r="BY9" s="882"/>
      <c r="BZ9" s="882"/>
      <c r="CA9" s="882"/>
      <c r="CB9" s="882"/>
      <c r="CC9" s="882"/>
      <c r="CD9" s="882"/>
      <c r="CE9" s="882"/>
      <c r="CF9" s="882"/>
      <c r="CG9" s="882"/>
      <c r="CH9" s="882"/>
      <c r="CI9" s="882"/>
      <c r="CJ9" s="882"/>
      <c r="CK9" s="882"/>
      <c r="CL9" s="882"/>
      <c r="CM9" s="882"/>
      <c r="CN9" s="882"/>
      <c r="CO9" s="882"/>
      <c r="CP9" s="882"/>
      <c r="CQ9" s="882"/>
      <c r="CR9" s="882"/>
      <c r="CS9" s="882"/>
      <c r="CT9" s="882"/>
      <c r="CU9" s="882"/>
      <c r="CV9" s="882"/>
      <c r="CW9" s="882"/>
      <c r="CX9" s="882"/>
      <c r="CY9" s="882"/>
      <c r="CZ9" s="882"/>
      <c r="DA9" s="882"/>
      <c r="DB9" s="882"/>
      <c r="DC9" s="882"/>
      <c r="DD9" s="882"/>
      <c r="DE9" s="882"/>
      <c r="DF9" s="882"/>
      <c r="DG9" s="882"/>
      <c r="DH9" s="882"/>
      <c r="DI9" s="882"/>
      <c r="DJ9" s="882"/>
      <c r="DK9" s="882"/>
      <c r="DL9" s="882"/>
      <c r="DM9" s="882"/>
      <c r="DN9" s="882"/>
      <c r="DO9" s="882"/>
      <c r="DP9" s="882"/>
      <c r="DQ9" s="882"/>
      <c r="DR9" s="882"/>
      <c r="DS9" s="882"/>
      <c r="DT9" s="882"/>
      <c r="DU9" s="882"/>
      <c r="DV9" s="882"/>
      <c r="DW9" s="882"/>
      <c r="DX9" s="882"/>
      <c r="DY9" s="882"/>
      <c r="DZ9" s="882"/>
      <c r="EA9" s="882"/>
      <c r="EB9" s="882"/>
      <c r="EC9" s="882"/>
      <c r="ED9" s="882"/>
      <c r="EE9" s="882"/>
      <c r="EF9" s="882"/>
      <c r="EG9" s="882"/>
      <c r="EH9" s="882"/>
      <c r="EI9" s="882"/>
      <c r="EJ9" s="882"/>
      <c r="EK9" s="882"/>
      <c r="EL9" s="882"/>
      <c r="EM9" s="882"/>
      <c r="EN9" s="882"/>
      <c r="EO9" s="882"/>
      <c r="EP9" s="882"/>
      <c r="EQ9" s="882"/>
      <c r="ER9" s="882"/>
      <c r="ES9" s="882"/>
      <c r="ET9" s="882"/>
      <c r="EU9" s="882"/>
      <c r="EV9" s="882"/>
      <c r="EW9" s="882"/>
      <c r="EX9" s="882"/>
      <c r="EY9" s="882"/>
      <c r="EZ9" s="882"/>
      <c r="FA9" s="882"/>
      <c r="FB9" s="882"/>
      <c r="FC9" s="882"/>
      <c r="FD9" s="882"/>
      <c r="FE9" s="882"/>
      <c r="FF9" s="882"/>
      <c r="FG9" s="882"/>
      <c r="FH9" s="882"/>
      <c r="FI9" s="882"/>
      <c r="FJ9" s="882"/>
      <c r="FK9" s="882"/>
      <c r="FL9" s="882"/>
      <c r="FM9" s="882"/>
      <c r="FN9" s="882"/>
      <c r="FO9" s="882"/>
      <c r="FP9" s="882"/>
      <c r="FQ9" s="882"/>
      <c r="FR9" s="882"/>
      <c r="FS9" s="882"/>
      <c r="FT9" s="882"/>
      <c r="FU9" s="882"/>
      <c r="FV9" s="882"/>
      <c r="FW9" s="882"/>
      <c r="FX9" s="882"/>
      <c r="FY9" s="882"/>
      <c r="FZ9" s="882"/>
      <c r="GA9" s="882"/>
      <c r="GB9" s="882"/>
      <c r="GC9" s="882"/>
      <c r="GD9" s="882"/>
      <c r="GE9" s="882"/>
      <c r="GF9" s="882"/>
      <c r="GG9" s="882"/>
      <c r="GH9" s="882"/>
      <c r="GI9" s="882"/>
      <c r="GJ9" s="882"/>
      <c r="GK9" s="882"/>
      <c r="GL9" s="882"/>
      <c r="GM9" s="882"/>
      <c r="GN9" s="882"/>
      <c r="GO9" s="882"/>
      <c r="GP9" s="882"/>
      <c r="GQ9" s="882"/>
      <c r="GR9" s="882"/>
      <c r="GS9" s="882"/>
      <c r="GT9" s="882"/>
      <c r="GU9" s="882"/>
      <c r="GV9" s="882"/>
      <c r="GW9" s="882"/>
      <c r="GX9" s="882"/>
      <c r="GY9" s="882"/>
      <c r="GZ9" s="882"/>
      <c r="HA9" s="882"/>
      <c r="HB9" s="882"/>
      <c r="HC9" s="882"/>
      <c r="HD9" s="882"/>
      <c r="HE9" s="882"/>
      <c r="HF9" s="882"/>
      <c r="HG9" s="882"/>
      <c r="HH9" s="882"/>
      <c r="HI9" s="882"/>
      <c r="HJ9" s="882"/>
      <c r="HK9" s="882"/>
      <c r="HL9" s="882"/>
      <c r="HM9" s="882"/>
      <c r="HN9" s="882"/>
      <c r="HO9" s="882"/>
      <c r="HP9" s="882"/>
      <c r="HQ9" s="882"/>
      <c r="HR9" s="882"/>
      <c r="HS9" s="882"/>
      <c r="HT9" s="882"/>
      <c r="HU9" s="882"/>
      <c r="HV9" s="882"/>
      <c r="HW9" s="882"/>
      <c r="HX9" s="882"/>
      <c r="HY9" s="882"/>
      <c r="HZ9" s="882"/>
      <c r="IA9" s="882"/>
      <c r="IB9" s="882"/>
      <c r="IC9" s="882"/>
      <c r="ID9" s="882"/>
      <c r="IE9" s="882"/>
      <c r="IF9" s="882"/>
      <c r="IG9" s="882"/>
      <c r="IH9" s="882"/>
      <c r="II9" s="882"/>
      <c r="IJ9" s="882"/>
      <c r="IK9" s="882"/>
      <c r="IL9" s="882"/>
      <c r="IM9" s="882"/>
      <c r="IN9" s="882"/>
      <c r="IO9" s="882"/>
      <c r="IP9" s="882"/>
      <c r="IQ9" s="882"/>
      <c r="IR9" s="882"/>
      <c r="IS9" s="882"/>
    </row>
    <row r="10" spans="1:253" ht="21" customHeight="1" x14ac:dyDescent="0.15">
      <c r="A10" s="874"/>
      <c r="B10" s="878"/>
      <c r="C10" s="878"/>
      <c r="D10" s="878"/>
      <c r="E10" s="878"/>
      <c r="F10" s="878"/>
      <c r="G10" s="878"/>
      <c r="H10" s="878"/>
      <c r="I10" s="878"/>
      <c r="J10" s="878"/>
      <c r="K10" s="878"/>
      <c r="L10" s="878"/>
      <c r="M10" s="896"/>
      <c r="N10" s="878"/>
      <c r="O10" s="878"/>
      <c r="P10" s="878"/>
      <c r="Q10" s="878"/>
      <c r="R10" s="878"/>
      <c r="S10" s="878"/>
      <c r="T10" s="878"/>
      <c r="U10" s="886"/>
      <c r="V10" s="878"/>
      <c r="W10" s="878"/>
      <c r="X10" s="878"/>
      <c r="Y10" s="888"/>
      <c r="Z10" s="881"/>
      <c r="AA10" s="882"/>
      <c r="AB10" s="882"/>
      <c r="AC10" s="882"/>
      <c r="AD10" s="882"/>
      <c r="AE10" s="882"/>
      <c r="AF10" s="882"/>
      <c r="AG10" s="882"/>
      <c r="AH10" s="882"/>
      <c r="AI10" s="882"/>
      <c r="AJ10" s="882"/>
      <c r="AK10" s="882"/>
      <c r="AL10" s="882"/>
      <c r="AM10" s="882"/>
      <c r="AN10" s="882"/>
      <c r="AO10" s="882"/>
      <c r="AP10" s="882"/>
      <c r="AQ10" s="882"/>
      <c r="AR10" s="882"/>
      <c r="AS10" s="882"/>
      <c r="AT10" s="882"/>
      <c r="AU10" s="882"/>
      <c r="AV10" s="882"/>
      <c r="AW10" s="882"/>
      <c r="AX10" s="882"/>
      <c r="AY10" s="882"/>
      <c r="AZ10" s="882"/>
      <c r="BA10" s="882"/>
      <c r="BB10" s="882"/>
      <c r="BC10" s="882"/>
      <c r="BD10" s="882"/>
      <c r="BE10" s="882"/>
      <c r="BF10" s="882"/>
      <c r="BG10" s="882"/>
      <c r="BH10" s="882"/>
      <c r="BI10" s="882"/>
      <c r="BJ10" s="882"/>
      <c r="BK10" s="882"/>
      <c r="BL10" s="882"/>
      <c r="BM10" s="882"/>
      <c r="BN10" s="882"/>
      <c r="BO10" s="882"/>
      <c r="BP10" s="882"/>
      <c r="BQ10" s="882"/>
      <c r="BR10" s="882"/>
      <c r="BS10" s="882"/>
      <c r="BT10" s="882"/>
      <c r="BU10" s="882"/>
      <c r="BV10" s="882"/>
      <c r="BW10" s="882"/>
      <c r="BX10" s="882"/>
      <c r="BY10" s="882"/>
      <c r="BZ10" s="882"/>
      <c r="CA10" s="882"/>
      <c r="CB10" s="882"/>
      <c r="CC10" s="882"/>
      <c r="CD10" s="882"/>
      <c r="CE10" s="882"/>
      <c r="CF10" s="882"/>
      <c r="CG10" s="882"/>
      <c r="CH10" s="882"/>
      <c r="CI10" s="882"/>
      <c r="CJ10" s="882"/>
      <c r="CK10" s="882"/>
      <c r="CL10" s="882"/>
      <c r="CM10" s="882"/>
      <c r="CN10" s="882"/>
      <c r="CO10" s="882"/>
      <c r="CP10" s="882"/>
      <c r="CQ10" s="882"/>
      <c r="CR10" s="882"/>
      <c r="CS10" s="882"/>
      <c r="CT10" s="882"/>
      <c r="CU10" s="882"/>
      <c r="CV10" s="882"/>
      <c r="CW10" s="882"/>
      <c r="CX10" s="882"/>
      <c r="CY10" s="882"/>
      <c r="CZ10" s="882"/>
      <c r="DA10" s="882"/>
      <c r="DB10" s="882"/>
      <c r="DC10" s="882"/>
      <c r="DD10" s="882"/>
      <c r="DE10" s="882"/>
      <c r="DF10" s="882"/>
      <c r="DG10" s="882"/>
      <c r="DH10" s="882"/>
      <c r="DI10" s="882"/>
      <c r="DJ10" s="882"/>
      <c r="DK10" s="882"/>
      <c r="DL10" s="882"/>
      <c r="DM10" s="882"/>
      <c r="DN10" s="882"/>
      <c r="DO10" s="882"/>
      <c r="DP10" s="882"/>
      <c r="DQ10" s="882"/>
      <c r="DR10" s="882"/>
      <c r="DS10" s="882"/>
      <c r="DT10" s="882"/>
      <c r="DU10" s="882"/>
      <c r="DV10" s="882"/>
      <c r="DW10" s="882"/>
      <c r="DX10" s="882"/>
      <c r="DY10" s="882"/>
      <c r="DZ10" s="882"/>
      <c r="EA10" s="882"/>
      <c r="EB10" s="882"/>
      <c r="EC10" s="882"/>
      <c r="ED10" s="882"/>
      <c r="EE10" s="882"/>
      <c r="EF10" s="882"/>
      <c r="EG10" s="882"/>
      <c r="EH10" s="882"/>
      <c r="EI10" s="882"/>
      <c r="EJ10" s="882"/>
      <c r="EK10" s="882"/>
      <c r="EL10" s="882"/>
      <c r="EM10" s="882"/>
      <c r="EN10" s="882"/>
      <c r="EO10" s="882"/>
      <c r="EP10" s="882"/>
      <c r="EQ10" s="882"/>
      <c r="ER10" s="882"/>
      <c r="ES10" s="882"/>
      <c r="ET10" s="882"/>
      <c r="EU10" s="882"/>
      <c r="EV10" s="882"/>
      <c r="EW10" s="882"/>
      <c r="EX10" s="882"/>
      <c r="EY10" s="882"/>
      <c r="EZ10" s="882"/>
      <c r="FA10" s="882"/>
      <c r="FB10" s="882"/>
      <c r="FC10" s="882"/>
      <c r="FD10" s="882"/>
      <c r="FE10" s="882"/>
      <c r="FF10" s="882"/>
      <c r="FG10" s="882"/>
      <c r="FH10" s="882"/>
      <c r="FI10" s="882"/>
      <c r="FJ10" s="882"/>
      <c r="FK10" s="882"/>
      <c r="FL10" s="882"/>
      <c r="FM10" s="882"/>
      <c r="FN10" s="882"/>
      <c r="FO10" s="882"/>
      <c r="FP10" s="882"/>
      <c r="FQ10" s="882"/>
      <c r="FR10" s="882"/>
      <c r="FS10" s="882"/>
      <c r="FT10" s="882"/>
      <c r="FU10" s="882"/>
      <c r="FV10" s="882"/>
      <c r="FW10" s="882"/>
      <c r="FX10" s="882"/>
      <c r="FY10" s="882"/>
      <c r="FZ10" s="882"/>
      <c r="GA10" s="882"/>
      <c r="GB10" s="882"/>
      <c r="GC10" s="882"/>
      <c r="GD10" s="882"/>
      <c r="GE10" s="882"/>
      <c r="GF10" s="882"/>
      <c r="GG10" s="882"/>
      <c r="GH10" s="882"/>
      <c r="GI10" s="882"/>
      <c r="GJ10" s="882"/>
      <c r="GK10" s="882"/>
      <c r="GL10" s="882"/>
      <c r="GM10" s="882"/>
      <c r="GN10" s="882"/>
      <c r="GO10" s="882"/>
      <c r="GP10" s="882"/>
      <c r="GQ10" s="882"/>
      <c r="GR10" s="882"/>
      <c r="GS10" s="882"/>
      <c r="GT10" s="882"/>
      <c r="GU10" s="882"/>
      <c r="GV10" s="882"/>
      <c r="GW10" s="882"/>
      <c r="GX10" s="882"/>
      <c r="GY10" s="882"/>
      <c r="GZ10" s="882"/>
      <c r="HA10" s="882"/>
      <c r="HB10" s="882"/>
      <c r="HC10" s="882"/>
      <c r="HD10" s="882"/>
      <c r="HE10" s="882"/>
      <c r="HF10" s="882"/>
      <c r="HG10" s="882"/>
      <c r="HH10" s="882"/>
      <c r="HI10" s="882"/>
      <c r="HJ10" s="882"/>
      <c r="HK10" s="882"/>
      <c r="HL10" s="882"/>
      <c r="HM10" s="882"/>
      <c r="HN10" s="882"/>
      <c r="HO10" s="882"/>
      <c r="HP10" s="882"/>
      <c r="HQ10" s="882"/>
      <c r="HR10" s="882"/>
      <c r="HS10" s="882"/>
      <c r="HT10" s="882"/>
      <c r="HU10" s="882"/>
      <c r="HV10" s="882"/>
      <c r="HW10" s="882"/>
      <c r="HX10" s="882"/>
      <c r="HY10" s="882"/>
      <c r="HZ10" s="882"/>
      <c r="IA10" s="882"/>
      <c r="IB10" s="882"/>
      <c r="IC10" s="882"/>
      <c r="ID10" s="882"/>
      <c r="IE10" s="882"/>
      <c r="IF10" s="882"/>
      <c r="IG10" s="882"/>
      <c r="IH10" s="882"/>
      <c r="II10" s="882"/>
      <c r="IJ10" s="882"/>
      <c r="IK10" s="882"/>
      <c r="IL10" s="882"/>
      <c r="IM10" s="882"/>
      <c r="IN10" s="882"/>
      <c r="IO10" s="882"/>
      <c r="IP10" s="882"/>
      <c r="IQ10" s="882"/>
      <c r="IR10" s="882"/>
      <c r="IS10" s="882"/>
    </row>
    <row r="11" spans="1:253" ht="21" customHeight="1" x14ac:dyDescent="0.15">
      <c r="A11" s="874"/>
      <c r="B11" s="878"/>
      <c r="C11" s="878"/>
      <c r="D11" s="878"/>
      <c r="E11" s="897"/>
      <c r="F11" s="878"/>
      <c r="G11" s="878"/>
      <c r="H11" s="878"/>
      <c r="I11" s="878"/>
      <c r="J11" s="878"/>
      <c r="K11" s="878"/>
      <c r="L11" s="878"/>
      <c r="M11" s="878"/>
      <c r="N11" s="878"/>
      <c r="O11" s="878"/>
      <c r="P11" s="878"/>
      <c r="Q11" s="878"/>
      <c r="R11" s="878"/>
      <c r="S11" s="878"/>
      <c r="T11" s="878"/>
      <c r="U11" s="898"/>
      <c r="V11" s="878"/>
      <c r="W11" s="878"/>
      <c r="X11" s="878"/>
      <c r="Y11" s="878"/>
      <c r="Z11" s="881"/>
      <c r="AA11" s="882"/>
      <c r="AB11" s="882"/>
      <c r="AC11" s="882"/>
      <c r="AD11" s="882"/>
      <c r="AE11" s="882"/>
      <c r="AF11" s="882"/>
      <c r="AG11" s="882"/>
      <c r="AH11" s="882"/>
      <c r="AI11" s="882"/>
      <c r="AJ11" s="882"/>
      <c r="AK11" s="882"/>
      <c r="AL11" s="882"/>
      <c r="AM11" s="882"/>
      <c r="AN11" s="882"/>
      <c r="AO11" s="882"/>
      <c r="AP11" s="882"/>
      <c r="AQ11" s="882"/>
      <c r="AR11" s="882"/>
      <c r="AS11" s="882"/>
      <c r="AT11" s="882"/>
      <c r="AU11" s="882"/>
      <c r="AV11" s="882"/>
      <c r="AW11" s="882"/>
      <c r="AX11" s="882"/>
      <c r="AY11" s="882"/>
      <c r="AZ11" s="882"/>
      <c r="BA11" s="882"/>
      <c r="BB11" s="882"/>
      <c r="BC11" s="882"/>
      <c r="BD11" s="882"/>
      <c r="BE11" s="882"/>
      <c r="BF11" s="882"/>
      <c r="BG11" s="882"/>
      <c r="BH11" s="882"/>
      <c r="BI11" s="882"/>
      <c r="BJ11" s="882"/>
      <c r="BK11" s="882"/>
      <c r="BL11" s="882"/>
      <c r="BM11" s="882"/>
      <c r="BN11" s="882"/>
      <c r="BO11" s="882"/>
      <c r="BP11" s="882"/>
      <c r="BQ11" s="882"/>
      <c r="BR11" s="882"/>
      <c r="BS11" s="882"/>
      <c r="BT11" s="882"/>
      <c r="BU11" s="882"/>
      <c r="BV11" s="882"/>
      <c r="BW11" s="882"/>
      <c r="BX11" s="882"/>
      <c r="BY11" s="882"/>
      <c r="BZ11" s="882"/>
      <c r="CA11" s="882"/>
      <c r="CB11" s="882"/>
      <c r="CC11" s="882"/>
      <c r="CD11" s="882"/>
      <c r="CE11" s="882"/>
      <c r="CF11" s="882"/>
      <c r="CG11" s="882"/>
      <c r="CH11" s="882"/>
      <c r="CI11" s="882"/>
      <c r="CJ11" s="882"/>
      <c r="CK11" s="882"/>
      <c r="CL11" s="882"/>
      <c r="CM11" s="882"/>
      <c r="CN11" s="882"/>
      <c r="CO11" s="882"/>
      <c r="CP11" s="882"/>
      <c r="CQ11" s="882"/>
      <c r="CR11" s="882"/>
      <c r="CS11" s="882"/>
      <c r="CT11" s="882"/>
      <c r="CU11" s="882"/>
      <c r="CV11" s="882"/>
      <c r="CW11" s="882"/>
      <c r="CX11" s="882"/>
      <c r="CY11" s="882"/>
      <c r="CZ11" s="882"/>
      <c r="DA11" s="882"/>
      <c r="DB11" s="882"/>
      <c r="DC11" s="882"/>
      <c r="DD11" s="882"/>
      <c r="DE11" s="882"/>
      <c r="DF11" s="882"/>
      <c r="DG11" s="882"/>
      <c r="DH11" s="882"/>
      <c r="DI11" s="882"/>
      <c r="DJ11" s="882"/>
      <c r="DK11" s="882"/>
      <c r="DL11" s="882"/>
      <c r="DM11" s="882"/>
      <c r="DN11" s="882"/>
      <c r="DO11" s="882"/>
      <c r="DP11" s="882"/>
      <c r="DQ11" s="882"/>
      <c r="DR11" s="882"/>
      <c r="DS11" s="882"/>
      <c r="DT11" s="882"/>
      <c r="DU11" s="882"/>
      <c r="DV11" s="882"/>
      <c r="DW11" s="882"/>
      <c r="DX11" s="882"/>
      <c r="DY11" s="882"/>
      <c r="DZ11" s="882"/>
      <c r="EA11" s="882"/>
      <c r="EB11" s="882"/>
      <c r="EC11" s="882"/>
      <c r="ED11" s="882"/>
      <c r="EE11" s="882"/>
      <c r="EF11" s="882"/>
      <c r="EG11" s="882"/>
      <c r="EH11" s="882"/>
      <c r="EI11" s="882"/>
      <c r="EJ11" s="882"/>
      <c r="EK11" s="882"/>
      <c r="EL11" s="882"/>
      <c r="EM11" s="882"/>
      <c r="EN11" s="882"/>
      <c r="EO11" s="882"/>
      <c r="EP11" s="882"/>
      <c r="EQ11" s="882"/>
      <c r="ER11" s="882"/>
      <c r="ES11" s="882"/>
      <c r="ET11" s="882"/>
      <c r="EU11" s="882"/>
      <c r="EV11" s="882"/>
      <c r="EW11" s="882"/>
      <c r="EX11" s="882"/>
      <c r="EY11" s="882"/>
      <c r="EZ11" s="882"/>
      <c r="FA11" s="882"/>
      <c r="FB11" s="882"/>
      <c r="FC11" s="882"/>
      <c r="FD11" s="882"/>
      <c r="FE11" s="882"/>
      <c r="FF11" s="882"/>
      <c r="FG11" s="882"/>
      <c r="FH11" s="882"/>
      <c r="FI11" s="882"/>
      <c r="FJ11" s="882"/>
      <c r="FK11" s="882"/>
      <c r="FL11" s="882"/>
      <c r="FM11" s="882"/>
      <c r="FN11" s="882"/>
      <c r="FO11" s="882"/>
      <c r="FP11" s="882"/>
      <c r="FQ11" s="882"/>
      <c r="FR11" s="882"/>
      <c r="FS11" s="882"/>
      <c r="FT11" s="882"/>
      <c r="FU11" s="882"/>
      <c r="FV11" s="882"/>
      <c r="FW11" s="882"/>
      <c r="FX11" s="882"/>
      <c r="FY11" s="882"/>
      <c r="FZ11" s="882"/>
      <c r="GA11" s="882"/>
      <c r="GB11" s="882"/>
      <c r="GC11" s="882"/>
      <c r="GD11" s="882"/>
      <c r="GE11" s="882"/>
      <c r="GF11" s="882"/>
      <c r="GG11" s="882"/>
      <c r="GH11" s="882"/>
      <c r="GI11" s="882"/>
      <c r="GJ11" s="882"/>
      <c r="GK11" s="882"/>
      <c r="GL11" s="882"/>
      <c r="GM11" s="882"/>
      <c r="GN11" s="882"/>
      <c r="GO11" s="882"/>
      <c r="GP11" s="882"/>
      <c r="GQ11" s="882"/>
      <c r="GR11" s="882"/>
      <c r="GS11" s="882"/>
      <c r="GT11" s="882"/>
      <c r="GU11" s="882"/>
      <c r="GV11" s="882"/>
      <c r="GW11" s="882"/>
      <c r="GX11" s="882"/>
      <c r="GY11" s="882"/>
      <c r="GZ11" s="882"/>
      <c r="HA11" s="882"/>
      <c r="HB11" s="882"/>
      <c r="HC11" s="882"/>
      <c r="HD11" s="882"/>
      <c r="HE11" s="882"/>
      <c r="HF11" s="882"/>
      <c r="HG11" s="882"/>
      <c r="HH11" s="882"/>
      <c r="HI11" s="882"/>
      <c r="HJ11" s="882"/>
      <c r="HK11" s="882"/>
      <c r="HL11" s="882"/>
      <c r="HM11" s="882"/>
      <c r="HN11" s="882"/>
      <c r="HO11" s="882"/>
      <c r="HP11" s="882"/>
      <c r="HQ11" s="882"/>
      <c r="HR11" s="882"/>
      <c r="HS11" s="882"/>
      <c r="HT11" s="882"/>
      <c r="HU11" s="882"/>
      <c r="HV11" s="882"/>
      <c r="HW11" s="882"/>
      <c r="HX11" s="882"/>
      <c r="HY11" s="882"/>
      <c r="HZ11" s="882"/>
      <c r="IA11" s="882"/>
      <c r="IB11" s="882"/>
      <c r="IC11" s="882"/>
      <c r="ID11" s="882"/>
      <c r="IE11" s="882"/>
      <c r="IF11" s="882"/>
      <c r="IG11" s="882"/>
      <c r="IH11" s="882"/>
      <c r="II11" s="882"/>
      <c r="IJ11" s="882"/>
      <c r="IK11" s="882"/>
      <c r="IL11" s="882"/>
      <c r="IM11" s="882"/>
      <c r="IN11" s="882"/>
      <c r="IO11" s="882"/>
      <c r="IP11" s="882"/>
      <c r="IQ11" s="882"/>
      <c r="IR11" s="882"/>
      <c r="IS11" s="882"/>
    </row>
    <row r="12" spans="1:253" ht="21" customHeight="1" x14ac:dyDescent="0.15">
      <c r="A12" s="874"/>
      <c r="B12" s="878"/>
      <c r="C12" s="878"/>
      <c r="D12" s="878"/>
      <c r="E12" s="899"/>
      <c r="F12" s="878"/>
      <c r="G12" s="885"/>
      <c r="H12" s="878"/>
      <c r="I12" s="878"/>
      <c r="J12" s="878"/>
      <c r="K12" s="878"/>
      <c r="L12" s="878"/>
      <c r="M12" s="878"/>
      <c r="N12" s="878"/>
      <c r="O12" s="878"/>
      <c r="P12" s="878"/>
      <c r="Q12" s="878"/>
      <c r="R12" s="878"/>
      <c r="S12" s="878"/>
      <c r="T12" s="900"/>
      <c r="U12" s="900"/>
      <c r="V12" s="900"/>
      <c r="W12" s="900"/>
      <c r="X12" s="900"/>
      <c r="Y12" s="900"/>
      <c r="Z12" s="881"/>
      <c r="AA12" s="882"/>
      <c r="AB12" s="882"/>
      <c r="AC12" s="882"/>
      <c r="AD12" s="882"/>
      <c r="AE12" s="882"/>
      <c r="AF12" s="882"/>
      <c r="AG12" s="882"/>
      <c r="AH12" s="882"/>
      <c r="AI12" s="882"/>
      <c r="AJ12" s="882"/>
      <c r="AK12" s="882"/>
      <c r="AL12" s="882"/>
      <c r="AM12" s="882"/>
      <c r="AN12" s="882"/>
      <c r="AO12" s="882"/>
      <c r="AP12" s="882"/>
      <c r="AQ12" s="882"/>
      <c r="AR12" s="882"/>
      <c r="AS12" s="882"/>
      <c r="AT12" s="882"/>
      <c r="AU12" s="882"/>
      <c r="AV12" s="882"/>
      <c r="AW12" s="882"/>
      <c r="AX12" s="882"/>
      <c r="AY12" s="882"/>
      <c r="AZ12" s="882"/>
      <c r="BA12" s="882"/>
      <c r="BB12" s="882"/>
      <c r="BC12" s="882"/>
      <c r="BD12" s="882"/>
      <c r="BE12" s="882"/>
      <c r="BF12" s="882"/>
      <c r="BG12" s="882"/>
      <c r="BH12" s="882"/>
      <c r="BI12" s="882"/>
      <c r="BJ12" s="882"/>
      <c r="BK12" s="882"/>
      <c r="BL12" s="882"/>
      <c r="BM12" s="882"/>
      <c r="BN12" s="882"/>
      <c r="BO12" s="882"/>
      <c r="BP12" s="882"/>
      <c r="BQ12" s="882"/>
      <c r="BR12" s="882"/>
      <c r="BS12" s="882"/>
      <c r="BT12" s="882"/>
      <c r="BU12" s="882"/>
      <c r="BV12" s="882"/>
      <c r="BW12" s="882"/>
      <c r="BX12" s="882"/>
      <c r="BY12" s="882"/>
      <c r="BZ12" s="882"/>
      <c r="CA12" s="882"/>
      <c r="CB12" s="882"/>
      <c r="CC12" s="882"/>
      <c r="CD12" s="882"/>
      <c r="CE12" s="882"/>
      <c r="CF12" s="882"/>
      <c r="CG12" s="882"/>
      <c r="CH12" s="882"/>
      <c r="CI12" s="882"/>
      <c r="CJ12" s="882"/>
      <c r="CK12" s="882"/>
      <c r="CL12" s="882"/>
      <c r="CM12" s="882"/>
      <c r="CN12" s="882"/>
      <c r="CO12" s="882"/>
      <c r="CP12" s="882"/>
      <c r="CQ12" s="882"/>
      <c r="CR12" s="882"/>
      <c r="CS12" s="882"/>
      <c r="CT12" s="882"/>
      <c r="CU12" s="882"/>
      <c r="CV12" s="882"/>
      <c r="CW12" s="882"/>
      <c r="CX12" s="882"/>
      <c r="CY12" s="882"/>
      <c r="CZ12" s="882"/>
      <c r="DA12" s="882"/>
      <c r="DB12" s="882"/>
      <c r="DC12" s="882"/>
      <c r="DD12" s="882"/>
      <c r="DE12" s="882"/>
      <c r="DF12" s="882"/>
      <c r="DG12" s="882"/>
      <c r="DH12" s="882"/>
      <c r="DI12" s="882"/>
      <c r="DJ12" s="882"/>
      <c r="DK12" s="882"/>
      <c r="DL12" s="882"/>
      <c r="DM12" s="882"/>
      <c r="DN12" s="882"/>
      <c r="DO12" s="882"/>
      <c r="DP12" s="882"/>
      <c r="DQ12" s="882"/>
      <c r="DR12" s="882"/>
      <c r="DS12" s="882"/>
      <c r="DT12" s="882"/>
      <c r="DU12" s="882"/>
      <c r="DV12" s="882"/>
      <c r="DW12" s="882"/>
      <c r="DX12" s="882"/>
      <c r="DY12" s="882"/>
      <c r="DZ12" s="882"/>
      <c r="EA12" s="882"/>
      <c r="EB12" s="882"/>
      <c r="EC12" s="882"/>
      <c r="ED12" s="882"/>
      <c r="EE12" s="882"/>
      <c r="EF12" s="882"/>
      <c r="EG12" s="882"/>
      <c r="EH12" s="882"/>
      <c r="EI12" s="882"/>
      <c r="EJ12" s="882"/>
      <c r="EK12" s="882"/>
      <c r="EL12" s="882"/>
      <c r="EM12" s="882"/>
      <c r="EN12" s="882"/>
      <c r="EO12" s="882"/>
      <c r="EP12" s="882"/>
      <c r="EQ12" s="882"/>
      <c r="ER12" s="882"/>
      <c r="ES12" s="882"/>
      <c r="ET12" s="882"/>
      <c r="EU12" s="882"/>
      <c r="EV12" s="882"/>
      <c r="EW12" s="882"/>
      <c r="EX12" s="882"/>
      <c r="EY12" s="882"/>
      <c r="EZ12" s="882"/>
      <c r="FA12" s="882"/>
      <c r="FB12" s="882"/>
      <c r="FC12" s="882"/>
      <c r="FD12" s="882"/>
      <c r="FE12" s="882"/>
      <c r="FF12" s="882"/>
      <c r="FG12" s="882"/>
      <c r="FH12" s="882"/>
      <c r="FI12" s="882"/>
      <c r="FJ12" s="882"/>
      <c r="FK12" s="882"/>
      <c r="FL12" s="882"/>
      <c r="FM12" s="882"/>
      <c r="FN12" s="882"/>
      <c r="FO12" s="882"/>
      <c r="FP12" s="882"/>
      <c r="FQ12" s="882"/>
      <c r="FR12" s="882"/>
      <c r="FS12" s="882"/>
      <c r="FT12" s="882"/>
      <c r="FU12" s="882"/>
      <c r="FV12" s="882"/>
      <c r="FW12" s="882"/>
      <c r="FX12" s="882"/>
      <c r="FY12" s="882"/>
      <c r="FZ12" s="882"/>
      <c r="GA12" s="882"/>
      <c r="GB12" s="882"/>
      <c r="GC12" s="882"/>
      <c r="GD12" s="882"/>
      <c r="GE12" s="882"/>
      <c r="GF12" s="882"/>
      <c r="GG12" s="882"/>
      <c r="GH12" s="882"/>
      <c r="GI12" s="882"/>
      <c r="GJ12" s="882"/>
      <c r="GK12" s="882"/>
      <c r="GL12" s="882"/>
      <c r="GM12" s="882"/>
      <c r="GN12" s="882"/>
      <c r="GO12" s="882"/>
      <c r="GP12" s="882"/>
      <c r="GQ12" s="882"/>
      <c r="GR12" s="882"/>
      <c r="GS12" s="882"/>
      <c r="GT12" s="882"/>
      <c r="GU12" s="882"/>
      <c r="GV12" s="882"/>
      <c r="GW12" s="882"/>
      <c r="GX12" s="882"/>
      <c r="GY12" s="882"/>
      <c r="GZ12" s="882"/>
      <c r="HA12" s="882"/>
      <c r="HB12" s="882"/>
      <c r="HC12" s="882"/>
      <c r="HD12" s="882"/>
      <c r="HE12" s="882"/>
      <c r="HF12" s="882"/>
      <c r="HG12" s="882"/>
      <c r="HH12" s="882"/>
      <c r="HI12" s="882"/>
      <c r="HJ12" s="882"/>
      <c r="HK12" s="882"/>
      <c r="HL12" s="882"/>
      <c r="HM12" s="882"/>
      <c r="HN12" s="882"/>
      <c r="HO12" s="882"/>
      <c r="HP12" s="882"/>
      <c r="HQ12" s="882"/>
      <c r="HR12" s="882"/>
      <c r="HS12" s="882"/>
      <c r="HT12" s="882"/>
      <c r="HU12" s="882"/>
      <c r="HV12" s="882"/>
      <c r="HW12" s="882"/>
      <c r="HX12" s="882"/>
      <c r="HY12" s="882"/>
      <c r="HZ12" s="882"/>
      <c r="IA12" s="882"/>
      <c r="IB12" s="882"/>
      <c r="IC12" s="882"/>
      <c r="ID12" s="882"/>
      <c r="IE12" s="882"/>
      <c r="IF12" s="882"/>
      <c r="IG12" s="882"/>
      <c r="IH12" s="882"/>
      <c r="II12" s="882"/>
      <c r="IJ12" s="882"/>
      <c r="IK12" s="882"/>
      <c r="IL12" s="882"/>
      <c r="IM12" s="882"/>
      <c r="IN12" s="882"/>
      <c r="IO12" s="882"/>
      <c r="IP12" s="882"/>
      <c r="IQ12" s="882"/>
      <c r="IR12" s="882"/>
      <c r="IS12" s="882"/>
    </row>
    <row r="13" spans="1:253" ht="21" customHeight="1" x14ac:dyDescent="0.15">
      <c r="A13" s="874"/>
      <c r="B13" s="1098" t="s">
        <v>472</v>
      </c>
      <c r="C13" s="1098"/>
      <c r="D13" s="1098"/>
      <c r="E13" s="1098"/>
      <c r="F13" s="1098"/>
      <c r="G13" s="1098"/>
      <c r="H13" s="1098"/>
      <c r="I13" s="1098"/>
      <c r="J13" s="1098"/>
      <c r="K13" s="1098"/>
      <c r="L13" s="1098"/>
      <c r="M13" s="1098"/>
      <c r="N13" s="1098"/>
      <c r="O13" s="1098"/>
      <c r="P13" s="1098"/>
      <c r="Q13" s="1098"/>
      <c r="R13" s="1098"/>
      <c r="S13" s="1098"/>
      <c r="T13" s="1098"/>
      <c r="U13" s="1098"/>
      <c r="V13" s="1098"/>
      <c r="W13" s="1098"/>
      <c r="X13" s="1098"/>
      <c r="Y13" s="1098"/>
      <c r="Z13" s="881"/>
      <c r="AA13" s="882"/>
      <c r="AB13" s="882"/>
      <c r="AC13" s="882"/>
      <c r="AD13" s="882"/>
      <c r="AE13" s="882"/>
      <c r="AF13" s="882"/>
      <c r="AG13" s="882"/>
      <c r="AH13" s="882"/>
      <c r="AI13" s="882"/>
      <c r="AJ13" s="882"/>
      <c r="AK13" s="882"/>
      <c r="AL13" s="882"/>
      <c r="AM13" s="882"/>
      <c r="AN13" s="882"/>
      <c r="AO13" s="882"/>
      <c r="AP13" s="882"/>
      <c r="AQ13" s="882"/>
      <c r="AR13" s="882"/>
      <c r="AS13" s="882"/>
      <c r="AT13" s="882"/>
      <c r="AU13" s="882"/>
      <c r="AV13" s="882"/>
      <c r="AW13" s="882"/>
      <c r="AX13" s="882"/>
      <c r="AY13" s="882"/>
      <c r="AZ13" s="882"/>
      <c r="BA13" s="882"/>
      <c r="BB13" s="882"/>
      <c r="BC13" s="882"/>
      <c r="BD13" s="882"/>
      <c r="BE13" s="882"/>
      <c r="BF13" s="882"/>
      <c r="BG13" s="882"/>
      <c r="BH13" s="882"/>
      <c r="BI13" s="882"/>
      <c r="BJ13" s="882"/>
      <c r="BK13" s="882"/>
      <c r="BL13" s="882"/>
      <c r="BM13" s="882"/>
      <c r="BN13" s="882"/>
      <c r="BO13" s="882"/>
      <c r="BP13" s="882"/>
      <c r="BQ13" s="882"/>
      <c r="BR13" s="882"/>
      <c r="BS13" s="882"/>
      <c r="BT13" s="882"/>
      <c r="BU13" s="882"/>
      <c r="BV13" s="882"/>
      <c r="BW13" s="882"/>
      <c r="BX13" s="882"/>
      <c r="BY13" s="882"/>
      <c r="BZ13" s="882"/>
      <c r="CA13" s="882"/>
      <c r="CB13" s="882"/>
      <c r="CC13" s="882"/>
      <c r="CD13" s="882"/>
      <c r="CE13" s="882"/>
      <c r="CF13" s="882"/>
      <c r="CG13" s="882"/>
      <c r="CH13" s="882"/>
      <c r="CI13" s="882"/>
      <c r="CJ13" s="882"/>
      <c r="CK13" s="882"/>
      <c r="CL13" s="882"/>
      <c r="CM13" s="882"/>
      <c r="CN13" s="882"/>
      <c r="CO13" s="882"/>
      <c r="CP13" s="882"/>
      <c r="CQ13" s="882"/>
      <c r="CR13" s="882"/>
      <c r="CS13" s="882"/>
      <c r="CT13" s="882"/>
      <c r="CU13" s="882"/>
      <c r="CV13" s="882"/>
      <c r="CW13" s="882"/>
      <c r="CX13" s="882"/>
      <c r="CY13" s="882"/>
      <c r="CZ13" s="882"/>
      <c r="DA13" s="882"/>
      <c r="DB13" s="882"/>
      <c r="DC13" s="882"/>
      <c r="DD13" s="882"/>
      <c r="DE13" s="882"/>
      <c r="DF13" s="882"/>
      <c r="DG13" s="882"/>
      <c r="DH13" s="882"/>
      <c r="DI13" s="882"/>
      <c r="DJ13" s="882"/>
      <c r="DK13" s="882"/>
      <c r="DL13" s="882"/>
      <c r="DM13" s="882"/>
      <c r="DN13" s="882"/>
      <c r="DO13" s="882"/>
      <c r="DP13" s="882"/>
      <c r="DQ13" s="882"/>
      <c r="DR13" s="882"/>
      <c r="DS13" s="882"/>
      <c r="DT13" s="882"/>
      <c r="DU13" s="882"/>
      <c r="DV13" s="882"/>
      <c r="DW13" s="882"/>
      <c r="DX13" s="882"/>
      <c r="DY13" s="882"/>
      <c r="DZ13" s="882"/>
      <c r="EA13" s="882"/>
      <c r="EB13" s="882"/>
      <c r="EC13" s="882"/>
      <c r="ED13" s="882"/>
      <c r="EE13" s="882"/>
      <c r="EF13" s="882"/>
      <c r="EG13" s="882"/>
      <c r="EH13" s="882"/>
      <c r="EI13" s="882"/>
      <c r="EJ13" s="882"/>
      <c r="EK13" s="882"/>
      <c r="EL13" s="882"/>
      <c r="EM13" s="882"/>
      <c r="EN13" s="882"/>
      <c r="EO13" s="882"/>
      <c r="EP13" s="882"/>
      <c r="EQ13" s="882"/>
      <c r="ER13" s="882"/>
      <c r="ES13" s="882"/>
      <c r="ET13" s="882"/>
      <c r="EU13" s="882"/>
      <c r="EV13" s="882"/>
      <c r="EW13" s="882"/>
      <c r="EX13" s="882"/>
      <c r="EY13" s="882"/>
      <c r="EZ13" s="882"/>
      <c r="FA13" s="882"/>
      <c r="FB13" s="882"/>
      <c r="FC13" s="882"/>
      <c r="FD13" s="882"/>
      <c r="FE13" s="882"/>
      <c r="FF13" s="882"/>
      <c r="FG13" s="882"/>
      <c r="FH13" s="882"/>
      <c r="FI13" s="882"/>
      <c r="FJ13" s="882"/>
      <c r="FK13" s="882"/>
      <c r="FL13" s="882"/>
      <c r="FM13" s="882"/>
      <c r="FN13" s="882"/>
      <c r="FO13" s="882"/>
      <c r="FP13" s="882"/>
      <c r="FQ13" s="882"/>
      <c r="FR13" s="882"/>
      <c r="FS13" s="882"/>
      <c r="FT13" s="882"/>
      <c r="FU13" s="882"/>
      <c r="FV13" s="882"/>
      <c r="FW13" s="882"/>
      <c r="FX13" s="882"/>
      <c r="FY13" s="882"/>
      <c r="FZ13" s="882"/>
      <c r="GA13" s="882"/>
      <c r="GB13" s="882"/>
      <c r="GC13" s="882"/>
      <c r="GD13" s="882"/>
      <c r="GE13" s="882"/>
      <c r="GF13" s="882"/>
      <c r="GG13" s="882"/>
      <c r="GH13" s="882"/>
      <c r="GI13" s="882"/>
      <c r="GJ13" s="882"/>
      <c r="GK13" s="882"/>
      <c r="GL13" s="882"/>
      <c r="GM13" s="882"/>
      <c r="GN13" s="882"/>
      <c r="GO13" s="882"/>
      <c r="GP13" s="882"/>
      <c r="GQ13" s="882"/>
      <c r="GR13" s="882"/>
      <c r="GS13" s="882"/>
      <c r="GT13" s="882"/>
      <c r="GU13" s="882"/>
      <c r="GV13" s="882"/>
      <c r="GW13" s="882"/>
      <c r="GX13" s="882"/>
      <c r="GY13" s="882"/>
      <c r="GZ13" s="882"/>
      <c r="HA13" s="882"/>
      <c r="HB13" s="882"/>
      <c r="HC13" s="882"/>
      <c r="HD13" s="882"/>
      <c r="HE13" s="882"/>
      <c r="HF13" s="882"/>
      <c r="HG13" s="882"/>
      <c r="HH13" s="882"/>
      <c r="HI13" s="882"/>
      <c r="HJ13" s="882"/>
      <c r="HK13" s="882"/>
      <c r="HL13" s="882"/>
      <c r="HM13" s="882"/>
      <c r="HN13" s="882"/>
      <c r="HO13" s="882"/>
      <c r="HP13" s="882"/>
      <c r="HQ13" s="882"/>
      <c r="HR13" s="882"/>
      <c r="HS13" s="882"/>
      <c r="HT13" s="882"/>
      <c r="HU13" s="882"/>
      <c r="HV13" s="882"/>
      <c r="HW13" s="882"/>
      <c r="HX13" s="882"/>
      <c r="HY13" s="882"/>
      <c r="HZ13" s="882"/>
      <c r="IA13" s="882"/>
      <c r="IB13" s="882"/>
      <c r="IC13" s="882"/>
      <c r="ID13" s="882"/>
      <c r="IE13" s="882"/>
      <c r="IF13" s="882"/>
      <c r="IG13" s="882"/>
      <c r="IH13" s="882"/>
      <c r="II13" s="882"/>
      <c r="IJ13" s="882"/>
      <c r="IK13" s="882"/>
      <c r="IL13" s="882"/>
      <c r="IM13" s="882"/>
      <c r="IN13" s="882"/>
      <c r="IO13" s="882"/>
      <c r="IP13" s="882"/>
      <c r="IQ13" s="882"/>
      <c r="IR13" s="882"/>
      <c r="IS13" s="882"/>
    </row>
    <row r="14" spans="1:253" ht="23.25" customHeight="1" x14ac:dyDescent="0.15">
      <c r="A14" s="874"/>
      <c r="B14" s="902" t="s">
        <v>473</v>
      </c>
      <c r="C14" s="903" t="s">
        <v>474</v>
      </c>
      <c r="D14" s="904"/>
      <c r="E14" s="904"/>
      <c r="F14" s="904" t="s">
        <v>475</v>
      </c>
      <c r="G14" s="904"/>
      <c r="H14" s="904"/>
      <c r="I14" s="904"/>
      <c r="J14" s="904" t="s">
        <v>476</v>
      </c>
      <c r="K14" s="904"/>
      <c r="L14" s="904"/>
      <c r="M14" s="904"/>
      <c r="N14" s="904" t="s">
        <v>477</v>
      </c>
      <c r="O14" s="904"/>
      <c r="P14" s="904"/>
      <c r="Q14" s="904"/>
      <c r="R14" s="904" t="s">
        <v>478</v>
      </c>
      <c r="S14" s="904"/>
      <c r="T14" s="904"/>
      <c r="U14" s="904"/>
      <c r="V14" s="904"/>
      <c r="W14" s="903" t="s">
        <v>479</v>
      </c>
      <c r="X14" s="905" t="s">
        <v>480</v>
      </c>
      <c r="Y14" s="903" t="s">
        <v>481</v>
      </c>
      <c r="Z14" s="881"/>
      <c r="AA14" s="882"/>
      <c r="AB14" s="882"/>
      <c r="AC14" s="882"/>
      <c r="AD14" s="882"/>
      <c r="AE14" s="882"/>
      <c r="AF14" s="882"/>
      <c r="AG14" s="882"/>
      <c r="AH14" s="882"/>
      <c r="AI14" s="882"/>
      <c r="AJ14" s="882"/>
      <c r="AK14" s="882"/>
      <c r="AL14" s="882"/>
      <c r="AM14" s="882"/>
      <c r="AN14" s="882"/>
      <c r="AO14" s="882"/>
      <c r="AP14" s="882"/>
      <c r="AQ14" s="882"/>
      <c r="AR14" s="882"/>
      <c r="AS14" s="882"/>
      <c r="AT14" s="882"/>
      <c r="AU14" s="882"/>
      <c r="AV14" s="882"/>
      <c r="AW14" s="882"/>
      <c r="AX14" s="882"/>
      <c r="AY14" s="882"/>
      <c r="AZ14" s="882"/>
      <c r="BA14" s="882"/>
      <c r="BB14" s="882"/>
      <c r="BC14" s="882"/>
      <c r="BD14" s="882"/>
      <c r="BE14" s="882"/>
      <c r="BF14" s="882"/>
      <c r="BG14" s="882"/>
      <c r="BH14" s="882"/>
      <c r="BI14" s="882"/>
      <c r="BJ14" s="882"/>
      <c r="BK14" s="882"/>
      <c r="BL14" s="882"/>
      <c r="BM14" s="882"/>
      <c r="BN14" s="882"/>
      <c r="BO14" s="882"/>
      <c r="BP14" s="882"/>
      <c r="BQ14" s="882"/>
      <c r="BR14" s="882"/>
      <c r="BS14" s="882"/>
      <c r="BT14" s="882"/>
      <c r="BU14" s="882"/>
      <c r="BV14" s="882"/>
      <c r="BW14" s="882"/>
      <c r="BX14" s="882"/>
      <c r="BY14" s="882"/>
      <c r="BZ14" s="882"/>
      <c r="CA14" s="882"/>
      <c r="CB14" s="882"/>
      <c r="CC14" s="882"/>
      <c r="CD14" s="882"/>
      <c r="CE14" s="882"/>
      <c r="CF14" s="882"/>
      <c r="CG14" s="882"/>
      <c r="CH14" s="882"/>
      <c r="CI14" s="882"/>
      <c r="CJ14" s="882"/>
      <c r="CK14" s="882"/>
      <c r="CL14" s="882"/>
      <c r="CM14" s="882"/>
      <c r="CN14" s="882"/>
      <c r="CO14" s="882"/>
      <c r="CP14" s="882"/>
      <c r="CQ14" s="882"/>
      <c r="CR14" s="882"/>
      <c r="CS14" s="882"/>
      <c r="CT14" s="882"/>
      <c r="CU14" s="882"/>
      <c r="CV14" s="882"/>
      <c r="CW14" s="882"/>
      <c r="CX14" s="882"/>
      <c r="CY14" s="882"/>
      <c r="CZ14" s="882"/>
      <c r="DA14" s="882"/>
      <c r="DB14" s="882"/>
      <c r="DC14" s="882"/>
      <c r="DD14" s="882"/>
      <c r="DE14" s="882"/>
      <c r="DF14" s="882"/>
      <c r="DG14" s="882"/>
      <c r="DH14" s="882"/>
      <c r="DI14" s="882"/>
      <c r="DJ14" s="882"/>
      <c r="DK14" s="882"/>
      <c r="DL14" s="882"/>
      <c r="DM14" s="882"/>
      <c r="DN14" s="882"/>
      <c r="DO14" s="882"/>
      <c r="DP14" s="882"/>
      <c r="DQ14" s="882"/>
      <c r="DR14" s="882"/>
      <c r="DS14" s="882"/>
      <c r="DT14" s="882"/>
      <c r="DU14" s="882"/>
      <c r="DV14" s="882"/>
      <c r="DW14" s="882"/>
      <c r="DX14" s="882"/>
      <c r="DY14" s="882"/>
      <c r="DZ14" s="882"/>
      <c r="EA14" s="882"/>
      <c r="EB14" s="882"/>
      <c r="EC14" s="882"/>
      <c r="ED14" s="882"/>
      <c r="EE14" s="882"/>
      <c r="EF14" s="882"/>
      <c r="EG14" s="882"/>
      <c r="EH14" s="882"/>
      <c r="EI14" s="882"/>
      <c r="EJ14" s="882"/>
      <c r="EK14" s="882"/>
      <c r="EL14" s="882"/>
      <c r="EM14" s="882"/>
      <c r="EN14" s="882"/>
      <c r="EO14" s="882"/>
      <c r="EP14" s="882"/>
      <c r="EQ14" s="882"/>
      <c r="ER14" s="882"/>
      <c r="ES14" s="882"/>
      <c r="ET14" s="882"/>
      <c r="EU14" s="882"/>
      <c r="EV14" s="882"/>
      <c r="EW14" s="882"/>
      <c r="EX14" s="882"/>
      <c r="EY14" s="882"/>
      <c r="EZ14" s="882"/>
      <c r="FA14" s="882"/>
      <c r="FB14" s="882"/>
      <c r="FC14" s="882"/>
      <c r="FD14" s="882"/>
      <c r="FE14" s="882"/>
      <c r="FF14" s="882"/>
      <c r="FG14" s="882"/>
      <c r="FH14" s="882"/>
      <c r="FI14" s="882"/>
      <c r="FJ14" s="882"/>
      <c r="FK14" s="882"/>
      <c r="FL14" s="882"/>
      <c r="FM14" s="882"/>
      <c r="FN14" s="882"/>
      <c r="FO14" s="882"/>
      <c r="FP14" s="882"/>
      <c r="FQ14" s="882"/>
      <c r="FR14" s="882"/>
      <c r="FS14" s="882"/>
      <c r="FT14" s="882"/>
      <c r="FU14" s="882"/>
      <c r="FV14" s="882"/>
      <c r="FW14" s="882"/>
      <c r="FX14" s="882"/>
      <c r="FY14" s="882"/>
      <c r="FZ14" s="882"/>
      <c r="GA14" s="882"/>
      <c r="GB14" s="882"/>
      <c r="GC14" s="882"/>
      <c r="GD14" s="882"/>
      <c r="GE14" s="882"/>
      <c r="GF14" s="882"/>
      <c r="GG14" s="882"/>
      <c r="GH14" s="882"/>
      <c r="GI14" s="882"/>
      <c r="GJ14" s="882"/>
      <c r="GK14" s="882"/>
      <c r="GL14" s="882"/>
      <c r="GM14" s="882"/>
      <c r="GN14" s="882"/>
      <c r="GO14" s="882"/>
      <c r="GP14" s="882"/>
      <c r="GQ14" s="882"/>
      <c r="GR14" s="882"/>
      <c r="GS14" s="882"/>
      <c r="GT14" s="882"/>
      <c r="GU14" s="882"/>
      <c r="GV14" s="882"/>
      <c r="GW14" s="882"/>
      <c r="GX14" s="882"/>
      <c r="GY14" s="882"/>
      <c r="GZ14" s="882"/>
      <c r="HA14" s="882"/>
      <c r="HB14" s="882"/>
      <c r="HC14" s="882"/>
      <c r="HD14" s="882"/>
      <c r="HE14" s="882"/>
      <c r="HF14" s="882"/>
      <c r="HG14" s="882"/>
      <c r="HH14" s="882"/>
      <c r="HI14" s="882"/>
      <c r="HJ14" s="882"/>
      <c r="HK14" s="882"/>
      <c r="HL14" s="882"/>
      <c r="HM14" s="882"/>
      <c r="HN14" s="882"/>
      <c r="HO14" s="882"/>
      <c r="HP14" s="882"/>
      <c r="HQ14" s="882"/>
      <c r="HR14" s="882"/>
      <c r="HS14" s="882"/>
      <c r="HT14" s="882"/>
      <c r="HU14" s="882"/>
      <c r="HV14" s="882"/>
      <c r="HW14" s="882"/>
      <c r="HX14" s="882"/>
      <c r="HY14" s="882"/>
      <c r="HZ14" s="882"/>
      <c r="IA14" s="882"/>
      <c r="IB14" s="882"/>
      <c r="IC14" s="882"/>
      <c r="ID14" s="882"/>
      <c r="IE14" s="882"/>
      <c r="IF14" s="882"/>
      <c r="IG14" s="882"/>
      <c r="IH14" s="882"/>
      <c r="II14" s="882"/>
      <c r="IJ14" s="882"/>
      <c r="IK14" s="882"/>
      <c r="IL14" s="882"/>
      <c r="IM14" s="882"/>
      <c r="IN14" s="882"/>
      <c r="IO14" s="882"/>
      <c r="IP14" s="882"/>
      <c r="IQ14" s="882"/>
      <c r="IR14" s="882"/>
      <c r="IS14" s="882"/>
    </row>
    <row r="15" spans="1:253" ht="23.25" customHeight="1" x14ac:dyDescent="0.15">
      <c r="A15" s="874"/>
      <c r="B15" s="906" t="s">
        <v>482</v>
      </c>
      <c r="C15" s="907" t="s">
        <v>483</v>
      </c>
      <c r="D15" s="905" t="s">
        <v>484</v>
      </c>
      <c r="E15" s="908">
        <v>5</v>
      </c>
      <c r="F15" s="905" t="s">
        <v>485</v>
      </c>
      <c r="G15" s="909">
        <v>3.4</v>
      </c>
      <c r="H15" s="905" t="s">
        <v>485</v>
      </c>
      <c r="I15" s="909">
        <v>0.3</v>
      </c>
      <c r="J15" s="905" t="s">
        <v>500</v>
      </c>
      <c r="K15" s="910"/>
      <c r="L15" s="905"/>
      <c r="M15" s="911"/>
      <c r="N15" s="905"/>
      <c r="O15" s="910"/>
      <c r="P15" s="905"/>
      <c r="Q15" s="912"/>
      <c r="R15" s="905"/>
      <c r="S15" s="913"/>
      <c r="T15" s="905"/>
      <c r="U15" s="905"/>
      <c r="V15" s="905"/>
      <c r="W15" s="914">
        <f>(E15*G15*I15)+(K15*M15*O15*Q15)</f>
        <v>5.0999999999999996</v>
      </c>
      <c r="X15" s="905" t="s">
        <v>486</v>
      </c>
      <c r="Y15" s="903"/>
      <c r="Z15" s="881"/>
      <c r="AA15" s="882"/>
      <c r="AB15" s="882"/>
      <c r="AC15" s="882"/>
      <c r="AD15" s="882"/>
      <c r="AE15" s="882"/>
      <c r="AF15" s="882"/>
      <c r="AG15" s="882"/>
      <c r="AH15" s="882"/>
      <c r="AI15" s="882"/>
      <c r="AJ15" s="882"/>
      <c r="AK15" s="882"/>
      <c r="AL15" s="882"/>
      <c r="AM15" s="882"/>
      <c r="AN15" s="882"/>
      <c r="AO15" s="882"/>
      <c r="AP15" s="882"/>
      <c r="AQ15" s="882"/>
      <c r="AR15" s="882"/>
      <c r="AS15" s="882"/>
      <c r="AT15" s="882"/>
      <c r="AU15" s="882"/>
      <c r="AV15" s="882"/>
      <c r="AW15" s="882"/>
      <c r="AX15" s="882"/>
      <c r="AY15" s="882"/>
      <c r="AZ15" s="882"/>
      <c r="BA15" s="882"/>
      <c r="BB15" s="882"/>
      <c r="BC15" s="882"/>
      <c r="BD15" s="882"/>
      <c r="BE15" s="882"/>
      <c r="BF15" s="882"/>
      <c r="BG15" s="882"/>
      <c r="BH15" s="882"/>
      <c r="BI15" s="882"/>
      <c r="BJ15" s="882"/>
      <c r="BK15" s="882"/>
      <c r="BL15" s="882"/>
      <c r="BM15" s="882"/>
      <c r="BN15" s="882"/>
      <c r="BO15" s="882"/>
      <c r="BP15" s="882"/>
      <c r="BQ15" s="882"/>
      <c r="BR15" s="882"/>
      <c r="BS15" s="882"/>
      <c r="BT15" s="882"/>
      <c r="BU15" s="882"/>
      <c r="BV15" s="882"/>
      <c r="BW15" s="882"/>
      <c r="BX15" s="882"/>
      <c r="BY15" s="882"/>
      <c r="BZ15" s="882"/>
      <c r="CA15" s="882"/>
      <c r="CB15" s="882"/>
      <c r="CC15" s="882"/>
      <c r="CD15" s="882"/>
      <c r="CE15" s="882"/>
      <c r="CF15" s="882"/>
      <c r="CG15" s="882"/>
      <c r="CH15" s="882"/>
      <c r="CI15" s="882"/>
      <c r="CJ15" s="882"/>
      <c r="CK15" s="882"/>
      <c r="CL15" s="882"/>
      <c r="CM15" s="882"/>
      <c r="CN15" s="882"/>
      <c r="CO15" s="882"/>
      <c r="CP15" s="882"/>
      <c r="CQ15" s="882"/>
      <c r="CR15" s="882"/>
      <c r="CS15" s="882"/>
      <c r="CT15" s="882"/>
      <c r="CU15" s="882"/>
      <c r="CV15" s="882"/>
      <c r="CW15" s="882"/>
      <c r="CX15" s="882"/>
      <c r="CY15" s="882"/>
      <c r="CZ15" s="882"/>
      <c r="DA15" s="882"/>
      <c r="DB15" s="882"/>
      <c r="DC15" s="882"/>
      <c r="DD15" s="882"/>
      <c r="DE15" s="882"/>
      <c r="DF15" s="882"/>
      <c r="DG15" s="882"/>
      <c r="DH15" s="882"/>
      <c r="DI15" s="882"/>
      <c r="DJ15" s="882"/>
      <c r="DK15" s="882"/>
      <c r="DL15" s="882"/>
      <c r="DM15" s="882"/>
      <c r="DN15" s="882"/>
      <c r="DO15" s="882"/>
      <c r="DP15" s="882"/>
      <c r="DQ15" s="882"/>
      <c r="DR15" s="882"/>
      <c r="DS15" s="882"/>
      <c r="DT15" s="882"/>
      <c r="DU15" s="882"/>
      <c r="DV15" s="882"/>
      <c r="DW15" s="882"/>
      <c r="DX15" s="882"/>
      <c r="DY15" s="882"/>
      <c r="DZ15" s="882"/>
      <c r="EA15" s="882"/>
      <c r="EB15" s="882"/>
      <c r="EC15" s="882"/>
      <c r="ED15" s="882"/>
      <c r="EE15" s="882"/>
      <c r="EF15" s="882"/>
      <c r="EG15" s="882"/>
      <c r="EH15" s="882"/>
      <c r="EI15" s="882"/>
      <c r="EJ15" s="882"/>
      <c r="EK15" s="882"/>
      <c r="EL15" s="882"/>
      <c r="EM15" s="882"/>
      <c r="EN15" s="882"/>
      <c r="EO15" s="882"/>
      <c r="EP15" s="882"/>
      <c r="EQ15" s="882"/>
      <c r="ER15" s="882"/>
      <c r="ES15" s="882"/>
      <c r="ET15" s="882"/>
      <c r="EU15" s="882"/>
      <c r="EV15" s="882"/>
      <c r="EW15" s="882"/>
      <c r="EX15" s="882"/>
      <c r="EY15" s="882"/>
      <c r="EZ15" s="882"/>
      <c r="FA15" s="882"/>
      <c r="FB15" s="882"/>
      <c r="FC15" s="882"/>
      <c r="FD15" s="882"/>
      <c r="FE15" s="882"/>
      <c r="FF15" s="882"/>
      <c r="FG15" s="882"/>
      <c r="FH15" s="882"/>
      <c r="FI15" s="882"/>
      <c r="FJ15" s="882"/>
      <c r="FK15" s="882"/>
      <c r="FL15" s="882"/>
      <c r="FM15" s="882"/>
      <c r="FN15" s="882"/>
      <c r="FO15" s="882"/>
      <c r="FP15" s="882"/>
      <c r="FQ15" s="882"/>
      <c r="FR15" s="882"/>
      <c r="FS15" s="882"/>
      <c r="FT15" s="882"/>
      <c r="FU15" s="882"/>
      <c r="FV15" s="882"/>
      <c r="FW15" s="882"/>
      <c r="FX15" s="882"/>
      <c r="FY15" s="882"/>
      <c r="FZ15" s="882"/>
      <c r="GA15" s="882"/>
      <c r="GB15" s="882"/>
      <c r="GC15" s="882"/>
      <c r="GD15" s="882"/>
      <c r="GE15" s="882"/>
      <c r="GF15" s="882"/>
      <c r="GG15" s="882"/>
      <c r="GH15" s="882"/>
      <c r="GI15" s="882"/>
      <c r="GJ15" s="882"/>
      <c r="GK15" s="882"/>
      <c r="GL15" s="882"/>
      <c r="GM15" s="882"/>
      <c r="GN15" s="882"/>
      <c r="GO15" s="882"/>
      <c r="GP15" s="882"/>
      <c r="GQ15" s="882"/>
      <c r="GR15" s="882"/>
      <c r="GS15" s="882"/>
      <c r="GT15" s="882"/>
      <c r="GU15" s="882"/>
      <c r="GV15" s="882"/>
      <c r="GW15" s="882"/>
      <c r="GX15" s="882"/>
      <c r="GY15" s="882"/>
      <c r="GZ15" s="882"/>
      <c r="HA15" s="882"/>
      <c r="HB15" s="882"/>
      <c r="HC15" s="882"/>
      <c r="HD15" s="882"/>
      <c r="HE15" s="882"/>
      <c r="HF15" s="882"/>
      <c r="HG15" s="882"/>
      <c r="HH15" s="882"/>
      <c r="HI15" s="882"/>
      <c r="HJ15" s="882"/>
      <c r="HK15" s="882"/>
      <c r="HL15" s="882"/>
      <c r="HM15" s="882"/>
      <c r="HN15" s="882"/>
      <c r="HO15" s="882"/>
      <c r="HP15" s="882"/>
      <c r="HQ15" s="882"/>
      <c r="HR15" s="882"/>
      <c r="HS15" s="882"/>
      <c r="HT15" s="882"/>
      <c r="HU15" s="882"/>
      <c r="HV15" s="882"/>
      <c r="HW15" s="882"/>
      <c r="HX15" s="882"/>
      <c r="HY15" s="882"/>
      <c r="HZ15" s="882"/>
      <c r="IA15" s="882"/>
      <c r="IB15" s="882"/>
      <c r="IC15" s="882"/>
      <c r="ID15" s="882"/>
      <c r="IE15" s="882"/>
      <c r="IF15" s="882"/>
      <c r="IG15" s="882"/>
      <c r="IH15" s="882"/>
      <c r="II15" s="882"/>
      <c r="IJ15" s="882"/>
      <c r="IK15" s="882"/>
      <c r="IL15" s="882"/>
      <c r="IM15" s="882"/>
      <c r="IN15" s="882"/>
      <c r="IO15" s="882"/>
      <c r="IP15" s="882"/>
      <c r="IQ15" s="882"/>
      <c r="IR15" s="882"/>
      <c r="IS15" s="882"/>
    </row>
    <row r="16" spans="1:253" ht="23.25" customHeight="1" x14ac:dyDescent="0.15">
      <c r="A16" s="874"/>
      <c r="B16" s="906" t="s">
        <v>487</v>
      </c>
      <c r="C16" s="907"/>
      <c r="D16" s="905"/>
      <c r="E16" s="908">
        <v>5</v>
      </c>
      <c r="F16" s="905" t="s">
        <v>485</v>
      </c>
      <c r="G16" s="909">
        <v>3.4</v>
      </c>
      <c r="H16" s="915"/>
      <c r="I16" s="916"/>
      <c r="J16" s="915"/>
      <c r="K16" s="917"/>
      <c r="L16" s="915"/>
      <c r="M16" s="918"/>
      <c r="N16" s="915"/>
      <c r="O16" s="917"/>
      <c r="P16" s="915"/>
      <c r="Q16" s="919"/>
      <c r="R16" s="915"/>
      <c r="S16" s="920"/>
      <c r="T16" s="915"/>
      <c r="U16" s="915"/>
      <c r="V16" s="915"/>
      <c r="W16" s="921">
        <f>E16*G16</f>
        <v>17</v>
      </c>
      <c r="X16" s="905" t="s">
        <v>488</v>
      </c>
      <c r="Y16" s="907"/>
      <c r="Z16" s="881"/>
      <c r="AA16" s="882"/>
      <c r="AB16" s="882"/>
      <c r="AC16" s="882"/>
      <c r="AD16" s="882"/>
      <c r="AE16" s="882"/>
      <c r="AF16" s="882"/>
      <c r="AG16" s="882"/>
      <c r="AH16" s="882"/>
      <c r="AI16" s="882"/>
      <c r="AJ16" s="882"/>
      <c r="AK16" s="882"/>
      <c r="AL16" s="882"/>
      <c r="AM16" s="882"/>
      <c r="AN16" s="882"/>
      <c r="AO16" s="882"/>
      <c r="AP16" s="882"/>
      <c r="AQ16" s="882"/>
      <c r="AR16" s="882"/>
      <c r="AS16" s="882"/>
      <c r="AT16" s="882"/>
      <c r="AU16" s="882"/>
      <c r="AV16" s="882"/>
      <c r="AW16" s="882"/>
      <c r="AX16" s="882"/>
      <c r="AY16" s="882"/>
      <c r="AZ16" s="882"/>
      <c r="BA16" s="882"/>
      <c r="BB16" s="882"/>
      <c r="BC16" s="882"/>
      <c r="BD16" s="882"/>
      <c r="BE16" s="882"/>
      <c r="BF16" s="882"/>
      <c r="BG16" s="882"/>
      <c r="BH16" s="882"/>
      <c r="BI16" s="882"/>
      <c r="BJ16" s="882"/>
      <c r="BK16" s="882"/>
      <c r="BL16" s="882"/>
      <c r="BM16" s="882"/>
      <c r="BN16" s="882"/>
      <c r="BO16" s="882"/>
      <c r="BP16" s="882"/>
      <c r="BQ16" s="882"/>
      <c r="BR16" s="882"/>
      <c r="BS16" s="882"/>
      <c r="BT16" s="882"/>
      <c r="BU16" s="882"/>
      <c r="BV16" s="882"/>
      <c r="BW16" s="882"/>
      <c r="BX16" s="882"/>
      <c r="BY16" s="882"/>
      <c r="BZ16" s="882"/>
      <c r="CA16" s="882"/>
      <c r="CB16" s="882"/>
      <c r="CC16" s="882"/>
      <c r="CD16" s="882"/>
      <c r="CE16" s="882"/>
      <c r="CF16" s="882"/>
      <c r="CG16" s="882"/>
      <c r="CH16" s="882"/>
      <c r="CI16" s="882"/>
      <c r="CJ16" s="882"/>
      <c r="CK16" s="882"/>
      <c r="CL16" s="882"/>
      <c r="CM16" s="882"/>
      <c r="CN16" s="882"/>
      <c r="CO16" s="882"/>
      <c r="CP16" s="882"/>
      <c r="CQ16" s="882"/>
      <c r="CR16" s="882"/>
      <c r="CS16" s="882"/>
      <c r="CT16" s="882"/>
      <c r="CU16" s="882"/>
      <c r="CV16" s="882"/>
      <c r="CW16" s="882"/>
      <c r="CX16" s="882"/>
      <c r="CY16" s="882"/>
      <c r="CZ16" s="882"/>
      <c r="DA16" s="882"/>
      <c r="DB16" s="882"/>
      <c r="DC16" s="882"/>
      <c r="DD16" s="882"/>
      <c r="DE16" s="882"/>
      <c r="DF16" s="882"/>
      <c r="DG16" s="882"/>
      <c r="DH16" s="882"/>
      <c r="DI16" s="882"/>
      <c r="DJ16" s="882"/>
      <c r="DK16" s="882"/>
      <c r="DL16" s="882"/>
      <c r="DM16" s="882"/>
      <c r="DN16" s="882"/>
      <c r="DO16" s="882"/>
      <c r="DP16" s="882"/>
      <c r="DQ16" s="882"/>
      <c r="DR16" s="882"/>
      <c r="DS16" s="882"/>
      <c r="DT16" s="882"/>
      <c r="DU16" s="882"/>
      <c r="DV16" s="882"/>
      <c r="DW16" s="882"/>
      <c r="DX16" s="882"/>
      <c r="DY16" s="882"/>
      <c r="DZ16" s="882"/>
      <c r="EA16" s="882"/>
      <c r="EB16" s="882"/>
      <c r="EC16" s="882"/>
      <c r="ED16" s="882"/>
      <c r="EE16" s="882"/>
      <c r="EF16" s="882"/>
      <c r="EG16" s="882"/>
      <c r="EH16" s="882"/>
      <c r="EI16" s="882"/>
      <c r="EJ16" s="882"/>
      <c r="EK16" s="882"/>
      <c r="EL16" s="882"/>
      <c r="EM16" s="882"/>
      <c r="EN16" s="882"/>
      <c r="EO16" s="882"/>
      <c r="EP16" s="882"/>
      <c r="EQ16" s="882"/>
      <c r="ER16" s="882"/>
      <c r="ES16" s="882"/>
      <c r="ET16" s="882"/>
      <c r="EU16" s="882"/>
      <c r="EV16" s="882"/>
      <c r="EW16" s="882"/>
      <c r="EX16" s="882"/>
      <c r="EY16" s="882"/>
      <c r="EZ16" s="882"/>
      <c r="FA16" s="882"/>
      <c r="FB16" s="882"/>
      <c r="FC16" s="882"/>
      <c r="FD16" s="882"/>
      <c r="FE16" s="882"/>
      <c r="FF16" s="882"/>
      <c r="FG16" s="882"/>
      <c r="FH16" s="882"/>
      <c r="FI16" s="882"/>
      <c r="FJ16" s="882"/>
      <c r="FK16" s="882"/>
      <c r="FL16" s="882"/>
      <c r="FM16" s="882"/>
      <c r="FN16" s="882"/>
      <c r="FO16" s="882"/>
      <c r="FP16" s="882"/>
      <c r="FQ16" s="882"/>
      <c r="FR16" s="882"/>
      <c r="FS16" s="882"/>
      <c r="FT16" s="882"/>
      <c r="FU16" s="882"/>
      <c r="FV16" s="882"/>
      <c r="FW16" s="882"/>
      <c r="FX16" s="882"/>
      <c r="FY16" s="882"/>
      <c r="FZ16" s="882"/>
      <c r="GA16" s="882"/>
      <c r="GB16" s="882"/>
      <c r="GC16" s="882"/>
      <c r="GD16" s="882"/>
      <c r="GE16" s="882"/>
      <c r="GF16" s="882"/>
      <c r="GG16" s="882"/>
      <c r="GH16" s="882"/>
      <c r="GI16" s="882"/>
      <c r="GJ16" s="882"/>
      <c r="GK16" s="882"/>
      <c r="GL16" s="882"/>
      <c r="GM16" s="882"/>
      <c r="GN16" s="882"/>
      <c r="GO16" s="882"/>
      <c r="GP16" s="882"/>
      <c r="GQ16" s="882"/>
      <c r="GR16" s="882"/>
      <c r="GS16" s="882"/>
      <c r="GT16" s="882"/>
      <c r="GU16" s="882"/>
      <c r="GV16" s="882"/>
      <c r="GW16" s="882"/>
      <c r="GX16" s="882"/>
      <c r="GY16" s="882"/>
      <c r="GZ16" s="882"/>
      <c r="HA16" s="882"/>
      <c r="HB16" s="882"/>
      <c r="HC16" s="882"/>
      <c r="HD16" s="882"/>
      <c r="HE16" s="882"/>
      <c r="HF16" s="882"/>
      <c r="HG16" s="882"/>
      <c r="HH16" s="882"/>
      <c r="HI16" s="882"/>
      <c r="HJ16" s="882"/>
      <c r="HK16" s="882"/>
      <c r="HL16" s="882"/>
      <c r="HM16" s="882"/>
      <c r="HN16" s="882"/>
      <c r="HO16" s="882"/>
      <c r="HP16" s="882"/>
      <c r="HQ16" s="882"/>
      <c r="HR16" s="882"/>
      <c r="HS16" s="882"/>
      <c r="HT16" s="882"/>
      <c r="HU16" s="882"/>
      <c r="HV16" s="882"/>
      <c r="HW16" s="882"/>
      <c r="HX16" s="882"/>
      <c r="HY16" s="882"/>
      <c r="HZ16" s="882"/>
      <c r="IA16" s="882"/>
      <c r="IB16" s="882"/>
      <c r="IC16" s="882"/>
      <c r="ID16" s="882"/>
      <c r="IE16" s="882"/>
      <c r="IF16" s="882"/>
      <c r="IG16" s="882"/>
      <c r="IH16" s="882"/>
      <c r="II16" s="882"/>
      <c r="IJ16" s="882"/>
      <c r="IK16" s="882"/>
      <c r="IL16" s="882"/>
      <c r="IM16" s="882"/>
      <c r="IN16" s="882"/>
      <c r="IO16" s="882"/>
      <c r="IP16" s="882"/>
      <c r="IQ16" s="882"/>
      <c r="IR16" s="882"/>
      <c r="IS16" s="882"/>
    </row>
    <row r="17" spans="1:253" ht="23.25" customHeight="1" x14ac:dyDescent="0.15">
      <c r="A17" s="874"/>
      <c r="B17" s="1099" t="s">
        <v>489</v>
      </c>
      <c r="C17" s="1101" t="s">
        <v>490</v>
      </c>
      <c r="D17" s="922" t="s">
        <v>484</v>
      </c>
      <c r="E17" s="917">
        <v>3.4</v>
      </c>
      <c r="F17" s="915" t="s">
        <v>491</v>
      </c>
      <c r="G17" s="916">
        <v>5</v>
      </c>
      <c r="H17" s="923" t="s">
        <v>492</v>
      </c>
      <c r="I17" s="918">
        <v>0.3</v>
      </c>
      <c r="J17" s="924" t="s">
        <v>485</v>
      </c>
      <c r="K17" s="925">
        <v>2</v>
      </c>
      <c r="L17" s="916"/>
      <c r="M17" s="923"/>
      <c r="N17" s="915"/>
      <c r="O17" s="917"/>
      <c r="P17" s="915"/>
      <c r="Q17" s="918"/>
      <c r="R17" s="915"/>
      <c r="S17" s="926"/>
      <c r="T17" s="915"/>
      <c r="U17" s="915"/>
      <c r="V17" s="927"/>
      <c r="W17" s="921"/>
      <c r="X17" s="915"/>
      <c r="Y17" s="928"/>
      <c r="Z17" s="929" t="e">
        <f>#REF!</f>
        <v>#REF!</v>
      </c>
      <c r="AA17" s="882"/>
      <c r="AB17" s="882"/>
      <c r="AC17" s="882"/>
      <c r="AD17" s="882"/>
      <c r="AE17" s="882"/>
      <c r="AF17" s="882"/>
      <c r="AG17" s="882"/>
      <c r="AH17" s="882"/>
      <c r="AI17" s="882"/>
      <c r="AJ17" s="882"/>
      <c r="AK17" s="882"/>
      <c r="AL17" s="882"/>
      <c r="AM17" s="882"/>
      <c r="AN17" s="882"/>
      <c r="AO17" s="882"/>
      <c r="AP17" s="882"/>
      <c r="AQ17" s="882"/>
      <c r="AR17" s="882"/>
      <c r="AS17" s="882"/>
      <c r="AT17" s="882"/>
      <c r="AU17" s="882"/>
      <c r="AV17" s="882"/>
      <c r="AW17" s="882"/>
      <c r="AX17" s="882"/>
      <c r="AY17" s="882"/>
      <c r="AZ17" s="882"/>
      <c r="BA17" s="882"/>
      <c r="BB17" s="882"/>
      <c r="BC17" s="882"/>
      <c r="BD17" s="882"/>
      <c r="BE17" s="882"/>
      <c r="BF17" s="882"/>
      <c r="BG17" s="882"/>
      <c r="BH17" s="882"/>
      <c r="BI17" s="882"/>
      <c r="BJ17" s="882"/>
      <c r="BK17" s="882"/>
      <c r="BL17" s="882"/>
      <c r="BM17" s="882"/>
      <c r="BN17" s="882"/>
      <c r="BO17" s="882"/>
      <c r="BP17" s="882"/>
      <c r="BQ17" s="882"/>
      <c r="BR17" s="882"/>
      <c r="BS17" s="882"/>
      <c r="BT17" s="882"/>
      <c r="BU17" s="882"/>
      <c r="BV17" s="882"/>
      <c r="BW17" s="882"/>
      <c r="BX17" s="882"/>
      <c r="BY17" s="882"/>
      <c r="BZ17" s="882"/>
      <c r="CA17" s="882"/>
      <c r="CB17" s="882"/>
      <c r="CC17" s="882"/>
      <c r="CD17" s="882"/>
      <c r="CE17" s="882"/>
      <c r="CF17" s="882"/>
      <c r="CG17" s="882"/>
      <c r="CH17" s="882"/>
      <c r="CI17" s="882"/>
      <c r="CJ17" s="882"/>
      <c r="CK17" s="882"/>
      <c r="CL17" s="882"/>
      <c r="CM17" s="882"/>
      <c r="CN17" s="882"/>
      <c r="CO17" s="882"/>
      <c r="CP17" s="882"/>
      <c r="CQ17" s="882"/>
      <c r="CR17" s="882"/>
      <c r="CS17" s="882"/>
      <c r="CT17" s="882"/>
      <c r="CU17" s="882"/>
      <c r="CV17" s="882"/>
      <c r="CW17" s="882"/>
      <c r="CX17" s="882"/>
      <c r="CY17" s="882"/>
      <c r="CZ17" s="882"/>
      <c r="DA17" s="882"/>
      <c r="DB17" s="882"/>
      <c r="DC17" s="882"/>
      <c r="DD17" s="882"/>
      <c r="DE17" s="882"/>
      <c r="DF17" s="882"/>
      <c r="DG17" s="882"/>
      <c r="DH17" s="882"/>
      <c r="DI17" s="882"/>
      <c r="DJ17" s="882"/>
      <c r="DK17" s="882"/>
      <c r="DL17" s="882"/>
      <c r="DM17" s="882"/>
      <c r="DN17" s="882"/>
      <c r="DO17" s="882"/>
      <c r="DP17" s="882"/>
      <c r="DQ17" s="882"/>
      <c r="DR17" s="882"/>
      <c r="DS17" s="882"/>
      <c r="DT17" s="882"/>
      <c r="DU17" s="882"/>
      <c r="DV17" s="882"/>
      <c r="DW17" s="882"/>
      <c r="DX17" s="882"/>
      <c r="DY17" s="882"/>
      <c r="DZ17" s="882"/>
      <c r="EA17" s="882"/>
      <c r="EB17" s="882"/>
      <c r="EC17" s="882"/>
      <c r="ED17" s="882"/>
      <c r="EE17" s="882"/>
      <c r="EF17" s="882"/>
      <c r="EG17" s="882"/>
      <c r="EH17" s="882"/>
      <c r="EI17" s="882"/>
      <c r="EJ17" s="882"/>
      <c r="EK17" s="882"/>
      <c r="EL17" s="882"/>
      <c r="EM17" s="882"/>
      <c r="EN17" s="882"/>
      <c r="EO17" s="882"/>
      <c r="EP17" s="882"/>
      <c r="EQ17" s="882"/>
      <c r="ER17" s="882"/>
      <c r="ES17" s="882"/>
      <c r="ET17" s="882"/>
      <c r="EU17" s="882"/>
      <c r="EV17" s="882"/>
      <c r="EW17" s="882"/>
      <c r="EX17" s="882"/>
      <c r="EY17" s="882"/>
      <c r="EZ17" s="882"/>
      <c r="FA17" s="882"/>
      <c r="FB17" s="882"/>
      <c r="FC17" s="882"/>
      <c r="FD17" s="882"/>
      <c r="FE17" s="882"/>
      <c r="FF17" s="882"/>
      <c r="FG17" s="882"/>
      <c r="FH17" s="882"/>
      <c r="FI17" s="882"/>
      <c r="FJ17" s="882"/>
      <c r="FK17" s="882"/>
      <c r="FL17" s="882"/>
      <c r="FM17" s="882"/>
      <c r="FN17" s="882"/>
      <c r="FO17" s="882"/>
      <c r="FP17" s="882"/>
      <c r="FQ17" s="882"/>
      <c r="FR17" s="882"/>
      <c r="FS17" s="882"/>
      <c r="FT17" s="882"/>
      <c r="FU17" s="882"/>
      <c r="FV17" s="882"/>
      <c r="FW17" s="882"/>
      <c r="FX17" s="882"/>
      <c r="FY17" s="882"/>
      <c r="FZ17" s="882"/>
      <c r="GA17" s="882"/>
      <c r="GB17" s="882"/>
      <c r="GC17" s="882"/>
      <c r="GD17" s="882"/>
      <c r="GE17" s="882"/>
      <c r="GF17" s="882"/>
      <c r="GG17" s="882"/>
      <c r="GH17" s="882"/>
      <c r="GI17" s="882"/>
      <c r="GJ17" s="882"/>
      <c r="GK17" s="882"/>
      <c r="GL17" s="882"/>
      <c r="GM17" s="882"/>
      <c r="GN17" s="882"/>
      <c r="GO17" s="882"/>
      <c r="GP17" s="882"/>
      <c r="GQ17" s="882"/>
      <c r="GR17" s="882"/>
      <c r="GS17" s="882"/>
      <c r="GT17" s="882"/>
      <c r="GU17" s="882"/>
      <c r="GV17" s="882"/>
      <c r="GW17" s="882"/>
      <c r="GX17" s="882"/>
      <c r="GY17" s="882"/>
      <c r="GZ17" s="882"/>
      <c r="HA17" s="882"/>
      <c r="HB17" s="882"/>
      <c r="HC17" s="882"/>
      <c r="HD17" s="882"/>
      <c r="HE17" s="882"/>
      <c r="HF17" s="882"/>
      <c r="HG17" s="882"/>
      <c r="HH17" s="882"/>
      <c r="HI17" s="882"/>
      <c r="HJ17" s="882"/>
      <c r="HK17" s="882"/>
      <c r="HL17" s="882"/>
      <c r="HM17" s="882"/>
      <c r="HN17" s="882"/>
      <c r="HO17" s="882"/>
      <c r="HP17" s="882"/>
      <c r="HQ17" s="882"/>
      <c r="HR17" s="882"/>
      <c r="HS17" s="882"/>
      <c r="HT17" s="882"/>
      <c r="HU17" s="882"/>
      <c r="HV17" s="882"/>
      <c r="HW17" s="882"/>
      <c r="HX17" s="882"/>
      <c r="HY17" s="882"/>
      <c r="HZ17" s="882"/>
      <c r="IA17" s="882"/>
      <c r="IB17" s="882"/>
      <c r="IC17" s="882"/>
      <c r="ID17" s="882"/>
      <c r="IE17" s="882"/>
      <c r="IF17" s="882"/>
      <c r="IG17" s="882"/>
      <c r="IH17" s="882"/>
      <c r="II17" s="882"/>
      <c r="IJ17" s="882"/>
      <c r="IK17" s="882"/>
      <c r="IL17" s="882"/>
      <c r="IM17" s="882"/>
      <c r="IN17" s="882"/>
      <c r="IO17" s="882"/>
      <c r="IP17" s="882"/>
      <c r="IQ17" s="882"/>
      <c r="IR17" s="882"/>
      <c r="IS17" s="882"/>
    </row>
    <row r="18" spans="1:253" ht="23.25" customHeight="1" x14ac:dyDescent="0.15">
      <c r="A18" s="874"/>
      <c r="B18" s="1100"/>
      <c r="C18" s="1102"/>
      <c r="D18" s="930" t="s">
        <v>493</v>
      </c>
      <c r="E18" s="931">
        <v>3.4</v>
      </c>
      <c r="F18" s="901" t="s">
        <v>74</v>
      </c>
      <c r="G18" s="932">
        <v>5</v>
      </c>
      <c r="H18" s="933" t="s">
        <v>4</v>
      </c>
      <c r="I18" s="934"/>
      <c r="J18" s="935"/>
      <c r="K18" s="936"/>
      <c r="L18" s="932"/>
      <c r="M18" s="933"/>
      <c r="N18" s="901"/>
      <c r="O18" s="931"/>
      <c r="P18" s="901"/>
      <c r="Q18" s="934"/>
      <c r="R18" s="901"/>
      <c r="S18" s="937"/>
      <c r="T18" s="901"/>
      <c r="U18" s="901"/>
      <c r="V18" s="938"/>
      <c r="W18" s="939">
        <f>(E17+G17)*I17*K17+(M17+O17)*Q17*S17+(E18*G18)</f>
        <v>22.04</v>
      </c>
      <c r="X18" s="901" t="s">
        <v>281</v>
      </c>
      <c r="Y18" s="940"/>
      <c r="Z18" s="929"/>
      <c r="AA18" s="882"/>
      <c r="AB18" s="882"/>
      <c r="AC18" s="882"/>
      <c r="AD18" s="882"/>
      <c r="AE18" s="882"/>
      <c r="AF18" s="882"/>
      <c r="AG18" s="882"/>
      <c r="AH18" s="882"/>
      <c r="AI18" s="882"/>
      <c r="AJ18" s="882"/>
      <c r="AK18" s="882"/>
      <c r="AL18" s="882"/>
      <c r="AM18" s="882"/>
      <c r="AN18" s="882"/>
      <c r="AO18" s="882"/>
      <c r="AP18" s="882"/>
      <c r="AQ18" s="882"/>
      <c r="AR18" s="882"/>
      <c r="AS18" s="882"/>
      <c r="AT18" s="882"/>
      <c r="AU18" s="882"/>
      <c r="AV18" s="882"/>
      <c r="AW18" s="882"/>
      <c r="AX18" s="882"/>
      <c r="AY18" s="882"/>
      <c r="AZ18" s="882"/>
      <c r="BA18" s="882"/>
      <c r="BB18" s="882"/>
      <c r="BC18" s="882"/>
      <c r="BD18" s="882"/>
      <c r="BE18" s="882"/>
      <c r="BF18" s="882"/>
      <c r="BG18" s="882"/>
      <c r="BH18" s="882"/>
      <c r="BI18" s="882"/>
      <c r="BJ18" s="882"/>
      <c r="BK18" s="882"/>
      <c r="BL18" s="882"/>
      <c r="BM18" s="882"/>
      <c r="BN18" s="882"/>
      <c r="BO18" s="882"/>
      <c r="BP18" s="882"/>
      <c r="BQ18" s="882"/>
      <c r="BR18" s="882"/>
      <c r="BS18" s="882"/>
      <c r="BT18" s="882"/>
      <c r="BU18" s="882"/>
      <c r="BV18" s="882"/>
      <c r="BW18" s="882"/>
      <c r="BX18" s="882"/>
      <c r="BY18" s="882"/>
      <c r="BZ18" s="882"/>
      <c r="CA18" s="882"/>
      <c r="CB18" s="882"/>
      <c r="CC18" s="882"/>
      <c r="CD18" s="882"/>
      <c r="CE18" s="882"/>
      <c r="CF18" s="882"/>
      <c r="CG18" s="882"/>
      <c r="CH18" s="882"/>
      <c r="CI18" s="882"/>
      <c r="CJ18" s="882"/>
      <c r="CK18" s="882"/>
      <c r="CL18" s="882"/>
      <c r="CM18" s="882"/>
      <c r="CN18" s="882"/>
      <c r="CO18" s="882"/>
      <c r="CP18" s="882"/>
      <c r="CQ18" s="882"/>
      <c r="CR18" s="882"/>
      <c r="CS18" s="882"/>
      <c r="CT18" s="882"/>
      <c r="CU18" s="882"/>
      <c r="CV18" s="882"/>
      <c r="CW18" s="882"/>
      <c r="CX18" s="882"/>
      <c r="CY18" s="882"/>
      <c r="CZ18" s="882"/>
      <c r="DA18" s="882"/>
      <c r="DB18" s="882"/>
      <c r="DC18" s="882"/>
      <c r="DD18" s="882"/>
      <c r="DE18" s="882"/>
      <c r="DF18" s="882"/>
      <c r="DG18" s="882"/>
      <c r="DH18" s="882"/>
      <c r="DI18" s="882"/>
      <c r="DJ18" s="882"/>
      <c r="DK18" s="882"/>
      <c r="DL18" s="882"/>
      <c r="DM18" s="882"/>
      <c r="DN18" s="882"/>
      <c r="DO18" s="882"/>
      <c r="DP18" s="882"/>
      <c r="DQ18" s="882"/>
      <c r="DR18" s="882"/>
      <c r="DS18" s="882"/>
      <c r="DT18" s="882"/>
      <c r="DU18" s="882"/>
      <c r="DV18" s="882"/>
      <c r="DW18" s="882"/>
      <c r="DX18" s="882"/>
      <c r="DY18" s="882"/>
      <c r="DZ18" s="882"/>
      <c r="EA18" s="882"/>
      <c r="EB18" s="882"/>
      <c r="EC18" s="882"/>
      <c r="ED18" s="882"/>
      <c r="EE18" s="882"/>
      <c r="EF18" s="882"/>
      <c r="EG18" s="882"/>
      <c r="EH18" s="882"/>
      <c r="EI18" s="882"/>
      <c r="EJ18" s="882"/>
      <c r="EK18" s="882"/>
      <c r="EL18" s="882"/>
      <c r="EM18" s="882"/>
      <c r="EN18" s="882"/>
      <c r="EO18" s="882"/>
      <c r="EP18" s="882"/>
      <c r="EQ18" s="882"/>
      <c r="ER18" s="882"/>
      <c r="ES18" s="882"/>
      <c r="ET18" s="882"/>
      <c r="EU18" s="882"/>
      <c r="EV18" s="882"/>
      <c r="EW18" s="882"/>
      <c r="EX18" s="882"/>
      <c r="EY18" s="882"/>
      <c r="EZ18" s="882"/>
      <c r="FA18" s="882"/>
      <c r="FB18" s="882"/>
      <c r="FC18" s="882"/>
      <c r="FD18" s="882"/>
      <c r="FE18" s="882"/>
      <c r="FF18" s="882"/>
      <c r="FG18" s="882"/>
      <c r="FH18" s="882"/>
      <c r="FI18" s="882"/>
      <c r="FJ18" s="882"/>
      <c r="FK18" s="882"/>
      <c r="FL18" s="882"/>
      <c r="FM18" s="882"/>
      <c r="FN18" s="882"/>
      <c r="FO18" s="882"/>
      <c r="FP18" s="882"/>
      <c r="FQ18" s="882"/>
      <c r="FR18" s="882"/>
      <c r="FS18" s="882"/>
      <c r="FT18" s="882"/>
      <c r="FU18" s="882"/>
      <c r="FV18" s="882"/>
      <c r="FW18" s="882"/>
      <c r="FX18" s="882"/>
      <c r="FY18" s="882"/>
      <c r="FZ18" s="882"/>
      <c r="GA18" s="882"/>
      <c r="GB18" s="882"/>
      <c r="GC18" s="882"/>
      <c r="GD18" s="882"/>
      <c r="GE18" s="882"/>
      <c r="GF18" s="882"/>
      <c r="GG18" s="882"/>
      <c r="GH18" s="882"/>
      <c r="GI18" s="882"/>
      <c r="GJ18" s="882"/>
      <c r="GK18" s="882"/>
      <c r="GL18" s="882"/>
      <c r="GM18" s="882"/>
      <c r="GN18" s="882"/>
      <c r="GO18" s="882"/>
      <c r="GP18" s="882"/>
      <c r="GQ18" s="882"/>
      <c r="GR18" s="882"/>
      <c r="GS18" s="882"/>
      <c r="GT18" s="882"/>
      <c r="GU18" s="882"/>
      <c r="GV18" s="882"/>
      <c r="GW18" s="882"/>
      <c r="GX18" s="882"/>
      <c r="GY18" s="882"/>
      <c r="GZ18" s="882"/>
      <c r="HA18" s="882"/>
      <c r="HB18" s="882"/>
      <c r="HC18" s="882"/>
      <c r="HD18" s="882"/>
      <c r="HE18" s="882"/>
      <c r="HF18" s="882"/>
      <c r="HG18" s="882"/>
      <c r="HH18" s="882"/>
      <c r="HI18" s="882"/>
      <c r="HJ18" s="882"/>
      <c r="HK18" s="882"/>
      <c r="HL18" s="882"/>
      <c r="HM18" s="882"/>
      <c r="HN18" s="882"/>
      <c r="HO18" s="882"/>
      <c r="HP18" s="882"/>
      <c r="HQ18" s="882"/>
      <c r="HR18" s="882"/>
      <c r="HS18" s="882"/>
      <c r="HT18" s="882"/>
      <c r="HU18" s="882"/>
      <c r="HV18" s="882"/>
      <c r="HW18" s="882"/>
      <c r="HX18" s="882"/>
      <c r="HY18" s="882"/>
      <c r="HZ18" s="882"/>
      <c r="IA18" s="882"/>
      <c r="IB18" s="882"/>
      <c r="IC18" s="882"/>
      <c r="ID18" s="882"/>
      <c r="IE18" s="882"/>
      <c r="IF18" s="882"/>
      <c r="IG18" s="882"/>
      <c r="IH18" s="882"/>
      <c r="II18" s="882"/>
      <c r="IJ18" s="882"/>
      <c r="IK18" s="882"/>
      <c r="IL18" s="882"/>
      <c r="IM18" s="882"/>
      <c r="IN18" s="882"/>
      <c r="IO18" s="882"/>
      <c r="IP18" s="882"/>
      <c r="IQ18" s="882"/>
      <c r="IR18" s="882"/>
      <c r="IS18" s="882"/>
    </row>
    <row r="19" spans="1:253" ht="23.25" customHeight="1" x14ac:dyDescent="0.15">
      <c r="A19" s="874"/>
      <c r="B19" s="906" t="s">
        <v>494</v>
      </c>
      <c r="C19" s="903" t="s">
        <v>499</v>
      </c>
      <c r="D19" s="905"/>
      <c r="E19" s="913" t="s">
        <v>495</v>
      </c>
      <c r="F19" s="905"/>
      <c r="G19" s="909"/>
      <c r="H19" s="908"/>
      <c r="I19" s="905"/>
      <c r="J19" s="905"/>
      <c r="K19" s="941"/>
      <c r="L19" s="910"/>
      <c r="M19" s="908"/>
      <c r="N19" s="905"/>
      <c r="O19" s="910"/>
      <c r="P19" s="905"/>
      <c r="Q19" s="905"/>
      <c r="R19" s="905"/>
      <c r="S19" s="905"/>
      <c r="T19" s="905"/>
      <c r="U19" s="905"/>
      <c r="V19" s="905"/>
      <c r="W19" s="942">
        <v>0.56000000000000005</v>
      </c>
      <c r="X19" s="905" t="s">
        <v>77</v>
      </c>
      <c r="Y19" s="943"/>
      <c r="Z19" s="929"/>
      <c r="AA19" s="882"/>
      <c r="AB19" s="882"/>
      <c r="AC19" s="882"/>
      <c r="AD19" s="882"/>
      <c r="AE19" s="882"/>
      <c r="AF19" s="882"/>
      <c r="AG19" s="882"/>
      <c r="AH19" s="882"/>
      <c r="AI19" s="882"/>
      <c r="AJ19" s="882"/>
      <c r="AK19" s="882"/>
      <c r="AL19" s="882"/>
      <c r="AM19" s="882"/>
      <c r="AN19" s="882"/>
      <c r="AO19" s="882"/>
      <c r="AP19" s="882"/>
      <c r="AQ19" s="882"/>
      <c r="AR19" s="882"/>
      <c r="AS19" s="882"/>
      <c r="AT19" s="882"/>
      <c r="AU19" s="882"/>
      <c r="AV19" s="882"/>
      <c r="AW19" s="882"/>
      <c r="AX19" s="882"/>
      <c r="AY19" s="882"/>
      <c r="AZ19" s="882"/>
      <c r="BA19" s="882"/>
      <c r="BB19" s="882"/>
      <c r="BC19" s="882"/>
      <c r="BD19" s="882"/>
      <c r="BE19" s="882"/>
      <c r="BF19" s="882"/>
      <c r="BG19" s="882"/>
      <c r="BH19" s="882"/>
      <c r="BI19" s="882"/>
      <c r="BJ19" s="882"/>
      <c r="BK19" s="882"/>
      <c r="BL19" s="882"/>
      <c r="BM19" s="882"/>
      <c r="BN19" s="882"/>
      <c r="BO19" s="882"/>
      <c r="BP19" s="882"/>
      <c r="BQ19" s="882"/>
      <c r="BR19" s="882"/>
      <c r="BS19" s="882"/>
      <c r="BT19" s="882"/>
      <c r="BU19" s="882"/>
      <c r="BV19" s="882"/>
      <c r="BW19" s="882"/>
      <c r="BX19" s="882"/>
      <c r="BY19" s="882"/>
      <c r="BZ19" s="882"/>
      <c r="CA19" s="882"/>
      <c r="CB19" s="882"/>
      <c r="CC19" s="882"/>
      <c r="CD19" s="882"/>
      <c r="CE19" s="882"/>
      <c r="CF19" s="882"/>
      <c r="CG19" s="882"/>
      <c r="CH19" s="882"/>
      <c r="CI19" s="882"/>
      <c r="CJ19" s="882"/>
      <c r="CK19" s="882"/>
      <c r="CL19" s="882"/>
      <c r="CM19" s="882"/>
      <c r="CN19" s="882"/>
      <c r="CO19" s="882"/>
      <c r="CP19" s="882"/>
      <c r="CQ19" s="882"/>
      <c r="CR19" s="882"/>
      <c r="CS19" s="882"/>
      <c r="CT19" s="882"/>
      <c r="CU19" s="882"/>
      <c r="CV19" s="882"/>
      <c r="CW19" s="882"/>
      <c r="CX19" s="882"/>
      <c r="CY19" s="882"/>
      <c r="CZ19" s="882"/>
      <c r="DA19" s="882"/>
      <c r="DB19" s="882"/>
      <c r="DC19" s="882"/>
      <c r="DD19" s="882"/>
      <c r="DE19" s="882"/>
      <c r="DF19" s="882"/>
      <c r="DG19" s="882"/>
      <c r="DH19" s="882"/>
      <c r="DI19" s="882"/>
      <c r="DJ19" s="882"/>
      <c r="DK19" s="882"/>
      <c r="DL19" s="882"/>
      <c r="DM19" s="882"/>
      <c r="DN19" s="882"/>
      <c r="DO19" s="882"/>
      <c r="DP19" s="882"/>
      <c r="DQ19" s="882"/>
      <c r="DR19" s="882"/>
      <c r="DS19" s="882"/>
      <c r="DT19" s="882"/>
      <c r="DU19" s="882"/>
      <c r="DV19" s="882"/>
      <c r="DW19" s="882"/>
      <c r="DX19" s="882"/>
      <c r="DY19" s="882"/>
      <c r="DZ19" s="882"/>
      <c r="EA19" s="882"/>
      <c r="EB19" s="882"/>
      <c r="EC19" s="882"/>
      <c r="ED19" s="882"/>
      <c r="EE19" s="882"/>
      <c r="EF19" s="882"/>
      <c r="EG19" s="882"/>
      <c r="EH19" s="882"/>
      <c r="EI19" s="882"/>
      <c r="EJ19" s="882"/>
      <c r="EK19" s="882"/>
      <c r="EL19" s="882"/>
      <c r="EM19" s="882"/>
      <c r="EN19" s="882"/>
      <c r="EO19" s="882"/>
      <c r="EP19" s="882"/>
      <c r="EQ19" s="882"/>
      <c r="ER19" s="882"/>
      <c r="ES19" s="882"/>
      <c r="ET19" s="882"/>
      <c r="EU19" s="882"/>
      <c r="EV19" s="882"/>
      <c r="EW19" s="882"/>
      <c r="EX19" s="882"/>
      <c r="EY19" s="882"/>
      <c r="EZ19" s="882"/>
      <c r="FA19" s="882"/>
      <c r="FB19" s="882"/>
      <c r="FC19" s="882"/>
      <c r="FD19" s="882"/>
      <c r="FE19" s="882"/>
      <c r="FF19" s="882"/>
      <c r="FG19" s="882"/>
      <c r="FH19" s="882"/>
      <c r="FI19" s="882"/>
      <c r="FJ19" s="882"/>
      <c r="FK19" s="882"/>
      <c r="FL19" s="882"/>
      <c r="FM19" s="882"/>
      <c r="FN19" s="882"/>
      <c r="FO19" s="882"/>
      <c r="FP19" s="882"/>
      <c r="FQ19" s="882"/>
      <c r="FR19" s="882"/>
      <c r="FS19" s="882"/>
      <c r="FT19" s="882"/>
      <c r="FU19" s="882"/>
      <c r="FV19" s="882"/>
      <c r="FW19" s="882"/>
      <c r="FX19" s="882"/>
      <c r="FY19" s="882"/>
      <c r="FZ19" s="882"/>
      <c r="GA19" s="882"/>
      <c r="GB19" s="882"/>
      <c r="GC19" s="882"/>
      <c r="GD19" s="882"/>
      <c r="GE19" s="882"/>
      <c r="GF19" s="882"/>
      <c r="GG19" s="882"/>
      <c r="GH19" s="882"/>
      <c r="GI19" s="882"/>
      <c r="GJ19" s="882"/>
      <c r="GK19" s="882"/>
      <c r="GL19" s="882"/>
      <c r="GM19" s="882"/>
      <c r="GN19" s="882"/>
      <c r="GO19" s="882"/>
      <c r="GP19" s="882"/>
      <c r="GQ19" s="882"/>
      <c r="GR19" s="882"/>
      <c r="GS19" s="882"/>
      <c r="GT19" s="882"/>
      <c r="GU19" s="882"/>
      <c r="GV19" s="882"/>
      <c r="GW19" s="882"/>
      <c r="GX19" s="882"/>
      <c r="GY19" s="882"/>
      <c r="GZ19" s="882"/>
      <c r="HA19" s="882"/>
      <c r="HB19" s="882"/>
      <c r="HC19" s="882"/>
      <c r="HD19" s="882"/>
      <c r="HE19" s="882"/>
      <c r="HF19" s="882"/>
      <c r="HG19" s="882"/>
      <c r="HH19" s="882"/>
      <c r="HI19" s="882"/>
      <c r="HJ19" s="882"/>
      <c r="HK19" s="882"/>
      <c r="HL19" s="882"/>
      <c r="HM19" s="882"/>
      <c r="HN19" s="882"/>
      <c r="HO19" s="882"/>
      <c r="HP19" s="882"/>
      <c r="HQ19" s="882"/>
      <c r="HR19" s="882"/>
      <c r="HS19" s="882"/>
      <c r="HT19" s="882"/>
      <c r="HU19" s="882"/>
      <c r="HV19" s="882"/>
      <c r="HW19" s="882"/>
      <c r="HX19" s="882"/>
      <c r="HY19" s="882"/>
      <c r="HZ19" s="882"/>
      <c r="IA19" s="882"/>
      <c r="IB19" s="882"/>
      <c r="IC19" s="882"/>
      <c r="ID19" s="882"/>
      <c r="IE19" s="882"/>
      <c r="IF19" s="882"/>
      <c r="IG19" s="882"/>
      <c r="IH19" s="882"/>
      <c r="II19" s="882"/>
      <c r="IJ19" s="882"/>
      <c r="IK19" s="882"/>
      <c r="IL19" s="882"/>
      <c r="IM19" s="882"/>
      <c r="IN19" s="882"/>
      <c r="IO19" s="882"/>
      <c r="IP19" s="882"/>
      <c r="IQ19" s="882"/>
      <c r="IR19" s="882"/>
      <c r="IS19" s="882"/>
    </row>
    <row r="20" spans="1:253" ht="23.25" customHeight="1" x14ac:dyDescent="0.15">
      <c r="A20" s="874"/>
      <c r="B20" s="902" t="s">
        <v>496</v>
      </c>
      <c r="C20" s="903" t="s">
        <v>497</v>
      </c>
      <c r="D20" s="905"/>
      <c r="E20" s="913">
        <f>E15</f>
        <v>5</v>
      </c>
      <c r="F20" s="905" t="s">
        <v>74</v>
      </c>
      <c r="G20" s="909">
        <f>G15</f>
        <v>3.4</v>
      </c>
      <c r="H20" s="908" t="s">
        <v>74</v>
      </c>
      <c r="I20" s="944">
        <v>1</v>
      </c>
      <c r="J20" s="905"/>
      <c r="K20" s="941"/>
      <c r="L20" s="910"/>
      <c r="M20" s="908"/>
      <c r="N20" s="905"/>
      <c r="O20" s="910"/>
      <c r="P20" s="905"/>
      <c r="Q20" s="905"/>
      <c r="R20" s="905"/>
      <c r="S20" s="905"/>
      <c r="T20" s="905"/>
      <c r="U20" s="905"/>
      <c r="V20" s="905"/>
      <c r="W20" s="914">
        <f>E20*G20*I20</f>
        <v>17</v>
      </c>
      <c r="X20" s="905" t="s">
        <v>498</v>
      </c>
      <c r="Y20" s="943"/>
      <c r="Z20" s="929"/>
      <c r="AA20" s="882"/>
      <c r="AB20" s="882"/>
      <c r="AC20" s="882"/>
      <c r="AD20" s="882"/>
      <c r="AE20" s="882"/>
      <c r="AF20" s="882"/>
      <c r="AG20" s="882"/>
      <c r="AH20" s="882"/>
      <c r="AI20" s="882"/>
      <c r="AJ20" s="882"/>
      <c r="AK20" s="882"/>
      <c r="AL20" s="882"/>
      <c r="AM20" s="882"/>
      <c r="AN20" s="882"/>
      <c r="AO20" s="882"/>
      <c r="AP20" s="882"/>
      <c r="AQ20" s="882"/>
      <c r="AR20" s="882"/>
      <c r="AS20" s="882"/>
      <c r="AT20" s="882"/>
      <c r="AU20" s="882"/>
      <c r="AV20" s="882"/>
      <c r="AW20" s="882"/>
      <c r="AX20" s="882"/>
      <c r="AY20" s="882"/>
      <c r="AZ20" s="882"/>
      <c r="BA20" s="882"/>
      <c r="BB20" s="882"/>
      <c r="BC20" s="882"/>
      <c r="BD20" s="882"/>
      <c r="BE20" s="882"/>
      <c r="BF20" s="882"/>
      <c r="BG20" s="882"/>
      <c r="BH20" s="882"/>
      <c r="BI20" s="882"/>
      <c r="BJ20" s="882"/>
      <c r="BK20" s="882"/>
      <c r="BL20" s="882"/>
      <c r="BM20" s="882"/>
      <c r="BN20" s="882"/>
      <c r="BO20" s="882"/>
      <c r="BP20" s="882"/>
      <c r="BQ20" s="882"/>
      <c r="BR20" s="882"/>
      <c r="BS20" s="882"/>
      <c r="BT20" s="882"/>
      <c r="BU20" s="882"/>
      <c r="BV20" s="882"/>
      <c r="BW20" s="882"/>
      <c r="BX20" s="882"/>
      <c r="BY20" s="882"/>
      <c r="BZ20" s="882"/>
      <c r="CA20" s="882"/>
      <c r="CB20" s="882"/>
      <c r="CC20" s="882"/>
      <c r="CD20" s="882"/>
      <c r="CE20" s="882"/>
      <c r="CF20" s="882"/>
      <c r="CG20" s="882"/>
      <c r="CH20" s="882"/>
      <c r="CI20" s="882"/>
      <c r="CJ20" s="882"/>
      <c r="CK20" s="882"/>
      <c r="CL20" s="882"/>
      <c r="CM20" s="882"/>
      <c r="CN20" s="882"/>
      <c r="CO20" s="882"/>
      <c r="CP20" s="882"/>
      <c r="CQ20" s="882"/>
      <c r="CR20" s="882"/>
      <c r="CS20" s="882"/>
      <c r="CT20" s="882"/>
      <c r="CU20" s="882"/>
      <c r="CV20" s="882"/>
      <c r="CW20" s="882"/>
      <c r="CX20" s="882"/>
      <c r="CY20" s="882"/>
      <c r="CZ20" s="882"/>
      <c r="DA20" s="882"/>
      <c r="DB20" s="882"/>
      <c r="DC20" s="882"/>
      <c r="DD20" s="882"/>
      <c r="DE20" s="882"/>
      <c r="DF20" s="882"/>
      <c r="DG20" s="882"/>
      <c r="DH20" s="882"/>
      <c r="DI20" s="882"/>
      <c r="DJ20" s="882"/>
      <c r="DK20" s="882"/>
      <c r="DL20" s="882"/>
      <c r="DM20" s="882"/>
      <c r="DN20" s="882"/>
      <c r="DO20" s="882"/>
      <c r="DP20" s="882"/>
      <c r="DQ20" s="882"/>
      <c r="DR20" s="882"/>
      <c r="DS20" s="882"/>
      <c r="DT20" s="882"/>
      <c r="DU20" s="882"/>
      <c r="DV20" s="882"/>
      <c r="DW20" s="882"/>
      <c r="DX20" s="882"/>
      <c r="DY20" s="882"/>
      <c r="DZ20" s="882"/>
      <c r="EA20" s="882"/>
      <c r="EB20" s="882"/>
      <c r="EC20" s="882"/>
      <c r="ED20" s="882"/>
      <c r="EE20" s="882"/>
      <c r="EF20" s="882"/>
      <c r="EG20" s="882"/>
      <c r="EH20" s="882"/>
      <c r="EI20" s="882"/>
      <c r="EJ20" s="882"/>
      <c r="EK20" s="882"/>
      <c r="EL20" s="882"/>
      <c r="EM20" s="882"/>
      <c r="EN20" s="882"/>
      <c r="EO20" s="882"/>
      <c r="EP20" s="882"/>
      <c r="EQ20" s="882"/>
      <c r="ER20" s="882"/>
      <c r="ES20" s="882"/>
      <c r="ET20" s="882"/>
      <c r="EU20" s="882"/>
      <c r="EV20" s="882"/>
      <c r="EW20" s="882"/>
      <c r="EX20" s="882"/>
      <c r="EY20" s="882"/>
      <c r="EZ20" s="882"/>
      <c r="FA20" s="882"/>
      <c r="FB20" s="882"/>
      <c r="FC20" s="882"/>
      <c r="FD20" s="882"/>
      <c r="FE20" s="882"/>
      <c r="FF20" s="882"/>
      <c r="FG20" s="882"/>
      <c r="FH20" s="882"/>
      <c r="FI20" s="882"/>
      <c r="FJ20" s="882"/>
      <c r="FK20" s="882"/>
      <c r="FL20" s="882"/>
      <c r="FM20" s="882"/>
      <c r="FN20" s="882"/>
      <c r="FO20" s="882"/>
      <c r="FP20" s="882"/>
      <c r="FQ20" s="882"/>
      <c r="FR20" s="882"/>
      <c r="FS20" s="882"/>
      <c r="FT20" s="882"/>
      <c r="FU20" s="882"/>
      <c r="FV20" s="882"/>
      <c r="FW20" s="882"/>
      <c r="FX20" s="882"/>
      <c r="FY20" s="882"/>
      <c r="FZ20" s="882"/>
      <c r="GA20" s="882"/>
      <c r="GB20" s="882"/>
      <c r="GC20" s="882"/>
      <c r="GD20" s="882"/>
      <c r="GE20" s="882"/>
      <c r="GF20" s="882"/>
      <c r="GG20" s="882"/>
      <c r="GH20" s="882"/>
      <c r="GI20" s="882"/>
      <c r="GJ20" s="882"/>
      <c r="GK20" s="882"/>
      <c r="GL20" s="882"/>
      <c r="GM20" s="882"/>
      <c r="GN20" s="882"/>
      <c r="GO20" s="882"/>
      <c r="GP20" s="882"/>
      <c r="GQ20" s="882"/>
      <c r="GR20" s="882"/>
      <c r="GS20" s="882"/>
      <c r="GT20" s="882"/>
      <c r="GU20" s="882"/>
      <c r="GV20" s="882"/>
      <c r="GW20" s="882"/>
      <c r="GX20" s="882"/>
      <c r="GY20" s="882"/>
      <c r="GZ20" s="882"/>
      <c r="HA20" s="882"/>
      <c r="HB20" s="882"/>
      <c r="HC20" s="882"/>
      <c r="HD20" s="882"/>
      <c r="HE20" s="882"/>
      <c r="HF20" s="882"/>
      <c r="HG20" s="882"/>
      <c r="HH20" s="882"/>
      <c r="HI20" s="882"/>
      <c r="HJ20" s="882"/>
      <c r="HK20" s="882"/>
      <c r="HL20" s="882"/>
      <c r="HM20" s="882"/>
      <c r="HN20" s="882"/>
      <c r="HO20" s="882"/>
      <c r="HP20" s="882"/>
      <c r="HQ20" s="882"/>
      <c r="HR20" s="882"/>
      <c r="HS20" s="882"/>
      <c r="HT20" s="882"/>
      <c r="HU20" s="882"/>
      <c r="HV20" s="882"/>
      <c r="HW20" s="882"/>
      <c r="HX20" s="882"/>
      <c r="HY20" s="882"/>
      <c r="HZ20" s="882"/>
      <c r="IA20" s="882"/>
      <c r="IB20" s="882"/>
      <c r="IC20" s="882"/>
      <c r="ID20" s="882"/>
      <c r="IE20" s="882"/>
      <c r="IF20" s="882"/>
      <c r="IG20" s="882"/>
      <c r="IH20" s="882"/>
      <c r="II20" s="882"/>
      <c r="IJ20" s="882"/>
      <c r="IK20" s="882"/>
      <c r="IL20" s="882"/>
      <c r="IM20" s="882"/>
      <c r="IN20" s="882"/>
      <c r="IO20" s="882"/>
      <c r="IP20" s="882"/>
      <c r="IQ20" s="882"/>
      <c r="IR20" s="882"/>
      <c r="IS20" s="882"/>
    </row>
    <row r="21" spans="1:253" ht="23.25" customHeight="1" x14ac:dyDescent="0.15">
      <c r="A21" s="945"/>
      <c r="B21" s="946"/>
      <c r="C21" s="946"/>
      <c r="D21" s="946"/>
      <c r="E21" s="946"/>
      <c r="F21" s="946"/>
      <c r="G21" s="946"/>
      <c r="H21" s="946"/>
      <c r="I21" s="946"/>
      <c r="J21" s="946"/>
      <c r="K21" s="946"/>
      <c r="L21" s="946"/>
      <c r="M21" s="946"/>
      <c r="N21" s="946"/>
      <c r="O21" s="946"/>
      <c r="P21" s="946"/>
      <c r="Q21" s="946"/>
      <c r="R21" s="946"/>
      <c r="S21" s="946"/>
      <c r="T21" s="946"/>
      <c r="U21" s="946"/>
      <c r="V21" s="946"/>
      <c r="W21" s="946"/>
      <c r="X21" s="946"/>
      <c r="Y21" s="946"/>
      <c r="Z21" s="947"/>
    </row>
    <row r="27" spans="1:253" ht="14.25" x14ac:dyDescent="0.15">
      <c r="V27" s="948"/>
    </row>
    <row r="69" spans="1:253" x14ac:dyDescent="0.15">
      <c r="A69" s="882"/>
      <c r="B69" s="949"/>
      <c r="C69" s="950"/>
      <c r="D69" s="882"/>
      <c r="E69" s="951"/>
      <c r="F69" s="950"/>
      <c r="G69" s="952"/>
      <c r="H69" s="951"/>
      <c r="I69" s="952"/>
      <c r="J69" s="950"/>
      <c r="K69" s="952"/>
      <c r="L69" s="953"/>
      <c r="M69" s="954"/>
      <c r="N69" s="955"/>
      <c r="O69" s="953"/>
      <c r="P69" s="882"/>
      <c r="Q69" s="882"/>
      <c r="R69" s="882"/>
      <c r="S69" s="882"/>
      <c r="T69" s="882"/>
      <c r="U69" s="882"/>
      <c r="V69" s="882"/>
      <c r="W69" s="951"/>
      <c r="X69" s="950"/>
      <c r="Y69" s="882"/>
      <c r="Z69" s="882"/>
      <c r="AA69" s="882"/>
      <c r="AB69" s="882"/>
      <c r="AC69" s="882"/>
      <c r="AD69" s="882"/>
      <c r="AE69" s="882"/>
      <c r="AF69" s="882"/>
      <c r="AG69" s="882"/>
      <c r="AH69" s="882"/>
      <c r="AI69" s="882"/>
      <c r="AJ69" s="882"/>
      <c r="AK69" s="882"/>
      <c r="AL69" s="882"/>
      <c r="AM69" s="882"/>
      <c r="AN69" s="882"/>
      <c r="AO69" s="882"/>
      <c r="AP69" s="882"/>
      <c r="AQ69" s="882"/>
      <c r="AR69" s="882"/>
      <c r="AS69" s="882"/>
      <c r="AT69" s="882"/>
      <c r="AU69" s="882"/>
      <c r="AV69" s="882"/>
      <c r="AW69" s="882"/>
      <c r="AX69" s="882"/>
      <c r="AY69" s="882"/>
      <c r="AZ69" s="882"/>
      <c r="BA69" s="882"/>
      <c r="BB69" s="882"/>
      <c r="BC69" s="882"/>
      <c r="BD69" s="882"/>
      <c r="BE69" s="882"/>
      <c r="BF69" s="882"/>
      <c r="BG69" s="882"/>
      <c r="BH69" s="882"/>
      <c r="BI69" s="882"/>
      <c r="BJ69" s="882"/>
      <c r="BK69" s="882"/>
      <c r="BL69" s="882"/>
      <c r="BM69" s="882"/>
      <c r="BN69" s="882"/>
      <c r="BO69" s="882"/>
      <c r="BP69" s="882"/>
      <c r="BQ69" s="882"/>
      <c r="BR69" s="882"/>
      <c r="BS69" s="882"/>
      <c r="BT69" s="882"/>
      <c r="BU69" s="882"/>
      <c r="BV69" s="882"/>
      <c r="BW69" s="882"/>
      <c r="BX69" s="882"/>
      <c r="BY69" s="882"/>
      <c r="BZ69" s="882"/>
      <c r="CA69" s="882"/>
      <c r="CB69" s="882"/>
      <c r="CC69" s="882"/>
      <c r="CD69" s="882"/>
      <c r="CE69" s="882"/>
      <c r="CF69" s="882"/>
      <c r="CG69" s="882"/>
      <c r="CH69" s="882"/>
      <c r="CI69" s="882"/>
      <c r="CJ69" s="882"/>
      <c r="CK69" s="882"/>
      <c r="CL69" s="882"/>
      <c r="CM69" s="882"/>
      <c r="CN69" s="882"/>
      <c r="CO69" s="882"/>
      <c r="CP69" s="882"/>
      <c r="CQ69" s="882"/>
      <c r="CR69" s="882"/>
      <c r="CS69" s="882"/>
      <c r="CT69" s="882"/>
      <c r="CU69" s="882"/>
      <c r="CV69" s="882"/>
      <c r="CW69" s="882"/>
      <c r="CX69" s="882"/>
      <c r="CY69" s="882"/>
      <c r="CZ69" s="882"/>
      <c r="DA69" s="882"/>
      <c r="DB69" s="882"/>
      <c r="DC69" s="882"/>
      <c r="DD69" s="882"/>
      <c r="DE69" s="882"/>
      <c r="DF69" s="882"/>
      <c r="DG69" s="882"/>
      <c r="DH69" s="882"/>
      <c r="DI69" s="882"/>
      <c r="DJ69" s="882"/>
      <c r="DK69" s="882"/>
      <c r="DL69" s="882"/>
      <c r="DM69" s="882"/>
      <c r="DN69" s="882"/>
      <c r="DO69" s="882"/>
      <c r="DP69" s="882"/>
      <c r="DQ69" s="882"/>
      <c r="DR69" s="882"/>
      <c r="DS69" s="882"/>
      <c r="DT69" s="882"/>
      <c r="DU69" s="882"/>
      <c r="DV69" s="882"/>
      <c r="DW69" s="882"/>
      <c r="DX69" s="882"/>
      <c r="DY69" s="882"/>
      <c r="DZ69" s="882"/>
      <c r="EA69" s="882"/>
      <c r="EB69" s="882"/>
      <c r="EC69" s="882"/>
      <c r="ED69" s="882"/>
      <c r="EE69" s="882"/>
      <c r="EF69" s="882"/>
      <c r="EG69" s="882"/>
      <c r="EH69" s="882"/>
      <c r="EI69" s="882"/>
      <c r="EJ69" s="882"/>
      <c r="EK69" s="882"/>
      <c r="EL69" s="882"/>
      <c r="EM69" s="882"/>
      <c r="EN69" s="882"/>
      <c r="EO69" s="882"/>
      <c r="EP69" s="882"/>
      <c r="EQ69" s="882"/>
      <c r="ER69" s="882"/>
      <c r="ES69" s="882"/>
      <c r="ET69" s="882"/>
      <c r="EU69" s="882"/>
      <c r="EV69" s="882"/>
      <c r="EW69" s="882"/>
      <c r="EX69" s="882"/>
      <c r="EY69" s="882"/>
      <c r="EZ69" s="882"/>
      <c r="FA69" s="882"/>
      <c r="FB69" s="882"/>
      <c r="FC69" s="882"/>
      <c r="FD69" s="882"/>
      <c r="FE69" s="882"/>
      <c r="FF69" s="882"/>
      <c r="FG69" s="882"/>
      <c r="FH69" s="882"/>
      <c r="FI69" s="882"/>
      <c r="FJ69" s="882"/>
      <c r="FK69" s="882"/>
      <c r="FL69" s="882"/>
      <c r="FM69" s="882"/>
      <c r="FN69" s="882"/>
      <c r="FO69" s="882"/>
      <c r="FP69" s="882"/>
      <c r="FQ69" s="882"/>
      <c r="FR69" s="882"/>
      <c r="FS69" s="882"/>
      <c r="FT69" s="882"/>
      <c r="FU69" s="882"/>
      <c r="FV69" s="882"/>
      <c r="FW69" s="882"/>
      <c r="FX69" s="882"/>
      <c r="FY69" s="882"/>
      <c r="FZ69" s="882"/>
      <c r="GA69" s="882"/>
      <c r="GB69" s="882"/>
      <c r="GC69" s="882"/>
      <c r="GD69" s="882"/>
      <c r="GE69" s="882"/>
      <c r="GF69" s="882"/>
      <c r="GG69" s="882"/>
      <c r="GH69" s="882"/>
      <c r="GI69" s="882"/>
      <c r="GJ69" s="882"/>
      <c r="GK69" s="882"/>
      <c r="GL69" s="882"/>
      <c r="GM69" s="882"/>
      <c r="GN69" s="882"/>
      <c r="GO69" s="882"/>
      <c r="GP69" s="882"/>
      <c r="GQ69" s="882"/>
      <c r="GR69" s="882"/>
      <c r="GS69" s="882"/>
      <c r="GT69" s="882"/>
      <c r="GU69" s="882"/>
      <c r="GV69" s="882"/>
      <c r="GW69" s="882"/>
      <c r="GX69" s="882"/>
      <c r="GY69" s="882"/>
      <c r="GZ69" s="882"/>
      <c r="HA69" s="882"/>
      <c r="HB69" s="882"/>
      <c r="HC69" s="882"/>
      <c r="HD69" s="882"/>
      <c r="HE69" s="882"/>
      <c r="HF69" s="882"/>
      <c r="HG69" s="882"/>
      <c r="HH69" s="882"/>
      <c r="HI69" s="882"/>
      <c r="HJ69" s="882"/>
      <c r="HK69" s="882"/>
      <c r="HL69" s="882"/>
      <c r="HM69" s="882"/>
      <c r="HN69" s="882"/>
      <c r="HO69" s="882"/>
      <c r="HP69" s="882"/>
      <c r="HQ69" s="882"/>
      <c r="HR69" s="882"/>
      <c r="HS69" s="882"/>
      <c r="HT69" s="882"/>
      <c r="HU69" s="882"/>
      <c r="HV69" s="882"/>
      <c r="HW69" s="882"/>
      <c r="HX69" s="882"/>
      <c r="HY69" s="882"/>
      <c r="HZ69" s="882"/>
      <c r="IA69" s="882"/>
      <c r="IB69" s="882"/>
      <c r="IC69" s="882"/>
      <c r="ID69" s="882"/>
      <c r="IE69" s="882"/>
      <c r="IF69" s="882"/>
      <c r="IG69" s="882"/>
      <c r="IH69" s="882"/>
      <c r="II69" s="882"/>
      <c r="IJ69" s="882"/>
      <c r="IK69" s="882"/>
      <c r="IL69" s="882"/>
      <c r="IM69" s="882"/>
      <c r="IN69" s="882"/>
      <c r="IO69" s="882"/>
      <c r="IP69" s="882"/>
      <c r="IQ69" s="882"/>
      <c r="IR69" s="882"/>
      <c r="IS69" s="882"/>
    </row>
    <row r="70" spans="1:253" x14ac:dyDescent="0.15">
      <c r="A70" s="882"/>
      <c r="B70" s="949"/>
      <c r="C70" s="956"/>
      <c r="D70" s="882"/>
      <c r="E70" s="951"/>
      <c r="F70" s="957"/>
      <c r="G70" s="952"/>
      <c r="H70" s="950"/>
      <c r="I70" s="953"/>
      <c r="J70" s="950"/>
      <c r="K70" s="958"/>
      <c r="L70" s="882"/>
      <c r="M70" s="882"/>
      <c r="N70" s="950"/>
      <c r="O70" s="882"/>
      <c r="P70" s="882"/>
      <c r="Q70" s="882"/>
      <c r="R70" s="882"/>
      <c r="S70" s="882"/>
      <c r="T70" s="882"/>
      <c r="U70" s="882"/>
      <c r="V70" s="882"/>
      <c r="W70" s="951"/>
      <c r="X70" s="950"/>
      <c r="Y70" s="882"/>
      <c r="Z70" s="882"/>
      <c r="AA70" s="882"/>
      <c r="AB70" s="882"/>
      <c r="AC70" s="882"/>
      <c r="AD70" s="882"/>
      <c r="AE70" s="882"/>
      <c r="AF70" s="882"/>
      <c r="AG70" s="882"/>
      <c r="AH70" s="882"/>
      <c r="AI70" s="882"/>
      <c r="AJ70" s="882"/>
      <c r="AK70" s="882"/>
      <c r="AL70" s="882"/>
      <c r="AM70" s="882"/>
      <c r="AN70" s="882"/>
      <c r="AO70" s="882"/>
      <c r="AP70" s="882"/>
      <c r="AQ70" s="882"/>
      <c r="AR70" s="882"/>
      <c r="AS70" s="882"/>
      <c r="AT70" s="882"/>
      <c r="AU70" s="882"/>
      <c r="AV70" s="882"/>
      <c r="AW70" s="882"/>
      <c r="AX70" s="882"/>
      <c r="AY70" s="882"/>
      <c r="AZ70" s="882"/>
      <c r="BA70" s="882"/>
      <c r="BB70" s="882"/>
      <c r="BC70" s="882"/>
      <c r="BD70" s="882"/>
      <c r="BE70" s="882"/>
      <c r="BF70" s="882"/>
      <c r="BG70" s="882"/>
      <c r="BH70" s="882"/>
      <c r="BI70" s="882"/>
      <c r="BJ70" s="882"/>
      <c r="BK70" s="882"/>
      <c r="BL70" s="882"/>
      <c r="BM70" s="882"/>
      <c r="BN70" s="882"/>
      <c r="BO70" s="882"/>
      <c r="BP70" s="882"/>
      <c r="BQ70" s="882"/>
      <c r="BR70" s="882"/>
      <c r="BS70" s="882"/>
      <c r="BT70" s="882"/>
      <c r="BU70" s="882"/>
      <c r="BV70" s="882"/>
      <c r="BW70" s="882"/>
      <c r="BX70" s="882"/>
      <c r="BY70" s="882"/>
      <c r="BZ70" s="882"/>
      <c r="CA70" s="882"/>
      <c r="CB70" s="882"/>
      <c r="CC70" s="882"/>
      <c r="CD70" s="882"/>
      <c r="CE70" s="882"/>
      <c r="CF70" s="882"/>
      <c r="CG70" s="882"/>
      <c r="CH70" s="882"/>
      <c r="CI70" s="882"/>
      <c r="CJ70" s="882"/>
      <c r="CK70" s="882"/>
      <c r="CL70" s="882"/>
      <c r="CM70" s="882"/>
      <c r="CN70" s="882"/>
      <c r="CO70" s="882"/>
      <c r="CP70" s="882"/>
      <c r="CQ70" s="882"/>
      <c r="CR70" s="882"/>
      <c r="CS70" s="882"/>
      <c r="CT70" s="882"/>
      <c r="CU70" s="882"/>
      <c r="CV70" s="882"/>
      <c r="CW70" s="882"/>
      <c r="CX70" s="882"/>
      <c r="CY70" s="882"/>
      <c r="CZ70" s="882"/>
      <c r="DA70" s="882"/>
      <c r="DB70" s="882"/>
      <c r="DC70" s="882"/>
      <c r="DD70" s="882"/>
      <c r="DE70" s="882"/>
      <c r="DF70" s="882"/>
      <c r="DG70" s="882"/>
      <c r="DH70" s="882"/>
      <c r="DI70" s="882"/>
      <c r="DJ70" s="882"/>
      <c r="DK70" s="882"/>
      <c r="DL70" s="882"/>
      <c r="DM70" s="882"/>
      <c r="DN70" s="882"/>
      <c r="DO70" s="882"/>
      <c r="DP70" s="882"/>
      <c r="DQ70" s="882"/>
      <c r="DR70" s="882"/>
      <c r="DS70" s="882"/>
      <c r="DT70" s="882"/>
      <c r="DU70" s="882"/>
      <c r="DV70" s="882"/>
      <c r="DW70" s="882"/>
      <c r="DX70" s="882"/>
      <c r="DY70" s="882"/>
      <c r="DZ70" s="882"/>
      <c r="EA70" s="882"/>
      <c r="EB70" s="882"/>
      <c r="EC70" s="882"/>
      <c r="ED70" s="882"/>
      <c r="EE70" s="882"/>
      <c r="EF70" s="882"/>
      <c r="EG70" s="882"/>
      <c r="EH70" s="882"/>
      <c r="EI70" s="882"/>
      <c r="EJ70" s="882"/>
      <c r="EK70" s="882"/>
      <c r="EL70" s="882"/>
      <c r="EM70" s="882"/>
      <c r="EN70" s="882"/>
      <c r="EO70" s="882"/>
      <c r="EP70" s="882"/>
      <c r="EQ70" s="882"/>
      <c r="ER70" s="882"/>
      <c r="ES70" s="882"/>
      <c r="ET70" s="882"/>
      <c r="EU70" s="882"/>
      <c r="EV70" s="882"/>
      <c r="EW70" s="882"/>
      <c r="EX70" s="882"/>
      <c r="EY70" s="882"/>
      <c r="EZ70" s="882"/>
      <c r="FA70" s="882"/>
      <c r="FB70" s="882"/>
      <c r="FC70" s="882"/>
      <c r="FD70" s="882"/>
      <c r="FE70" s="882"/>
      <c r="FF70" s="882"/>
      <c r="FG70" s="882"/>
      <c r="FH70" s="882"/>
      <c r="FI70" s="882"/>
      <c r="FJ70" s="882"/>
      <c r="FK70" s="882"/>
      <c r="FL70" s="882"/>
      <c r="FM70" s="882"/>
      <c r="FN70" s="882"/>
      <c r="FO70" s="882"/>
      <c r="FP70" s="882"/>
      <c r="FQ70" s="882"/>
      <c r="FR70" s="882"/>
      <c r="FS70" s="882"/>
      <c r="FT70" s="882"/>
      <c r="FU70" s="882"/>
      <c r="FV70" s="882"/>
      <c r="FW70" s="882"/>
      <c r="FX70" s="882"/>
      <c r="FY70" s="882"/>
      <c r="FZ70" s="882"/>
      <c r="GA70" s="882"/>
      <c r="GB70" s="882"/>
      <c r="GC70" s="882"/>
      <c r="GD70" s="882"/>
      <c r="GE70" s="882"/>
      <c r="GF70" s="882"/>
      <c r="GG70" s="882"/>
      <c r="GH70" s="882"/>
      <c r="GI70" s="882"/>
      <c r="GJ70" s="882"/>
      <c r="GK70" s="882"/>
      <c r="GL70" s="882"/>
      <c r="GM70" s="882"/>
      <c r="GN70" s="882"/>
      <c r="GO70" s="882"/>
      <c r="GP70" s="882"/>
      <c r="GQ70" s="882"/>
      <c r="GR70" s="882"/>
      <c r="GS70" s="882"/>
      <c r="GT70" s="882"/>
      <c r="GU70" s="882"/>
      <c r="GV70" s="882"/>
      <c r="GW70" s="882"/>
      <c r="GX70" s="882"/>
      <c r="GY70" s="882"/>
      <c r="GZ70" s="882"/>
      <c r="HA70" s="882"/>
      <c r="HB70" s="882"/>
      <c r="HC70" s="882"/>
      <c r="HD70" s="882"/>
      <c r="HE70" s="882"/>
      <c r="HF70" s="882"/>
      <c r="HG70" s="882"/>
      <c r="HH70" s="882"/>
      <c r="HI70" s="882"/>
      <c r="HJ70" s="882"/>
      <c r="HK70" s="882"/>
      <c r="HL70" s="882"/>
      <c r="HM70" s="882"/>
      <c r="HN70" s="882"/>
      <c r="HO70" s="882"/>
      <c r="HP70" s="882"/>
      <c r="HQ70" s="882"/>
      <c r="HR70" s="882"/>
      <c r="HS70" s="882"/>
      <c r="HT70" s="882"/>
      <c r="HU70" s="882"/>
      <c r="HV70" s="882"/>
      <c r="HW70" s="882"/>
      <c r="HX70" s="882"/>
      <c r="HY70" s="882"/>
      <c r="HZ70" s="882"/>
      <c r="IA70" s="882"/>
      <c r="IB70" s="882"/>
      <c r="IC70" s="882"/>
      <c r="ID70" s="882"/>
      <c r="IE70" s="882"/>
      <c r="IF70" s="882"/>
      <c r="IG70" s="882"/>
      <c r="IH70" s="882"/>
      <c r="II70" s="882"/>
      <c r="IJ70" s="882"/>
      <c r="IK70" s="882"/>
      <c r="IL70" s="882"/>
      <c r="IM70" s="882"/>
      <c r="IN70" s="882"/>
      <c r="IO70" s="882"/>
      <c r="IP70" s="882"/>
      <c r="IQ70" s="882"/>
      <c r="IR70" s="882"/>
      <c r="IS70" s="882"/>
    </row>
    <row r="71" spans="1:253" x14ac:dyDescent="0.15">
      <c r="A71" s="882"/>
      <c r="B71" s="949"/>
      <c r="C71" s="950"/>
      <c r="D71" s="882"/>
      <c r="E71" s="951"/>
      <c r="F71" s="950"/>
      <c r="G71" s="957"/>
      <c r="H71" s="951"/>
      <c r="I71" s="953"/>
      <c r="J71" s="950"/>
      <c r="K71" s="958"/>
      <c r="L71" s="882"/>
      <c r="M71" s="950"/>
      <c r="N71" s="959"/>
      <c r="O71" s="882"/>
      <c r="P71" s="957"/>
      <c r="Q71" s="951"/>
      <c r="R71" s="882"/>
      <c r="S71" s="882"/>
      <c r="T71" s="882"/>
      <c r="U71" s="882"/>
      <c r="V71" s="882"/>
      <c r="W71" s="951"/>
      <c r="X71" s="950"/>
      <c r="Y71" s="882"/>
      <c r="Z71" s="882"/>
      <c r="AA71" s="882"/>
      <c r="AB71" s="882"/>
      <c r="AC71" s="882"/>
      <c r="AD71" s="882"/>
      <c r="AE71" s="882"/>
      <c r="AF71" s="882"/>
      <c r="AG71" s="882"/>
      <c r="AH71" s="882"/>
      <c r="AI71" s="882"/>
      <c r="AJ71" s="882"/>
      <c r="AK71" s="882"/>
      <c r="AL71" s="882"/>
      <c r="AM71" s="882"/>
      <c r="AN71" s="882"/>
      <c r="AO71" s="882"/>
      <c r="AP71" s="882"/>
      <c r="AQ71" s="882"/>
      <c r="AR71" s="882"/>
      <c r="AS71" s="882"/>
      <c r="AT71" s="882"/>
      <c r="AU71" s="882"/>
      <c r="AV71" s="882"/>
      <c r="AW71" s="882"/>
      <c r="AX71" s="882"/>
      <c r="AY71" s="882"/>
      <c r="AZ71" s="882"/>
      <c r="BA71" s="882"/>
      <c r="BB71" s="882"/>
      <c r="BC71" s="882"/>
      <c r="BD71" s="882"/>
      <c r="BE71" s="882"/>
      <c r="BF71" s="882"/>
      <c r="BG71" s="882"/>
      <c r="BH71" s="882"/>
      <c r="BI71" s="882"/>
      <c r="BJ71" s="882"/>
      <c r="BK71" s="882"/>
      <c r="BL71" s="882"/>
      <c r="BM71" s="882"/>
      <c r="BN71" s="882"/>
      <c r="BO71" s="882"/>
      <c r="BP71" s="882"/>
      <c r="BQ71" s="882"/>
      <c r="BR71" s="882"/>
      <c r="BS71" s="882"/>
      <c r="BT71" s="882"/>
      <c r="BU71" s="882"/>
      <c r="BV71" s="882"/>
      <c r="BW71" s="882"/>
      <c r="BX71" s="882"/>
      <c r="BY71" s="882"/>
      <c r="BZ71" s="882"/>
      <c r="CA71" s="882"/>
      <c r="CB71" s="882"/>
      <c r="CC71" s="882"/>
      <c r="CD71" s="882"/>
      <c r="CE71" s="882"/>
      <c r="CF71" s="882"/>
      <c r="CG71" s="882"/>
      <c r="CH71" s="882"/>
      <c r="CI71" s="882"/>
      <c r="CJ71" s="882"/>
      <c r="CK71" s="882"/>
      <c r="CL71" s="882"/>
      <c r="CM71" s="882"/>
      <c r="CN71" s="882"/>
      <c r="CO71" s="882"/>
      <c r="CP71" s="882"/>
      <c r="CQ71" s="882"/>
      <c r="CR71" s="882"/>
      <c r="CS71" s="882"/>
      <c r="CT71" s="882"/>
      <c r="CU71" s="882"/>
      <c r="CV71" s="882"/>
      <c r="CW71" s="882"/>
      <c r="CX71" s="882"/>
      <c r="CY71" s="882"/>
      <c r="CZ71" s="882"/>
      <c r="DA71" s="882"/>
      <c r="DB71" s="882"/>
      <c r="DC71" s="882"/>
      <c r="DD71" s="882"/>
      <c r="DE71" s="882"/>
      <c r="DF71" s="882"/>
      <c r="DG71" s="882"/>
      <c r="DH71" s="882"/>
      <c r="DI71" s="882"/>
      <c r="DJ71" s="882"/>
      <c r="DK71" s="882"/>
      <c r="DL71" s="882"/>
      <c r="DM71" s="882"/>
      <c r="DN71" s="882"/>
      <c r="DO71" s="882"/>
      <c r="DP71" s="882"/>
      <c r="DQ71" s="882"/>
      <c r="DR71" s="882"/>
      <c r="DS71" s="882"/>
      <c r="DT71" s="882"/>
      <c r="DU71" s="882"/>
      <c r="DV71" s="882"/>
      <c r="DW71" s="882"/>
      <c r="DX71" s="882"/>
      <c r="DY71" s="882"/>
      <c r="DZ71" s="882"/>
      <c r="EA71" s="882"/>
      <c r="EB71" s="882"/>
      <c r="EC71" s="882"/>
      <c r="ED71" s="882"/>
      <c r="EE71" s="882"/>
      <c r="EF71" s="882"/>
      <c r="EG71" s="882"/>
      <c r="EH71" s="882"/>
      <c r="EI71" s="882"/>
      <c r="EJ71" s="882"/>
      <c r="EK71" s="882"/>
      <c r="EL71" s="882"/>
      <c r="EM71" s="882"/>
      <c r="EN71" s="882"/>
      <c r="EO71" s="882"/>
      <c r="EP71" s="882"/>
      <c r="EQ71" s="882"/>
      <c r="ER71" s="882"/>
      <c r="ES71" s="882"/>
      <c r="ET71" s="882"/>
      <c r="EU71" s="882"/>
      <c r="EV71" s="882"/>
      <c r="EW71" s="882"/>
      <c r="EX71" s="882"/>
      <c r="EY71" s="882"/>
      <c r="EZ71" s="882"/>
      <c r="FA71" s="882"/>
      <c r="FB71" s="882"/>
      <c r="FC71" s="882"/>
      <c r="FD71" s="882"/>
      <c r="FE71" s="882"/>
      <c r="FF71" s="882"/>
      <c r="FG71" s="882"/>
      <c r="FH71" s="882"/>
      <c r="FI71" s="882"/>
      <c r="FJ71" s="882"/>
      <c r="FK71" s="882"/>
      <c r="FL71" s="882"/>
      <c r="FM71" s="882"/>
      <c r="FN71" s="882"/>
      <c r="FO71" s="882"/>
      <c r="FP71" s="882"/>
      <c r="FQ71" s="882"/>
      <c r="FR71" s="882"/>
      <c r="FS71" s="882"/>
      <c r="FT71" s="882"/>
      <c r="FU71" s="882"/>
      <c r="FV71" s="882"/>
      <c r="FW71" s="882"/>
      <c r="FX71" s="882"/>
      <c r="FY71" s="882"/>
      <c r="FZ71" s="882"/>
      <c r="GA71" s="882"/>
      <c r="GB71" s="882"/>
      <c r="GC71" s="882"/>
      <c r="GD71" s="882"/>
      <c r="GE71" s="882"/>
      <c r="GF71" s="882"/>
      <c r="GG71" s="882"/>
      <c r="GH71" s="882"/>
      <c r="GI71" s="882"/>
      <c r="GJ71" s="882"/>
      <c r="GK71" s="882"/>
      <c r="GL71" s="882"/>
      <c r="GM71" s="882"/>
      <c r="GN71" s="882"/>
      <c r="GO71" s="882"/>
      <c r="GP71" s="882"/>
      <c r="GQ71" s="882"/>
      <c r="GR71" s="882"/>
      <c r="GS71" s="882"/>
      <c r="GT71" s="882"/>
      <c r="GU71" s="882"/>
      <c r="GV71" s="882"/>
      <c r="GW71" s="882"/>
      <c r="GX71" s="882"/>
      <c r="GY71" s="882"/>
      <c r="GZ71" s="882"/>
      <c r="HA71" s="882"/>
      <c r="HB71" s="882"/>
      <c r="HC71" s="882"/>
      <c r="HD71" s="882"/>
      <c r="HE71" s="882"/>
      <c r="HF71" s="882"/>
      <c r="HG71" s="882"/>
      <c r="HH71" s="882"/>
      <c r="HI71" s="882"/>
      <c r="HJ71" s="882"/>
      <c r="HK71" s="882"/>
      <c r="HL71" s="882"/>
      <c r="HM71" s="882"/>
      <c r="HN71" s="882"/>
      <c r="HO71" s="882"/>
      <c r="HP71" s="882"/>
      <c r="HQ71" s="882"/>
      <c r="HR71" s="882"/>
      <c r="HS71" s="882"/>
      <c r="HT71" s="882"/>
      <c r="HU71" s="882"/>
      <c r="HV71" s="882"/>
      <c r="HW71" s="882"/>
      <c r="HX71" s="882"/>
      <c r="HY71" s="882"/>
      <c r="HZ71" s="882"/>
      <c r="IA71" s="882"/>
      <c r="IB71" s="882"/>
      <c r="IC71" s="882"/>
      <c r="ID71" s="882"/>
      <c r="IE71" s="882"/>
      <c r="IF71" s="882"/>
      <c r="IG71" s="882"/>
      <c r="IH71" s="882"/>
      <c r="II71" s="882"/>
      <c r="IJ71" s="882"/>
      <c r="IK71" s="882"/>
      <c r="IL71" s="882"/>
      <c r="IM71" s="882"/>
      <c r="IN71" s="882"/>
      <c r="IO71" s="882"/>
      <c r="IP71" s="882"/>
      <c r="IQ71" s="882"/>
      <c r="IR71" s="882"/>
      <c r="IS71" s="882"/>
    </row>
    <row r="72" spans="1:253" x14ac:dyDescent="0.15">
      <c r="A72" s="882"/>
      <c r="B72" s="949"/>
      <c r="C72" s="950"/>
      <c r="D72" s="882"/>
      <c r="E72" s="951"/>
      <c r="F72" s="950"/>
      <c r="G72" s="957"/>
      <c r="H72" s="951"/>
      <c r="I72" s="953"/>
      <c r="J72" s="950"/>
      <c r="K72" s="958"/>
      <c r="L72" s="882"/>
      <c r="M72" s="950"/>
      <c r="N72" s="959"/>
      <c r="O72" s="882"/>
      <c r="P72" s="957"/>
      <c r="Q72" s="951"/>
      <c r="R72" s="882"/>
      <c r="S72" s="882"/>
      <c r="T72" s="882"/>
      <c r="U72" s="882"/>
      <c r="V72" s="882"/>
      <c r="W72" s="951"/>
      <c r="X72" s="950"/>
      <c r="Y72" s="882"/>
      <c r="Z72" s="882"/>
      <c r="AA72" s="882"/>
      <c r="AB72" s="882"/>
      <c r="AC72" s="882"/>
      <c r="AD72" s="882"/>
      <c r="AE72" s="882"/>
      <c r="AF72" s="882"/>
      <c r="AG72" s="882"/>
      <c r="AH72" s="882"/>
      <c r="AI72" s="882"/>
      <c r="AJ72" s="882"/>
      <c r="AK72" s="882"/>
      <c r="AL72" s="882"/>
      <c r="AM72" s="882"/>
      <c r="AN72" s="882"/>
      <c r="AO72" s="882"/>
      <c r="AP72" s="882"/>
      <c r="AQ72" s="882"/>
      <c r="AR72" s="882"/>
      <c r="AS72" s="882"/>
      <c r="AT72" s="882"/>
      <c r="AU72" s="882"/>
      <c r="AV72" s="882"/>
      <c r="AW72" s="882"/>
      <c r="AX72" s="882"/>
      <c r="AY72" s="882"/>
      <c r="AZ72" s="882"/>
      <c r="BA72" s="882"/>
      <c r="BB72" s="882"/>
      <c r="BC72" s="882"/>
      <c r="BD72" s="882"/>
      <c r="BE72" s="882"/>
      <c r="BF72" s="882"/>
      <c r="BG72" s="882"/>
      <c r="BH72" s="882"/>
      <c r="BI72" s="882"/>
      <c r="BJ72" s="882"/>
      <c r="BK72" s="882"/>
      <c r="BL72" s="882"/>
      <c r="BM72" s="882"/>
      <c r="BN72" s="882"/>
      <c r="BO72" s="882"/>
      <c r="BP72" s="882"/>
      <c r="BQ72" s="882"/>
      <c r="BR72" s="882"/>
      <c r="BS72" s="882"/>
      <c r="BT72" s="882"/>
      <c r="BU72" s="882"/>
      <c r="BV72" s="882"/>
      <c r="BW72" s="882"/>
      <c r="BX72" s="882"/>
      <c r="BY72" s="882"/>
      <c r="BZ72" s="882"/>
      <c r="CA72" s="882"/>
      <c r="CB72" s="882"/>
      <c r="CC72" s="882"/>
      <c r="CD72" s="882"/>
      <c r="CE72" s="882"/>
      <c r="CF72" s="882"/>
      <c r="CG72" s="882"/>
      <c r="CH72" s="882"/>
      <c r="CI72" s="882"/>
      <c r="CJ72" s="882"/>
      <c r="CK72" s="882"/>
      <c r="CL72" s="882"/>
      <c r="CM72" s="882"/>
      <c r="CN72" s="882"/>
      <c r="CO72" s="882"/>
      <c r="CP72" s="882"/>
      <c r="CQ72" s="882"/>
      <c r="CR72" s="882"/>
      <c r="CS72" s="882"/>
      <c r="CT72" s="882"/>
      <c r="CU72" s="882"/>
      <c r="CV72" s="882"/>
      <c r="CW72" s="882"/>
      <c r="CX72" s="882"/>
      <c r="CY72" s="882"/>
      <c r="CZ72" s="882"/>
      <c r="DA72" s="882"/>
      <c r="DB72" s="882"/>
      <c r="DC72" s="882"/>
      <c r="DD72" s="882"/>
      <c r="DE72" s="882"/>
      <c r="DF72" s="882"/>
      <c r="DG72" s="882"/>
      <c r="DH72" s="882"/>
      <c r="DI72" s="882"/>
      <c r="DJ72" s="882"/>
      <c r="DK72" s="882"/>
      <c r="DL72" s="882"/>
      <c r="DM72" s="882"/>
      <c r="DN72" s="882"/>
      <c r="DO72" s="882"/>
      <c r="DP72" s="882"/>
      <c r="DQ72" s="882"/>
      <c r="DR72" s="882"/>
      <c r="DS72" s="882"/>
      <c r="DT72" s="882"/>
      <c r="DU72" s="882"/>
      <c r="DV72" s="882"/>
      <c r="DW72" s="882"/>
      <c r="DX72" s="882"/>
      <c r="DY72" s="882"/>
      <c r="DZ72" s="882"/>
      <c r="EA72" s="882"/>
      <c r="EB72" s="882"/>
      <c r="EC72" s="882"/>
      <c r="ED72" s="882"/>
      <c r="EE72" s="882"/>
      <c r="EF72" s="882"/>
      <c r="EG72" s="882"/>
      <c r="EH72" s="882"/>
      <c r="EI72" s="882"/>
      <c r="EJ72" s="882"/>
      <c r="EK72" s="882"/>
      <c r="EL72" s="882"/>
      <c r="EM72" s="882"/>
      <c r="EN72" s="882"/>
      <c r="EO72" s="882"/>
      <c r="EP72" s="882"/>
      <c r="EQ72" s="882"/>
      <c r="ER72" s="882"/>
      <c r="ES72" s="882"/>
      <c r="ET72" s="882"/>
      <c r="EU72" s="882"/>
      <c r="EV72" s="882"/>
      <c r="EW72" s="882"/>
      <c r="EX72" s="882"/>
      <c r="EY72" s="882"/>
      <c r="EZ72" s="882"/>
      <c r="FA72" s="882"/>
      <c r="FB72" s="882"/>
      <c r="FC72" s="882"/>
      <c r="FD72" s="882"/>
      <c r="FE72" s="882"/>
      <c r="FF72" s="882"/>
      <c r="FG72" s="882"/>
      <c r="FH72" s="882"/>
      <c r="FI72" s="882"/>
      <c r="FJ72" s="882"/>
      <c r="FK72" s="882"/>
      <c r="FL72" s="882"/>
      <c r="FM72" s="882"/>
      <c r="FN72" s="882"/>
      <c r="FO72" s="882"/>
      <c r="FP72" s="882"/>
      <c r="FQ72" s="882"/>
      <c r="FR72" s="882"/>
      <c r="FS72" s="882"/>
      <c r="FT72" s="882"/>
      <c r="FU72" s="882"/>
      <c r="FV72" s="882"/>
      <c r="FW72" s="882"/>
      <c r="FX72" s="882"/>
      <c r="FY72" s="882"/>
      <c r="FZ72" s="882"/>
      <c r="GA72" s="882"/>
      <c r="GB72" s="882"/>
      <c r="GC72" s="882"/>
      <c r="GD72" s="882"/>
      <c r="GE72" s="882"/>
      <c r="GF72" s="882"/>
      <c r="GG72" s="882"/>
      <c r="GH72" s="882"/>
      <c r="GI72" s="882"/>
      <c r="GJ72" s="882"/>
      <c r="GK72" s="882"/>
      <c r="GL72" s="882"/>
      <c r="GM72" s="882"/>
      <c r="GN72" s="882"/>
      <c r="GO72" s="882"/>
      <c r="GP72" s="882"/>
      <c r="GQ72" s="882"/>
      <c r="GR72" s="882"/>
      <c r="GS72" s="882"/>
      <c r="GT72" s="882"/>
      <c r="GU72" s="882"/>
      <c r="GV72" s="882"/>
      <c r="GW72" s="882"/>
      <c r="GX72" s="882"/>
      <c r="GY72" s="882"/>
      <c r="GZ72" s="882"/>
      <c r="HA72" s="882"/>
      <c r="HB72" s="882"/>
      <c r="HC72" s="882"/>
      <c r="HD72" s="882"/>
      <c r="HE72" s="882"/>
      <c r="HF72" s="882"/>
      <c r="HG72" s="882"/>
      <c r="HH72" s="882"/>
      <c r="HI72" s="882"/>
      <c r="HJ72" s="882"/>
      <c r="HK72" s="882"/>
      <c r="HL72" s="882"/>
      <c r="HM72" s="882"/>
      <c r="HN72" s="882"/>
      <c r="HO72" s="882"/>
      <c r="HP72" s="882"/>
      <c r="HQ72" s="882"/>
      <c r="HR72" s="882"/>
      <c r="HS72" s="882"/>
      <c r="HT72" s="882"/>
      <c r="HU72" s="882"/>
      <c r="HV72" s="882"/>
      <c r="HW72" s="882"/>
      <c r="HX72" s="882"/>
      <c r="HY72" s="882"/>
      <c r="HZ72" s="882"/>
      <c r="IA72" s="882"/>
      <c r="IB72" s="882"/>
      <c r="IC72" s="882"/>
      <c r="ID72" s="882"/>
      <c r="IE72" s="882"/>
      <c r="IF72" s="882"/>
      <c r="IG72" s="882"/>
      <c r="IH72" s="882"/>
      <c r="II72" s="882"/>
      <c r="IJ72" s="882"/>
      <c r="IK72" s="882"/>
      <c r="IL72" s="882"/>
      <c r="IM72" s="882"/>
      <c r="IN72" s="882"/>
      <c r="IO72" s="882"/>
      <c r="IP72" s="882"/>
      <c r="IQ72" s="882"/>
      <c r="IR72" s="882"/>
      <c r="IS72" s="882"/>
    </row>
  </sheetData>
  <mergeCells count="5">
    <mergeCell ref="J2:L2"/>
    <mergeCell ref="S9:T9"/>
    <mergeCell ref="B13:Y13"/>
    <mergeCell ref="B17:B18"/>
    <mergeCell ref="C17:C18"/>
  </mergeCells>
  <phoneticPr fontId="5" type="noConversion"/>
  <pageMargins left="1.1023622047244095" right="0.59055118110236227" top="0.78740157480314965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view="pageBreakPreview" zoomScaleNormal="100" zoomScaleSheetLayoutView="100" workbookViewId="0">
      <selection activeCell="AK22" sqref="AK22"/>
    </sheetView>
  </sheetViews>
  <sheetFormatPr defaultRowHeight="12" x14ac:dyDescent="0.15"/>
  <cols>
    <col min="1" max="1" width="1.140625" style="1307" customWidth="1"/>
    <col min="2" max="2" width="8.5703125" style="1307" customWidth="1"/>
    <col min="3" max="3" width="2.85546875" style="1307" customWidth="1"/>
    <col min="4" max="4" width="5.5703125" style="1307" customWidth="1"/>
    <col min="5" max="5" width="5.140625" style="1307" customWidth="1"/>
    <col min="6" max="6" width="2.5703125" style="1307" customWidth="1"/>
    <col min="7" max="7" width="5.7109375" style="1307" customWidth="1"/>
    <col min="8" max="8" width="2.28515625" style="1307" customWidth="1"/>
    <col min="9" max="9" width="5.7109375" style="1307" customWidth="1"/>
    <col min="10" max="10" width="2.5703125" style="1307" customWidth="1"/>
    <col min="11" max="11" width="4.28515625" style="1307" customWidth="1"/>
    <col min="12" max="12" width="1.85546875" style="1307" customWidth="1"/>
    <col min="13" max="13" width="4.85546875" style="1307" customWidth="1"/>
    <col min="14" max="14" width="1.7109375" style="1307" customWidth="1"/>
    <col min="15" max="15" width="6.140625" style="1307" customWidth="1"/>
    <col min="16" max="16" width="5" style="1307" customWidth="1"/>
    <col min="17" max="17" width="3.85546875" style="1307" customWidth="1"/>
    <col min="18" max="18" width="8.140625" style="1307" customWidth="1"/>
    <col min="19" max="19" width="7.42578125" style="1307" customWidth="1"/>
    <col min="20" max="20" width="2" style="1307" customWidth="1"/>
    <col min="21" max="21" width="5.7109375" style="1307" customWidth="1"/>
    <col min="22" max="22" width="2.5703125" style="1307" customWidth="1"/>
    <col min="23" max="23" width="5.5703125" style="1307" customWidth="1"/>
    <col min="24" max="24" width="2.7109375" style="1307" customWidth="1"/>
    <col min="25" max="25" width="5.5703125" style="1307" customWidth="1"/>
    <col min="26" max="26" width="3.5703125" style="1307" customWidth="1"/>
    <col min="27" max="27" width="5.28515625" style="1307" customWidth="1"/>
    <col min="28" max="28" width="3.42578125" style="1307" customWidth="1"/>
    <col min="29" max="29" width="5" style="1307" customWidth="1"/>
    <col min="30" max="31" width="4.7109375" style="1307" customWidth="1"/>
    <col min="32" max="32" width="6" style="1307" customWidth="1"/>
    <col min="33" max="33" width="4.7109375" style="1307" customWidth="1"/>
    <col min="34" max="34" width="1.140625" style="1307" customWidth="1"/>
    <col min="35" max="256" width="9.140625" style="1307"/>
    <col min="257" max="257" width="1.140625" style="1307" customWidth="1"/>
    <col min="258" max="258" width="8.5703125" style="1307" customWidth="1"/>
    <col min="259" max="259" width="2.85546875" style="1307" customWidth="1"/>
    <col min="260" max="260" width="5.5703125" style="1307" customWidth="1"/>
    <col min="261" max="261" width="5.140625" style="1307" customWidth="1"/>
    <col min="262" max="262" width="2.5703125" style="1307" customWidth="1"/>
    <col min="263" max="263" width="5.7109375" style="1307" customWidth="1"/>
    <col min="264" max="264" width="2.28515625" style="1307" customWidth="1"/>
    <col min="265" max="265" width="5.7109375" style="1307" customWidth="1"/>
    <col min="266" max="266" width="2.5703125" style="1307" customWidth="1"/>
    <col min="267" max="267" width="4.28515625" style="1307" customWidth="1"/>
    <col min="268" max="268" width="1.85546875" style="1307" customWidth="1"/>
    <col min="269" max="269" width="4.85546875" style="1307" customWidth="1"/>
    <col min="270" max="270" width="1.7109375" style="1307" customWidth="1"/>
    <col min="271" max="271" width="6.140625" style="1307" customWidth="1"/>
    <col min="272" max="272" width="5" style="1307" customWidth="1"/>
    <col min="273" max="273" width="3.85546875" style="1307" customWidth="1"/>
    <col min="274" max="274" width="8.140625" style="1307" customWidth="1"/>
    <col min="275" max="275" width="7.42578125" style="1307" customWidth="1"/>
    <col min="276" max="276" width="2" style="1307" customWidth="1"/>
    <col min="277" max="277" width="5.7109375" style="1307" customWidth="1"/>
    <col min="278" max="278" width="2.5703125" style="1307" customWidth="1"/>
    <col min="279" max="279" width="5.5703125" style="1307" customWidth="1"/>
    <col min="280" max="280" width="2.7109375" style="1307" customWidth="1"/>
    <col min="281" max="281" width="5.5703125" style="1307" customWidth="1"/>
    <col min="282" max="282" width="3.5703125" style="1307" customWidth="1"/>
    <col min="283" max="283" width="5.28515625" style="1307" customWidth="1"/>
    <col min="284" max="284" width="3.42578125" style="1307" customWidth="1"/>
    <col min="285" max="285" width="5" style="1307" customWidth="1"/>
    <col min="286" max="287" width="4.7109375" style="1307" customWidth="1"/>
    <col min="288" max="288" width="6" style="1307" customWidth="1"/>
    <col min="289" max="289" width="4.7109375" style="1307" customWidth="1"/>
    <col min="290" max="290" width="1.140625" style="1307" customWidth="1"/>
    <col min="291" max="512" width="9.140625" style="1307"/>
    <col min="513" max="513" width="1.140625" style="1307" customWidth="1"/>
    <col min="514" max="514" width="8.5703125" style="1307" customWidth="1"/>
    <col min="515" max="515" width="2.85546875" style="1307" customWidth="1"/>
    <col min="516" max="516" width="5.5703125" style="1307" customWidth="1"/>
    <col min="517" max="517" width="5.140625" style="1307" customWidth="1"/>
    <col min="518" max="518" width="2.5703125" style="1307" customWidth="1"/>
    <col min="519" max="519" width="5.7109375" style="1307" customWidth="1"/>
    <col min="520" max="520" width="2.28515625" style="1307" customWidth="1"/>
    <col min="521" max="521" width="5.7109375" style="1307" customWidth="1"/>
    <col min="522" max="522" width="2.5703125" style="1307" customWidth="1"/>
    <col min="523" max="523" width="4.28515625" style="1307" customWidth="1"/>
    <col min="524" max="524" width="1.85546875" style="1307" customWidth="1"/>
    <col min="525" max="525" width="4.85546875" style="1307" customWidth="1"/>
    <col min="526" max="526" width="1.7109375" style="1307" customWidth="1"/>
    <col min="527" max="527" width="6.140625" style="1307" customWidth="1"/>
    <col min="528" max="528" width="5" style="1307" customWidth="1"/>
    <col min="529" max="529" width="3.85546875" style="1307" customWidth="1"/>
    <col min="530" max="530" width="8.140625" style="1307" customWidth="1"/>
    <col min="531" max="531" width="7.42578125" style="1307" customWidth="1"/>
    <col min="532" max="532" width="2" style="1307" customWidth="1"/>
    <col min="533" max="533" width="5.7109375" style="1307" customWidth="1"/>
    <col min="534" max="534" width="2.5703125" style="1307" customWidth="1"/>
    <col min="535" max="535" width="5.5703125" style="1307" customWidth="1"/>
    <col min="536" max="536" width="2.7109375" style="1307" customWidth="1"/>
    <col min="537" max="537" width="5.5703125" style="1307" customWidth="1"/>
    <col min="538" max="538" width="3.5703125" style="1307" customWidth="1"/>
    <col min="539" max="539" width="5.28515625" style="1307" customWidth="1"/>
    <col min="540" max="540" width="3.42578125" style="1307" customWidth="1"/>
    <col min="541" max="541" width="5" style="1307" customWidth="1"/>
    <col min="542" max="543" width="4.7109375" style="1307" customWidth="1"/>
    <col min="544" max="544" width="6" style="1307" customWidth="1"/>
    <col min="545" max="545" width="4.7109375" style="1307" customWidth="1"/>
    <col min="546" max="546" width="1.140625" style="1307" customWidth="1"/>
    <col min="547" max="768" width="9.140625" style="1307"/>
    <col min="769" max="769" width="1.140625" style="1307" customWidth="1"/>
    <col min="770" max="770" width="8.5703125" style="1307" customWidth="1"/>
    <col min="771" max="771" width="2.85546875" style="1307" customWidth="1"/>
    <col min="772" max="772" width="5.5703125" style="1307" customWidth="1"/>
    <col min="773" max="773" width="5.140625" style="1307" customWidth="1"/>
    <col min="774" max="774" width="2.5703125" style="1307" customWidth="1"/>
    <col min="775" max="775" width="5.7109375" style="1307" customWidth="1"/>
    <col min="776" max="776" width="2.28515625" style="1307" customWidth="1"/>
    <col min="777" max="777" width="5.7109375" style="1307" customWidth="1"/>
    <col min="778" max="778" width="2.5703125" style="1307" customWidth="1"/>
    <col min="779" max="779" width="4.28515625" style="1307" customWidth="1"/>
    <col min="780" max="780" width="1.85546875" style="1307" customWidth="1"/>
    <col min="781" max="781" width="4.85546875" style="1307" customWidth="1"/>
    <col min="782" max="782" width="1.7109375" style="1307" customWidth="1"/>
    <col min="783" max="783" width="6.140625" style="1307" customWidth="1"/>
    <col min="784" max="784" width="5" style="1307" customWidth="1"/>
    <col min="785" max="785" width="3.85546875" style="1307" customWidth="1"/>
    <col min="786" max="786" width="8.140625" style="1307" customWidth="1"/>
    <col min="787" max="787" width="7.42578125" style="1307" customWidth="1"/>
    <col min="788" max="788" width="2" style="1307" customWidth="1"/>
    <col min="789" max="789" width="5.7109375" style="1307" customWidth="1"/>
    <col min="790" max="790" width="2.5703125" style="1307" customWidth="1"/>
    <col min="791" max="791" width="5.5703125" style="1307" customWidth="1"/>
    <col min="792" max="792" width="2.7109375" style="1307" customWidth="1"/>
    <col min="793" max="793" width="5.5703125" style="1307" customWidth="1"/>
    <col min="794" max="794" width="3.5703125" style="1307" customWidth="1"/>
    <col min="795" max="795" width="5.28515625" style="1307" customWidth="1"/>
    <col min="796" max="796" width="3.42578125" style="1307" customWidth="1"/>
    <col min="797" max="797" width="5" style="1307" customWidth="1"/>
    <col min="798" max="799" width="4.7109375" style="1307" customWidth="1"/>
    <col min="800" max="800" width="6" style="1307" customWidth="1"/>
    <col min="801" max="801" width="4.7109375" style="1307" customWidth="1"/>
    <col min="802" max="802" width="1.140625" style="1307" customWidth="1"/>
    <col min="803" max="1024" width="9.140625" style="1307"/>
    <col min="1025" max="1025" width="1.140625" style="1307" customWidth="1"/>
    <col min="1026" max="1026" width="8.5703125" style="1307" customWidth="1"/>
    <col min="1027" max="1027" width="2.85546875" style="1307" customWidth="1"/>
    <col min="1028" max="1028" width="5.5703125" style="1307" customWidth="1"/>
    <col min="1029" max="1029" width="5.140625" style="1307" customWidth="1"/>
    <col min="1030" max="1030" width="2.5703125" style="1307" customWidth="1"/>
    <col min="1031" max="1031" width="5.7109375" style="1307" customWidth="1"/>
    <col min="1032" max="1032" width="2.28515625" style="1307" customWidth="1"/>
    <col min="1033" max="1033" width="5.7109375" style="1307" customWidth="1"/>
    <col min="1034" max="1034" width="2.5703125" style="1307" customWidth="1"/>
    <col min="1035" max="1035" width="4.28515625" style="1307" customWidth="1"/>
    <col min="1036" max="1036" width="1.85546875" style="1307" customWidth="1"/>
    <col min="1037" max="1037" width="4.85546875" style="1307" customWidth="1"/>
    <col min="1038" max="1038" width="1.7109375" style="1307" customWidth="1"/>
    <col min="1039" max="1039" width="6.140625" style="1307" customWidth="1"/>
    <col min="1040" max="1040" width="5" style="1307" customWidth="1"/>
    <col min="1041" max="1041" width="3.85546875" style="1307" customWidth="1"/>
    <col min="1042" max="1042" width="8.140625" style="1307" customWidth="1"/>
    <col min="1043" max="1043" width="7.42578125" style="1307" customWidth="1"/>
    <col min="1044" max="1044" width="2" style="1307" customWidth="1"/>
    <col min="1045" max="1045" width="5.7109375" style="1307" customWidth="1"/>
    <col min="1046" max="1046" width="2.5703125" style="1307" customWidth="1"/>
    <col min="1047" max="1047" width="5.5703125" style="1307" customWidth="1"/>
    <col min="1048" max="1048" width="2.7109375" style="1307" customWidth="1"/>
    <col min="1049" max="1049" width="5.5703125" style="1307" customWidth="1"/>
    <col min="1050" max="1050" width="3.5703125" style="1307" customWidth="1"/>
    <col min="1051" max="1051" width="5.28515625" style="1307" customWidth="1"/>
    <col min="1052" max="1052" width="3.42578125" style="1307" customWidth="1"/>
    <col min="1053" max="1053" width="5" style="1307" customWidth="1"/>
    <col min="1054" max="1055" width="4.7109375" style="1307" customWidth="1"/>
    <col min="1056" max="1056" width="6" style="1307" customWidth="1"/>
    <col min="1057" max="1057" width="4.7109375" style="1307" customWidth="1"/>
    <col min="1058" max="1058" width="1.140625" style="1307" customWidth="1"/>
    <col min="1059" max="1280" width="9.140625" style="1307"/>
    <col min="1281" max="1281" width="1.140625" style="1307" customWidth="1"/>
    <col min="1282" max="1282" width="8.5703125" style="1307" customWidth="1"/>
    <col min="1283" max="1283" width="2.85546875" style="1307" customWidth="1"/>
    <col min="1284" max="1284" width="5.5703125" style="1307" customWidth="1"/>
    <col min="1285" max="1285" width="5.140625" style="1307" customWidth="1"/>
    <col min="1286" max="1286" width="2.5703125" style="1307" customWidth="1"/>
    <col min="1287" max="1287" width="5.7109375" style="1307" customWidth="1"/>
    <col min="1288" max="1288" width="2.28515625" style="1307" customWidth="1"/>
    <col min="1289" max="1289" width="5.7109375" style="1307" customWidth="1"/>
    <col min="1290" max="1290" width="2.5703125" style="1307" customWidth="1"/>
    <col min="1291" max="1291" width="4.28515625" style="1307" customWidth="1"/>
    <col min="1292" max="1292" width="1.85546875" style="1307" customWidth="1"/>
    <col min="1293" max="1293" width="4.85546875" style="1307" customWidth="1"/>
    <col min="1294" max="1294" width="1.7109375" style="1307" customWidth="1"/>
    <col min="1295" max="1295" width="6.140625" style="1307" customWidth="1"/>
    <col min="1296" max="1296" width="5" style="1307" customWidth="1"/>
    <col min="1297" max="1297" width="3.85546875" style="1307" customWidth="1"/>
    <col min="1298" max="1298" width="8.140625" style="1307" customWidth="1"/>
    <col min="1299" max="1299" width="7.42578125" style="1307" customWidth="1"/>
    <col min="1300" max="1300" width="2" style="1307" customWidth="1"/>
    <col min="1301" max="1301" width="5.7109375" style="1307" customWidth="1"/>
    <col min="1302" max="1302" width="2.5703125" style="1307" customWidth="1"/>
    <col min="1303" max="1303" width="5.5703125" style="1307" customWidth="1"/>
    <col min="1304" max="1304" width="2.7109375" style="1307" customWidth="1"/>
    <col min="1305" max="1305" width="5.5703125" style="1307" customWidth="1"/>
    <col min="1306" max="1306" width="3.5703125" style="1307" customWidth="1"/>
    <col min="1307" max="1307" width="5.28515625" style="1307" customWidth="1"/>
    <col min="1308" max="1308" width="3.42578125" style="1307" customWidth="1"/>
    <col min="1309" max="1309" width="5" style="1307" customWidth="1"/>
    <col min="1310" max="1311" width="4.7109375" style="1307" customWidth="1"/>
    <col min="1312" max="1312" width="6" style="1307" customWidth="1"/>
    <col min="1313" max="1313" width="4.7109375" style="1307" customWidth="1"/>
    <col min="1314" max="1314" width="1.140625" style="1307" customWidth="1"/>
    <col min="1315" max="1536" width="9.140625" style="1307"/>
    <col min="1537" max="1537" width="1.140625" style="1307" customWidth="1"/>
    <col min="1538" max="1538" width="8.5703125" style="1307" customWidth="1"/>
    <col min="1539" max="1539" width="2.85546875" style="1307" customWidth="1"/>
    <col min="1540" max="1540" width="5.5703125" style="1307" customWidth="1"/>
    <col min="1541" max="1541" width="5.140625" style="1307" customWidth="1"/>
    <col min="1542" max="1542" width="2.5703125" style="1307" customWidth="1"/>
    <col min="1543" max="1543" width="5.7109375" style="1307" customWidth="1"/>
    <col min="1544" max="1544" width="2.28515625" style="1307" customWidth="1"/>
    <col min="1545" max="1545" width="5.7109375" style="1307" customWidth="1"/>
    <col min="1546" max="1546" width="2.5703125" style="1307" customWidth="1"/>
    <col min="1547" max="1547" width="4.28515625" style="1307" customWidth="1"/>
    <col min="1548" max="1548" width="1.85546875" style="1307" customWidth="1"/>
    <col min="1549" max="1549" width="4.85546875" style="1307" customWidth="1"/>
    <col min="1550" max="1550" width="1.7109375" style="1307" customWidth="1"/>
    <col min="1551" max="1551" width="6.140625" style="1307" customWidth="1"/>
    <col min="1552" max="1552" width="5" style="1307" customWidth="1"/>
    <col min="1553" max="1553" width="3.85546875" style="1307" customWidth="1"/>
    <col min="1554" max="1554" width="8.140625" style="1307" customWidth="1"/>
    <col min="1555" max="1555" width="7.42578125" style="1307" customWidth="1"/>
    <col min="1556" max="1556" width="2" style="1307" customWidth="1"/>
    <col min="1557" max="1557" width="5.7109375" style="1307" customWidth="1"/>
    <col min="1558" max="1558" width="2.5703125" style="1307" customWidth="1"/>
    <col min="1559" max="1559" width="5.5703125" style="1307" customWidth="1"/>
    <col min="1560" max="1560" width="2.7109375" style="1307" customWidth="1"/>
    <col min="1561" max="1561" width="5.5703125" style="1307" customWidth="1"/>
    <col min="1562" max="1562" width="3.5703125" style="1307" customWidth="1"/>
    <col min="1563" max="1563" width="5.28515625" style="1307" customWidth="1"/>
    <col min="1564" max="1564" width="3.42578125" style="1307" customWidth="1"/>
    <col min="1565" max="1565" width="5" style="1307" customWidth="1"/>
    <col min="1566" max="1567" width="4.7109375" style="1307" customWidth="1"/>
    <col min="1568" max="1568" width="6" style="1307" customWidth="1"/>
    <col min="1569" max="1569" width="4.7109375" style="1307" customWidth="1"/>
    <col min="1570" max="1570" width="1.140625" style="1307" customWidth="1"/>
    <col min="1571" max="1792" width="9.140625" style="1307"/>
    <col min="1793" max="1793" width="1.140625" style="1307" customWidth="1"/>
    <col min="1794" max="1794" width="8.5703125" style="1307" customWidth="1"/>
    <col min="1795" max="1795" width="2.85546875" style="1307" customWidth="1"/>
    <col min="1796" max="1796" width="5.5703125" style="1307" customWidth="1"/>
    <col min="1797" max="1797" width="5.140625" style="1307" customWidth="1"/>
    <col min="1798" max="1798" width="2.5703125" style="1307" customWidth="1"/>
    <col min="1799" max="1799" width="5.7109375" style="1307" customWidth="1"/>
    <col min="1800" max="1800" width="2.28515625" style="1307" customWidth="1"/>
    <col min="1801" max="1801" width="5.7109375" style="1307" customWidth="1"/>
    <col min="1802" max="1802" width="2.5703125" style="1307" customWidth="1"/>
    <col min="1803" max="1803" width="4.28515625" style="1307" customWidth="1"/>
    <col min="1804" max="1804" width="1.85546875" style="1307" customWidth="1"/>
    <col min="1805" max="1805" width="4.85546875" style="1307" customWidth="1"/>
    <col min="1806" max="1806" width="1.7109375" style="1307" customWidth="1"/>
    <col min="1807" max="1807" width="6.140625" style="1307" customWidth="1"/>
    <col min="1808" max="1808" width="5" style="1307" customWidth="1"/>
    <col min="1809" max="1809" width="3.85546875" style="1307" customWidth="1"/>
    <col min="1810" max="1810" width="8.140625" style="1307" customWidth="1"/>
    <col min="1811" max="1811" width="7.42578125" style="1307" customWidth="1"/>
    <col min="1812" max="1812" width="2" style="1307" customWidth="1"/>
    <col min="1813" max="1813" width="5.7109375" style="1307" customWidth="1"/>
    <col min="1814" max="1814" width="2.5703125" style="1307" customWidth="1"/>
    <col min="1815" max="1815" width="5.5703125" style="1307" customWidth="1"/>
    <col min="1816" max="1816" width="2.7109375" style="1307" customWidth="1"/>
    <col min="1817" max="1817" width="5.5703125" style="1307" customWidth="1"/>
    <col min="1818" max="1818" width="3.5703125" style="1307" customWidth="1"/>
    <col min="1819" max="1819" width="5.28515625" style="1307" customWidth="1"/>
    <col min="1820" max="1820" width="3.42578125" style="1307" customWidth="1"/>
    <col min="1821" max="1821" width="5" style="1307" customWidth="1"/>
    <col min="1822" max="1823" width="4.7109375" style="1307" customWidth="1"/>
    <col min="1824" max="1824" width="6" style="1307" customWidth="1"/>
    <col min="1825" max="1825" width="4.7109375" style="1307" customWidth="1"/>
    <col min="1826" max="1826" width="1.140625" style="1307" customWidth="1"/>
    <col min="1827" max="2048" width="9.140625" style="1307"/>
    <col min="2049" max="2049" width="1.140625" style="1307" customWidth="1"/>
    <col min="2050" max="2050" width="8.5703125" style="1307" customWidth="1"/>
    <col min="2051" max="2051" width="2.85546875" style="1307" customWidth="1"/>
    <col min="2052" max="2052" width="5.5703125" style="1307" customWidth="1"/>
    <col min="2053" max="2053" width="5.140625" style="1307" customWidth="1"/>
    <col min="2054" max="2054" width="2.5703125" style="1307" customWidth="1"/>
    <col min="2055" max="2055" width="5.7109375" style="1307" customWidth="1"/>
    <col min="2056" max="2056" width="2.28515625" style="1307" customWidth="1"/>
    <col min="2057" max="2057" width="5.7109375" style="1307" customWidth="1"/>
    <col min="2058" max="2058" width="2.5703125" style="1307" customWidth="1"/>
    <col min="2059" max="2059" width="4.28515625" style="1307" customWidth="1"/>
    <col min="2060" max="2060" width="1.85546875" style="1307" customWidth="1"/>
    <col min="2061" max="2061" width="4.85546875" style="1307" customWidth="1"/>
    <col min="2062" max="2062" width="1.7109375" style="1307" customWidth="1"/>
    <col min="2063" max="2063" width="6.140625" style="1307" customWidth="1"/>
    <col min="2064" max="2064" width="5" style="1307" customWidth="1"/>
    <col min="2065" max="2065" width="3.85546875" style="1307" customWidth="1"/>
    <col min="2066" max="2066" width="8.140625" style="1307" customWidth="1"/>
    <col min="2067" max="2067" width="7.42578125" style="1307" customWidth="1"/>
    <col min="2068" max="2068" width="2" style="1307" customWidth="1"/>
    <col min="2069" max="2069" width="5.7109375" style="1307" customWidth="1"/>
    <col min="2070" max="2070" width="2.5703125" style="1307" customWidth="1"/>
    <col min="2071" max="2071" width="5.5703125" style="1307" customWidth="1"/>
    <col min="2072" max="2072" width="2.7109375" style="1307" customWidth="1"/>
    <col min="2073" max="2073" width="5.5703125" style="1307" customWidth="1"/>
    <col min="2074" max="2074" width="3.5703125" style="1307" customWidth="1"/>
    <col min="2075" max="2075" width="5.28515625" style="1307" customWidth="1"/>
    <col min="2076" max="2076" width="3.42578125" style="1307" customWidth="1"/>
    <col min="2077" max="2077" width="5" style="1307" customWidth="1"/>
    <col min="2078" max="2079" width="4.7109375" style="1307" customWidth="1"/>
    <col min="2080" max="2080" width="6" style="1307" customWidth="1"/>
    <col min="2081" max="2081" width="4.7109375" style="1307" customWidth="1"/>
    <col min="2082" max="2082" width="1.140625" style="1307" customWidth="1"/>
    <col min="2083" max="2304" width="9.140625" style="1307"/>
    <col min="2305" max="2305" width="1.140625" style="1307" customWidth="1"/>
    <col min="2306" max="2306" width="8.5703125" style="1307" customWidth="1"/>
    <col min="2307" max="2307" width="2.85546875" style="1307" customWidth="1"/>
    <col min="2308" max="2308" width="5.5703125" style="1307" customWidth="1"/>
    <col min="2309" max="2309" width="5.140625" style="1307" customWidth="1"/>
    <col min="2310" max="2310" width="2.5703125" style="1307" customWidth="1"/>
    <col min="2311" max="2311" width="5.7109375" style="1307" customWidth="1"/>
    <col min="2312" max="2312" width="2.28515625" style="1307" customWidth="1"/>
    <col min="2313" max="2313" width="5.7109375" style="1307" customWidth="1"/>
    <col min="2314" max="2314" width="2.5703125" style="1307" customWidth="1"/>
    <col min="2315" max="2315" width="4.28515625" style="1307" customWidth="1"/>
    <col min="2316" max="2316" width="1.85546875" style="1307" customWidth="1"/>
    <col min="2317" max="2317" width="4.85546875" style="1307" customWidth="1"/>
    <col min="2318" max="2318" width="1.7109375" style="1307" customWidth="1"/>
    <col min="2319" max="2319" width="6.140625" style="1307" customWidth="1"/>
    <col min="2320" max="2320" width="5" style="1307" customWidth="1"/>
    <col min="2321" max="2321" width="3.85546875" style="1307" customWidth="1"/>
    <col min="2322" max="2322" width="8.140625" style="1307" customWidth="1"/>
    <col min="2323" max="2323" width="7.42578125" style="1307" customWidth="1"/>
    <col min="2324" max="2324" width="2" style="1307" customWidth="1"/>
    <col min="2325" max="2325" width="5.7109375" style="1307" customWidth="1"/>
    <col min="2326" max="2326" width="2.5703125" style="1307" customWidth="1"/>
    <col min="2327" max="2327" width="5.5703125" style="1307" customWidth="1"/>
    <col min="2328" max="2328" width="2.7109375" style="1307" customWidth="1"/>
    <col min="2329" max="2329" width="5.5703125" style="1307" customWidth="1"/>
    <col min="2330" max="2330" width="3.5703125" style="1307" customWidth="1"/>
    <col min="2331" max="2331" width="5.28515625" style="1307" customWidth="1"/>
    <col min="2332" max="2332" width="3.42578125" style="1307" customWidth="1"/>
    <col min="2333" max="2333" width="5" style="1307" customWidth="1"/>
    <col min="2334" max="2335" width="4.7109375" style="1307" customWidth="1"/>
    <col min="2336" max="2336" width="6" style="1307" customWidth="1"/>
    <col min="2337" max="2337" width="4.7109375" style="1307" customWidth="1"/>
    <col min="2338" max="2338" width="1.140625" style="1307" customWidth="1"/>
    <col min="2339" max="2560" width="9.140625" style="1307"/>
    <col min="2561" max="2561" width="1.140625" style="1307" customWidth="1"/>
    <col min="2562" max="2562" width="8.5703125" style="1307" customWidth="1"/>
    <col min="2563" max="2563" width="2.85546875" style="1307" customWidth="1"/>
    <col min="2564" max="2564" width="5.5703125" style="1307" customWidth="1"/>
    <col min="2565" max="2565" width="5.140625" style="1307" customWidth="1"/>
    <col min="2566" max="2566" width="2.5703125" style="1307" customWidth="1"/>
    <col min="2567" max="2567" width="5.7109375" style="1307" customWidth="1"/>
    <col min="2568" max="2568" width="2.28515625" style="1307" customWidth="1"/>
    <col min="2569" max="2569" width="5.7109375" style="1307" customWidth="1"/>
    <col min="2570" max="2570" width="2.5703125" style="1307" customWidth="1"/>
    <col min="2571" max="2571" width="4.28515625" style="1307" customWidth="1"/>
    <col min="2572" max="2572" width="1.85546875" style="1307" customWidth="1"/>
    <col min="2573" max="2573" width="4.85546875" style="1307" customWidth="1"/>
    <col min="2574" max="2574" width="1.7109375" style="1307" customWidth="1"/>
    <col min="2575" max="2575" width="6.140625" style="1307" customWidth="1"/>
    <col min="2576" max="2576" width="5" style="1307" customWidth="1"/>
    <col min="2577" max="2577" width="3.85546875" style="1307" customWidth="1"/>
    <col min="2578" max="2578" width="8.140625" style="1307" customWidth="1"/>
    <col min="2579" max="2579" width="7.42578125" style="1307" customWidth="1"/>
    <col min="2580" max="2580" width="2" style="1307" customWidth="1"/>
    <col min="2581" max="2581" width="5.7109375" style="1307" customWidth="1"/>
    <col min="2582" max="2582" width="2.5703125" style="1307" customWidth="1"/>
    <col min="2583" max="2583" width="5.5703125" style="1307" customWidth="1"/>
    <col min="2584" max="2584" width="2.7109375" style="1307" customWidth="1"/>
    <col min="2585" max="2585" width="5.5703125" style="1307" customWidth="1"/>
    <col min="2586" max="2586" width="3.5703125" style="1307" customWidth="1"/>
    <col min="2587" max="2587" width="5.28515625" style="1307" customWidth="1"/>
    <col min="2588" max="2588" width="3.42578125" style="1307" customWidth="1"/>
    <col min="2589" max="2589" width="5" style="1307" customWidth="1"/>
    <col min="2590" max="2591" width="4.7109375" style="1307" customWidth="1"/>
    <col min="2592" max="2592" width="6" style="1307" customWidth="1"/>
    <col min="2593" max="2593" width="4.7109375" style="1307" customWidth="1"/>
    <col min="2594" max="2594" width="1.140625" style="1307" customWidth="1"/>
    <col min="2595" max="2816" width="9.140625" style="1307"/>
    <col min="2817" max="2817" width="1.140625" style="1307" customWidth="1"/>
    <col min="2818" max="2818" width="8.5703125" style="1307" customWidth="1"/>
    <col min="2819" max="2819" width="2.85546875" style="1307" customWidth="1"/>
    <col min="2820" max="2820" width="5.5703125" style="1307" customWidth="1"/>
    <col min="2821" max="2821" width="5.140625" style="1307" customWidth="1"/>
    <col min="2822" max="2822" width="2.5703125" style="1307" customWidth="1"/>
    <col min="2823" max="2823" width="5.7109375" style="1307" customWidth="1"/>
    <col min="2824" max="2824" width="2.28515625" style="1307" customWidth="1"/>
    <col min="2825" max="2825" width="5.7109375" style="1307" customWidth="1"/>
    <col min="2826" max="2826" width="2.5703125" style="1307" customWidth="1"/>
    <col min="2827" max="2827" width="4.28515625" style="1307" customWidth="1"/>
    <col min="2828" max="2828" width="1.85546875" style="1307" customWidth="1"/>
    <col min="2829" max="2829" width="4.85546875" style="1307" customWidth="1"/>
    <col min="2830" max="2830" width="1.7109375" style="1307" customWidth="1"/>
    <col min="2831" max="2831" width="6.140625" style="1307" customWidth="1"/>
    <col min="2832" max="2832" width="5" style="1307" customWidth="1"/>
    <col min="2833" max="2833" width="3.85546875" style="1307" customWidth="1"/>
    <col min="2834" max="2834" width="8.140625" style="1307" customWidth="1"/>
    <col min="2835" max="2835" width="7.42578125" style="1307" customWidth="1"/>
    <col min="2836" max="2836" width="2" style="1307" customWidth="1"/>
    <col min="2837" max="2837" width="5.7109375" style="1307" customWidth="1"/>
    <col min="2838" max="2838" width="2.5703125" style="1307" customWidth="1"/>
    <col min="2839" max="2839" width="5.5703125" style="1307" customWidth="1"/>
    <col min="2840" max="2840" width="2.7109375" style="1307" customWidth="1"/>
    <col min="2841" max="2841" width="5.5703125" style="1307" customWidth="1"/>
    <col min="2842" max="2842" width="3.5703125" style="1307" customWidth="1"/>
    <col min="2843" max="2843" width="5.28515625" style="1307" customWidth="1"/>
    <col min="2844" max="2844" width="3.42578125" style="1307" customWidth="1"/>
    <col min="2845" max="2845" width="5" style="1307" customWidth="1"/>
    <col min="2846" max="2847" width="4.7109375" style="1307" customWidth="1"/>
    <col min="2848" max="2848" width="6" style="1307" customWidth="1"/>
    <col min="2849" max="2849" width="4.7109375" style="1307" customWidth="1"/>
    <col min="2850" max="2850" width="1.140625" style="1307" customWidth="1"/>
    <col min="2851" max="3072" width="9.140625" style="1307"/>
    <col min="3073" max="3073" width="1.140625" style="1307" customWidth="1"/>
    <col min="3074" max="3074" width="8.5703125" style="1307" customWidth="1"/>
    <col min="3075" max="3075" width="2.85546875" style="1307" customWidth="1"/>
    <col min="3076" max="3076" width="5.5703125" style="1307" customWidth="1"/>
    <col min="3077" max="3077" width="5.140625" style="1307" customWidth="1"/>
    <col min="3078" max="3078" width="2.5703125" style="1307" customWidth="1"/>
    <col min="3079" max="3079" width="5.7109375" style="1307" customWidth="1"/>
    <col min="3080" max="3080" width="2.28515625" style="1307" customWidth="1"/>
    <col min="3081" max="3081" width="5.7109375" style="1307" customWidth="1"/>
    <col min="3082" max="3082" width="2.5703125" style="1307" customWidth="1"/>
    <col min="3083" max="3083" width="4.28515625" style="1307" customWidth="1"/>
    <col min="3084" max="3084" width="1.85546875" style="1307" customWidth="1"/>
    <col min="3085" max="3085" width="4.85546875" style="1307" customWidth="1"/>
    <col min="3086" max="3086" width="1.7109375" style="1307" customWidth="1"/>
    <col min="3087" max="3087" width="6.140625" style="1307" customWidth="1"/>
    <col min="3088" max="3088" width="5" style="1307" customWidth="1"/>
    <col min="3089" max="3089" width="3.85546875" style="1307" customWidth="1"/>
    <col min="3090" max="3090" width="8.140625" style="1307" customWidth="1"/>
    <col min="3091" max="3091" width="7.42578125" style="1307" customWidth="1"/>
    <col min="3092" max="3092" width="2" style="1307" customWidth="1"/>
    <col min="3093" max="3093" width="5.7109375" style="1307" customWidth="1"/>
    <col min="3094" max="3094" width="2.5703125" style="1307" customWidth="1"/>
    <col min="3095" max="3095" width="5.5703125" style="1307" customWidth="1"/>
    <col min="3096" max="3096" width="2.7109375" style="1307" customWidth="1"/>
    <col min="3097" max="3097" width="5.5703125" style="1307" customWidth="1"/>
    <col min="3098" max="3098" width="3.5703125" style="1307" customWidth="1"/>
    <col min="3099" max="3099" width="5.28515625" style="1307" customWidth="1"/>
    <col min="3100" max="3100" width="3.42578125" style="1307" customWidth="1"/>
    <col min="3101" max="3101" width="5" style="1307" customWidth="1"/>
    <col min="3102" max="3103" width="4.7109375" style="1307" customWidth="1"/>
    <col min="3104" max="3104" width="6" style="1307" customWidth="1"/>
    <col min="3105" max="3105" width="4.7109375" style="1307" customWidth="1"/>
    <col min="3106" max="3106" width="1.140625" style="1307" customWidth="1"/>
    <col min="3107" max="3328" width="9.140625" style="1307"/>
    <col min="3329" max="3329" width="1.140625" style="1307" customWidth="1"/>
    <col min="3330" max="3330" width="8.5703125" style="1307" customWidth="1"/>
    <col min="3331" max="3331" width="2.85546875" style="1307" customWidth="1"/>
    <col min="3332" max="3332" width="5.5703125" style="1307" customWidth="1"/>
    <col min="3333" max="3333" width="5.140625" style="1307" customWidth="1"/>
    <col min="3334" max="3334" width="2.5703125" style="1307" customWidth="1"/>
    <col min="3335" max="3335" width="5.7109375" style="1307" customWidth="1"/>
    <col min="3336" max="3336" width="2.28515625" style="1307" customWidth="1"/>
    <col min="3337" max="3337" width="5.7109375" style="1307" customWidth="1"/>
    <col min="3338" max="3338" width="2.5703125" style="1307" customWidth="1"/>
    <col min="3339" max="3339" width="4.28515625" style="1307" customWidth="1"/>
    <col min="3340" max="3340" width="1.85546875" style="1307" customWidth="1"/>
    <col min="3341" max="3341" width="4.85546875" style="1307" customWidth="1"/>
    <col min="3342" max="3342" width="1.7109375" style="1307" customWidth="1"/>
    <col min="3343" max="3343" width="6.140625" style="1307" customWidth="1"/>
    <col min="3344" max="3344" width="5" style="1307" customWidth="1"/>
    <col min="3345" max="3345" width="3.85546875" style="1307" customWidth="1"/>
    <col min="3346" max="3346" width="8.140625" style="1307" customWidth="1"/>
    <col min="3347" max="3347" width="7.42578125" style="1307" customWidth="1"/>
    <col min="3348" max="3348" width="2" style="1307" customWidth="1"/>
    <col min="3349" max="3349" width="5.7109375" style="1307" customWidth="1"/>
    <col min="3350" max="3350" width="2.5703125" style="1307" customWidth="1"/>
    <col min="3351" max="3351" width="5.5703125" style="1307" customWidth="1"/>
    <col min="3352" max="3352" width="2.7109375" style="1307" customWidth="1"/>
    <col min="3353" max="3353" width="5.5703125" style="1307" customWidth="1"/>
    <col min="3354" max="3354" width="3.5703125" style="1307" customWidth="1"/>
    <col min="3355" max="3355" width="5.28515625" style="1307" customWidth="1"/>
    <col min="3356" max="3356" width="3.42578125" style="1307" customWidth="1"/>
    <col min="3357" max="3357" width="5" style="1307" customWidth="1"/>
    <col min="3358" max="3359" width="4.7109375" style="1307" customWidth="1"/>
    <col min="3360" max="3360" width="6" style="1307" customWidth="1"/>
    <col min="3361" max="3361" width="4.7109375" style="1307" customWidth="1"/>
    <col min="3362" max="3362" width="1.140625" style="1307" customWidth="1"/>
    <col min="3363" max="3584" width="9.140625" style="1307"/>
    <col min="3585" max="3585" width="1.140625" style="1307" customWidth="1"/>
    <col min="3586" max="3586" width="8.5703125" style="1307" customWidth="1"/>
    <col min="3587" max="3587" width="2.85546875" style="1307" customWidth="1"/>
    <col min="3588" max="3588" width="5.5703125" style="1307" customWidth="1"/>
    <col min="3589" max="3589" width="5.140625" style="1307" customWidth="1"/>
    <col min="3590" max="3590" width="2.5703125" style="1307" customWidth="1"/>
    <col min="3591" max="3591" width="5.7109375" style="1307" customWidth="1"/>
    <col min="3592" max="3592" width="2.28515625" style="1307" customWidth="1"/>
    <col min="3593" max="3593" width="5.7109375" style="1307" customWidth="1"/>
    <col min="3594" max="3594" width="2.5703125" style="1307" customWidth="1"/>
    <col min="3595" max="3595" width="4.28515625" style="1307" customWidth="1"/>
    <col min="3596" max="3596" width="1.85546875" style="1307" customWidth="1"/>
    <col min="3597" max="3597" width="4.85546875" style="1307" customWidth="1"/>
    <col min="3598" max="3598" width="1.7109375" style="1307" customWidth="1"/>
    <col min="3599" max="3599" width="6.140625" style="1307" customWidth="1"/>
    <col min="3600" max="3600" width="5" style="1307" customWidth="1"/>
    <col min="3601" max="3601" width="3.85546875" style="1307" customWidth="1"/>
    <col min="3602" max="3602" width="8.140625" style="1307" customWidth="1"/>
    <col min="3603" max="3603" width="7.42578125" style="1307" customWidth="1"/>
    <col min="3604" max="3604" width="2" style="1307" customWidth="1"/>
    <col min="3605" max="3605" width="5.7109375" style="1307" customWidth="1"/>
    <col min="3606" max="3606" width="2.5703125" style="1307" customWidth="1"/>
    <col min="3607" max="3607" width="5.5703125" style="1307" customWidth="1"/>
    <col min="3608" max="3608" width="2.7109375" style="1307" customWidth="1"/>
    <col min="3609" max="3609" width="5.5703125" style="1307" customWidth="1"/>
    <col min="3610" max="3610" width="3.5703125" style="1307" customWidth="1"/>
    <col min="3611" max="3611" width="5.28515625" style="1307" customWidth="1"/>
    <col min="3612" max="3612" width="3.42578125" style="1307" customWidth="1"/>
    <col min="3613" max="3613" width="5" style="1307" customWidth="1"/>
    <col min="3614" max="3615" width="4.7109375" style="1307" customWidth="1"/>
    <col min="3616" max="3616" width="6" style="1307" customWidth="1"/>
    <col min="3617" max="3617" width="4.7109375" style="1307" customWidth="1"/>
    <col min="3618" max="3618" width="1.140625" style="1307" customWidth="1"/>
    <col min="3619" max="3840" width="9.140625" style="1307"/>
    <col min="3841" max="3841" width="1.140625" style="1307" customWidth="1"/>
    <col min="3842" max="3842" width="8.5703125" style="1307" customWidth="1"/>
    <col min="3843" max="3843" width="2.85546875" style="1307" customWidth="1"/>
    <col min="3844" max="3844" width="5.5703125" style="1307" customWidth="1"/>
    <col min="3845" max="3845" width="5.140625" style="1307" customWidth="1"/>
    <col min="3846" max="3846" width="2.5703125" style="1307" customWidth="1"/>
    <col min="3847" max="3847" width="5.7109375" style="1307" customWidth="1"/>
    <col min="3848" max="3848" width="2.28515625" style="1307" customWidth="1"/>
    <col min="3849" max="3849" width="5.7109375" style="1307" customWidth="1"/>
    <col min="3850" max="3850" width="2.5703125" style="1307" customWidth="1"/>
    <col min="3851" max="3851" width="4.28515625" style="1307" customWidth="1"/>
    <col min="3852" max="3852" width="1.85546875" style="1307" customWidth="1"/>
    <col min="3853" max="3853" width="4.85546875" style="1307" customWidth="1"/>
    <col min="3854" max="3854" width="1.7109375" style="1307" customWidth="1"/>
    <col min="3855" max="3855" width="6.140625" style="1307" customWidth="1"/>
    <col min="3856" max="3856" width="5" style="1307" customWidth="1"/>
    <col min="3857" max="3857" width="3.85546875" style="1307" customWidth="1"/>
    <col min="3858" max="3858" width="8.140625" style="1307" customWidth="1"/>
    <col min="3859" max="3859" width="7.42578125" style="1307" customWidth="1"/>
    <col min="3860" max="3860" width="2" style="1307" customWidth="1"/>
    <col min="3861" max="3861" width="5.7109375" style="1307" customWidth="1"/>
    <col min="3862" max="3862" width="2.5703125" style="1307" customWidth="1"/>
    <col min="3863" max="3863" width="5.5703125" style="1307" customWidth="1"/>
    <col min="3864" max="3864" width="2.7109375" style="1307" customWidth="1"/>
    <col min="3865" max="3865" width="5.5703125" style="1307" customWidth="1"/>
    <col min="3866" max="3866" width="3.5703125" style="1307" customWidth="1"/>
    <col min="3867" max="3867" width="5.28515625" style="1307" customWidth="1"/>
    <col min="3868" max="3868" width="3.42578125" style="1307" customWidth="1"/>
    <col min="3869" max="3869" width="5" style="1307" customWidth="1"/>
    <col min="3870" max="3871" width="4.7109375" style="1307" customWidth="1"/>
    <col min="3872" max="3872" width="6" style="1307" customWidth="1"/>
    <col min="3873" max="3873" width="4.7109375" style="1307" customWidth="1"/>
    <col min="3874" max="3874" width="1.140625" style="1307" customWidth="1"/>
    <col min="3875" max="4096" width="9.140625" style="1307"/>
    <col min="4097" max="4097" width="1.140625" style="1307" customWidth="1"/>
    <col min="4098" max="4098" width="8.5703125" style="1307" customWidth="1"/>
    <col min="4099" max="4099" width="2.85546875" style="1307" customWidth="1"/>
    <col min="4100" max="4100" width="5.5703125" style="1307" customWidth="1"/>
    <col min="4101" max="4101" width="5.140625" style="1307" customWidth="1"/>
    <col min="4102" max="4102" width="2.5703125" style="1307" customWidth="1"/>
    <col min="4103" max="4103" width="5.7109375" style="1307" customWidth="1"/>
    <col min="4104" max="4104" width="2.28515625" style="1307" customWidth="1"/>
    <col min="4105" max="4105" width="5.7109375" style="1307" customWidth="1"/>
    <col min="4106" max="4106" width="2.5703125" style="1307" customWidth="1"/>
    <col min="4107" max="4107" width="4.28515625" style="1307" customWidth="1"/>
    <col min="4108" max="4108" width="1.85546875" style="1307" customWidth="1"/>
    <col min="4109" max="4109" width="4.85546875" style="1307" customWidth="1"/>
    <col min="4110" max="4110" width="1.7109375" style="1307" customWidth="1"/>
    <col min="4111" max="4111" width="6.140625" style="1307" customWidth="1"/>
    <col min="4112" max="4112" width="5" style="1307" customWidth="1"/>
    <col min="4113" max="4113" width="3.85546875" style="1307" customWidth="1"/>
    <col min="4114" max="4114" width="8.140625" style="1307" customWidth="1"/>
    <col min="4115" max="4115" width="7.42578125" style="1307" customWidth="1"/>
    <col min="4116" max="4116" width="2" style="1307" customWidth="1"/>
    <col min="4117" max="4117" width="5.7109375" style="1307" customWidth="1"/>
    <col min="4118" max="4118" width="2.5703125" style="1307" customWidth="1"/>
    <col min="4119" max="4119" width="5.5703125" style="1307" customWidth="1"/>
    <col min="4120" max="4120" width="2.7109375" style="1307" customWidth="1"/>
    <col min="4121" max="4121" width="5.5703125" style="1307" customWidth="1"/>
    <col min="4122" max="4122" width="3.5703125" style="1307" customWidth="1"/>
    <col min="4123" max="4123" width="5.28515625" style="1307" customWidth="1"/>
    <col min="4124" max="4124" width="3.42578125" style="1307" customWidth="1"/>
    <col min="4125" max="4125" width="5" style="1307" customWidth="1"/>
    <col min="4126" max="4127" width="4.7109375" style="1307" customWidth="1"/>
    <col min="4128" max="4128" width="6" style="1307" customWidth="1"/>
    <col min="4129" max="4129" width="4.7109375" style="1307" customWidth="1"/>
    <col min="4130" max="4130" width="1.140625" style="1307" customWidth="1"/>
    <col min="4131" max="4352" width="9.140625" style="1307"/>
    <col min="4353" max="4353" width="1.140625" style="1307" customWidth="1"/>
    <col min="4354" max="4354" width="8.5703125" style="1307" customWidth="1"/>
    <col min="4355" max="4355" width="2.85546875" style="1307" customWidth="1"/>
    <col min="4356" max="4356" width="5.5703125" style="1307" customWidth="1"/>
    <col min="4357" max="4357" width="5.140625" style="1307" customWidth="1"/>
    <col min="4358" max="4358" width="2.5703125" style="1307" customWidth="1"/>
    <col min="4359" max="4359" width="5.7109375" style="1307" customWidth="1"/>
    <col min="4360" max="4360" width="2.28515625" style="1307" customWidth="1"/>
    <col min="4361" max="4361" width="5.7109375" style="1307" customWidth="1"/>
    <col min="4362" max="4362" width="2.5703125" style="1307" customWidth="1"/>
    <col min="4363" max="4363" width="4.28515625" style="1307" customWidth="1"/>
    <col min="4364" max="4364" width="1.85546875" style="1307" customWidth="1"/>
    <col min="4365" max="4365" width="4.85546875" style="1307" customWidth="1"/>
    <col min="4366" max="4366" width="1.7109375" style="1307" customWidth="1"/>
    <col min="4367" max="4367" width="6.140625" style="1307" customWidth="1"/>
    <col min="4368" max="4368" width="5" style="1307" customWidth="1"/>
    <col min="4369" max="4369" width="3.85546875" style="1307" customWidth="1"/>
    <col min="4370" max="4370" width="8.140625" style="1307" customWidth="1"/>
    <col min="4371" max="4371" width="7.42578125" style="1307" customWidth="1"/>
    <col min="4372" max="4372" width="2" style="1307" customWidth="1"/>
    <col min="4373" max="4373" width="5.7109375" style="1307" customWidth="1"/>
    <col min="4374" max="4374" width="2.5703125" style="1307" customWidth="1"/>
    <col min="4375" max="4375" width="5.5703125" style="1307" customWidth="1"/>
    <col min="4376" max="4376" width="2.7109375" style="1307" customWidth="1"/>
    <col min="4377" max="4377" width="5.5703125" style="1307" customWidth="1"/>
    <col min="4378" max="4378" width="3.5703125" style="1307" customWidth="1"/>
    <col min="4379" max="4379" width="5.28515625" style="1307" customWidth="1"/>
    <col min="4380" max="4380" width="3.42578125" style="1307" customWidth="1"/>
    <col min="4381" max="4381" width="5" style="1307" customWidth="1"/>
    <col min="4382" max="4383" width="4.7109375" style="1307" customWidth="1"/>
    <col min="4384" max="4384" width="6" style="1307" customWidth="1"/>
    <col min="4385" max="4385" width="4.7109375" style="1307" customWidth="1"/>
    <col min="4386" max="4386" width="1.140625" style="1307" customWidth="1"/>
    <col min="4387" max="4608" width="9.140625" style="1307"/>
    <col min="4609" max="4609" width="1.140625" style="1307" customWidth="1"/>
    <col min="4610" max="4610" width="8.5703125" style="1307" customWidth="1"/>
    <col min="4611" max="4611" width="2.85546875" style="1307" customWidth="1"/>
    <col min="4612" max="4612" width="5.5703125" style="1307" customWidth="1"/>
    <col min="4613" max="4613" width="5.140625" style="1307" customWidth="1"/>
    <col min="4614" max="4614" width="2.5703125" style="1307" customWidth="1"/>
    <col min="4615" max="4615" width="5.7109375" style="1307" customWidth="1"/>
    <col min="4616" max="4616" width="2.28515625" style="1307" customWidth="1"/>
    <col min="4617" max="4617" width="5.7109375" style="1307" customWidth="1"/>
    <col min="4618" max="4618" width="2.5703125" style="1307" customWidth="1"/>
    <col min="4619" max="4619" width="4.28515625" style="1307" customWidth="1"/>
    <col min="4620" max="4620" width="1.85546875" style="1307" customWidth="1"/>
    <col min="4621" max="4621" width="4.85546875" style="1307" customWidth="1"/>
    <col min="4622" max="4622" width="1.7109375" style="1307" customWidth="1"/>
    <col min="4623" max="4623" width="6.140625" style="1307" customWidth="1"/>
    <col min="4624" max="4624" width="5" style="1307" customWidth="1"/>
    <col min="4625" max="4625" width="3.85546875" style="1307" customWidth="1"/>
    <col min="4626" max="4626" width="8.140625" style="1307" customWidth="1"/>
    <col min="4627" max="4627" width="7.42578125" style="1307" customWidth="1"/>
    <col min="4628" max="4628" width="2" style="1307" customWidth="1"/>
    <col min="4629" max="4629" width="5.7109375" style="1307" customWidth="1"/>
    <col min="4630" max="4630" width="2.5703125" style="1307" customWidth="1"/>
    <col min="4631" max="4631" width="5.5703125" style="1307" customWidth="1"/>
    <col min="4632" max="4632" width="2.7109375" style="1307" customWidth="1"/>
    <col min="4633" max="4633" width="5.5703125" style="1307" customWidth="1"/>
    <col min="4634" max="4634" width="3.5703125" style="1307" customWidth="1"/>
    <col min="4635" max="4635" width="5.28515625" style="1307" customWidth="1"/>
    <col min="4636" max="4636" width="3.42578125" style="1307" customWidth="1"/>
    <col min="4637" max="4637" width="5" style="1307" customWidth="1"/>
    <col min="4638" max="4639" width="4.7109375" style="1307" customWidth="1"/>
    <col min="4640" max="4640" width="6" style="1307" customWidth="1"/>
    <col min="4641" max="4641" width="4.7109375" style="1307" customWidth="1"/>
    <col min="4642" max="4642" width="1.140625" style="1307" customWidth="1"/>
    <col min="4643" max="4864" width="9.140625" style="1307"/>
    <col min="4865" max="4865" width="1.140625" style="1307" customWidth="1"/>
    <col min="4866" max="4866" width="8.5703125" style="1307" customWidth="1"/>
    <col min="4867" max="4867" width="2.85546875" style="1307" customWidth="1"/>
    <col min="4868" max="4868" width="5.5703125" style="1307" customWidth="1"/>
    <col min="4869" max="4869" width="5.140625" style="1307" customWidth="1"/>
    <col min="4870" max="4870" width="2.5703125" style="1307" customWidth="1"/>
    <col min="4871" max="4871" width="5.7109375" style="1307" customWidth="1"/>
    <col min="4872" max="4872" width="2.28515625" style="1307" customWidth="1"/>
    <col min="4873" max="4873" width="5.7109375" style="1307" customWidth="1"/>
    <col min="4874" max="4874" width="2.5703125" style="1307" customWidth="1"/>
    <col min="4875" max="4875" width="4.28515625" style="1307" customWidth="1"/>
    <col min="4876" max="4876" width="1.85546875" style="1307" customWidth="1"/>
    <col min="4877" max="4877" width="4.85546875" style="1307" customWidth="1"/>
    <col min="4878" max="4878" width="1.7109375" style="1307" customWidth="1"/>
    <col min="4879" max="4879" width="6.140625" style="1307" customWidth="1"/>
    <col min="4880" max="4880" width="5" style="1307" customWidth="1"/>
    <col min="4881" max="4881" width="3.85546875" style="1307" customWidth="1"/>
    <col min="4882" max="4882" width="8.140625" style="1307" customWidth="1"/>
    <col min="4883" max="4883" width="7.42578125" style="1307" customWidth="1"/>
    <col min="4884" max="4884" width="2" style="1307" customWidth="1"/>
    <col min="4885" max="4885" width="5.7109375" style="1307" customWidth="1"/>
    <col min="4886" max="4886" width="2.5703125" style="1307" customWidth="1"/>
    <col min="4887" max="4887" width="5.5703125" style="1307" customWidth="1"/>
    <col min="4888" max="4888" width="2.7109375" style="1307" customWidth="1"/>
    <col min="4889" max="4889" width="5.5703125" style="1307" customWidth="1"/>
    <col min="4890" max="4890" width="3.5703125" style="1307" customWidth="1"/>
    <col min="4891" max="4891" width="5.28515625" style="1307" customWidth="1"/>
    <col min="4892" max="4892" width="3.42578125" style="1307" customWidth="1"/>
    <col min="4893" max="4893" width="5" style="1307" customWidth="1"/>
    <col min="4894" max="4895" width="4.7109375" style="1307" customWidth="1"/>
    <col min="4896" max="4896" width="6" style="1307" customWidth="1"/>
    <col min="4897" max="4897" width="4.7109375" style="1307" customWidth="1"/>
    <col min="4898" max="4898" width="1.140625" style="1307" customWidth="1"/>
    <col min="4899" max="5120" width="9.140625" style="1307"/>
    <col min="5121" max="5121" width="1.140625" style="1307" customWidth="1"/>
    <col min="5122" max="5122" width="8.5703125" style="1307" customWidth="1"/>
    <col min="5123" max="5123" width="2.85546875" style="1307" customWidth="1"/>
    <col min="5124" max="5124" width="5.5703125" style="1307" customWidth="1"/>
    <col min="5125" max="5125" width="5.140625" style="1307" customWidth="1"/>
    <col min="5126" max="5126" width="2.5703125" style="1307" customWidth="1"/>
    <col min="5127" max="5127" width="5.7109375" style="1307" customWidth="1"/>
    <col min="5128" max="5128" width="2.28515625" style="1307" customWidth="1"/>
    <col min="5129" max="5129" width="5.7109375" style="1307" customWidth="1"/>
    <col min="5130" max="5130" width="2.5703125" style="1307" customWidth="1"/>
    <col min="5131" max="5131" width="4.28515625" style="1307" customWidth="1"/>
    <col min="5132" max="5132" width="1.85546875" style="1307" customWidth="1"/>
    <col min="5133" max="5133" width="4.85546875" style="1307" customWidth="1"/>
    <col min="5134" max="5134" width="1.7109375" style="1307" customWidth="1"/>
    <col min="5135" max="5135" width="6.140625" style="1307" customWidth="1"/>
    <col min="5136" max="5136" width="5" style="1307" customWidth="1"/>
    <col min="5137" max="5137" width="3.85546875" style="1307" customWidth="1"/>
    <col min="5138" max="5138" width="8.140625" style="1307" customWidth="1"/>
    <col min="5139" max="5139" width="7.42578125" style="1307" customWidth="1"/>
    <col min="5140" max="5140" width="2" style="1307" customWidth="1"/>
    <col min="5141" max="5141" width="5.7109375" style="1307" customWidth="1"/>
    <col min="5142" max="5142" width="2.5703125" style="1307" customWidth="1"/>
    <col min="5143" max="5143" width="5.5703125" style="1307" customWidth="1"/>
    <col min="5144" max="5144" width="2.7109375" style="1307" customWidth="1"/>
    <col min="5145" max="5145" width="5.5703125" style="1307" customWidth="1"/>
    <col min="5146" max="5146" width="3.5703125" style="1307" customWidth="1"/>
    <col min="5147" max="5147" width="5.28515625" style="1307" customWidth="1"/>
    <col min="5148" max="5148" width="3.42578125" style="1307" customWidth="1"/>
    <col min="5149" max="5149" width="5" style="1307" customWidth="1"/>
    <col min="5150" max="5151" width="4.7109375" style="1307" customWidth="1"/>
    <col min="5152" max="5152" width="6" style="1307" customWidth="1"/>
    <col min="5153" max="5153" width="4.7109375" style="1307" customWidth="1"/>
    <col min="5154" max="5154" width="1.140625" style="1307" customWidth="1"/>
    <col min="5155" max="5376" width="9.140625" style="1307"/>
    <col min="5377" max="5377" width="1.140625" style="1307" customWidth="1"/>
    <col min="5378" max="5378" width="8.5703125" style="1307" customWidth="1"/>
    <col min="5379" max="5379" width="2.85546875" style="1307" customWidth="1"/>
    <col min="5380" max="5380" width="5.5703125" style="1307" customWidth="1"/>
    <col min="5381" max="5381" width="5.140625" style="1307" customWidth="1"/>
    <col min="5382" max="5382" width="2.5703125" style="1307" customWidth="1"/>
    <col min="5383" max="5383" width="5.7109375" style="1307" customWidth="1"/>
    <col min="5384" max="5384" width="2.28515625" style="1307" customWidth="1"/>
    <col min="5385" max="5385" width="5.7109375" style="1307" customWidth="1"/>
    <col min="5386" max="5386" width="2.5703125" style="1307" customWidth="1"/>
    <col min="5387" max="5387" width="4.28515625" style="1307" customWidth="1"/>
    <col min="5388" max="5388" width="1.85546875" style="1307" customWidth="1"/>
    <col min="5389" max="5389" width="4.85546875" style="1307" customWidth="1"/>
    <col min="5390" max="5390" width="1.7109375" style="1307" customWidth="1"/>
    <col min="5391" max="5391" width="6.140625" style="1307" customWidth="1"/>
    <col min="5392" max="5392" width="5" style="1307" customWidth="1"/>
    <col min="5393" max="5393" width="3.85546875" style="1307" customWidth="1"/>
    <col min="5394" max="5394" width="8.140625" style="1307" customWidth="1"/>
    <col min="5395" max="5395" width="7.42578125" style="1307" customWidth="1"/>
    <col min="5396" max="5396" width="2" style="1307" customWidth="1"/>
    <col min="5397" max="5397" width="5.7109375" style="1307" customWidth="1"/>
    <col min="5398" max="5398" width="2.5703125" style="1307" customWidth="1"/>
    <col min="5399" max="5399" width="5.5703125" style="1307" customWidth="1"/>
    <col min="5400" max="5400" width="2.7109375" style="1307" customWidth="1"/>
    <col min="5401" max="5401" width="5.5703125" style="1307" customWidth="1"/>
    <col min="5402" max="5402" width="3.5703125" style="1307" customWidth="1"/>
    <col min="5403" max="5403" width="5.28515625" style="1307" customWidth="1"/>
    <col min="5404" max="5404" width="3.42578125" style="1307" customWidth="1"/>
    <col min="5405" max="5405" width="5" style="1307" customWidth="1"/>
    <col min="5406" max="5407" width="4.7109375" style="1307" customWidth="1"/>
    <col min="5408" max="5408" width="6" style="1307" customWidth="1"/>
    <col min="5409" max="5409" width="4.7109375" style="1307" customWidth="1"/>
    <col min="5410" max="5410" width="1.140625" style="1307" customWidth="1"/>
    <col min="5411" max="5632" width="9.140625" style="1307"/>
    <col min="5633" max="5633" width="1.140625" style="1307" customWidth="1"/>
    <col min="5634" max="5634" width="8.5703125" style="1307" customWidth="1"/>
    <col min="5635" max="5635" width="2.85546875" style="1307" customWidth="1"/>
    <col min="5636" max="5636" width="5.5703125" style="1307" customWidth="1"/>
    <col min="5637" max="5637" width="5.140625" style="1307" customWidth="1"/>
    <col min="5638" max="5638" width="2.5703125" style="1307" customWidth="1"/>
    <col min="5639" max="5639" width="5.7109375" style="1307" customWidth="1"/>
    <col min="5640" max="5640" width="2.28515625" style="1307" customWidth="1"/>
    <col min="5641" max="5641" width="5.7109375" style="1307" customWidth="1"/>
    <col min="5642" max="5642" width="2.5703125" style="1307" customWidth="1"/>
    <col min="5643" max="5643" width="4.28515625" style="1307" customWidth="1"/>
    <col min="5644" max="5644" width="1.85546875" style="1307" customWidth="1"/>
    <col min="5645" max="5645" width="4.85546875" style="1307" customWidth="1"/>
    <col min="5646" max="5646" width="1.7109375" style="1307" customWidth="1"/>
    <col min="5647" max="5647" width="6.140625" style="1307" customWidth="1"/>
    <col min="5648" max="5648" width="5" style="1307" customWidth="1"/>
    <col min="5649" max="5649" width="3.85546875" style="1307" customWidth="1"/>
    <col min="5650" max="5650" width="8.140625" style="1307" customWidth="1"/>
    <col min="5651" max="5651" width="7.42578125" style="1307" customWidth="1"/>
    <col min="5652" max="5652" width="2" style="1307" customWidth="1"/>
    <col min="5653" max="5653" width="5.7109375" style="1307" customWidth="1"/>
    <col min="5654" max="5654" width="2.5703125" style="1307" customWidth="1"/>
    <col min="5655" max="5655" width="5.5703125" style="1307" customWidth="1"/>
    <col min="5656" max="5656" width="2.7109375" style="1307" customWidth="1"/>
    <col min="5657" max="5657" width="5.5703125" style="1307" customWidth="1"/>
    <col min="5658" max="5658" width="3.5703125" style="1307" customWidth="1"/>
    <col min="5659" max="5659" width="5.28515625" style="1307" customWidth="1"/>
    <col min="5660" max="5660" width="3.42578125" style="1307" customWidth="1"/>
    <col min="5661" max="5661" width="5" style="1307" customWidth="1"/>
    <col min="5662" max="5663" width="4.7109375" style="1307" customWidth="1"/>
    <col min="5664" max="5664" width="6" style="1307" customWidth="1"/>
    <col min="5665" max="5665" width="4.7109375" style="1307" customWidth="1"/>
    <col min="5666" max="5666" width="1.140625" style="1307" customWidth="1"/>
    <col min="5667" max="5888" width="9.140625" style="1307"/>
    <col min="5889" max="5889" width="1.140625" style="1307" customWidth="1"/>
    <col min="5890" max="5890" width="8.5703125" style="1307" customWidth="1"/>
    <col min="5891" max="5891" width="2.85546875" style="1307" customWidth="1"/>
    <col min="5892" max="5892" width="5.5703125" style="1307" customWidth="1"/>
    <col min="5893" max="5893" width="5.140625" style="1307" customWidth="1"/>
    <col min="5894" max="5894" width="2.5703125" style="1307" customWidth="1"/>
    <col min="5895" max="5895" width="5.7109375" style="1307" customWidth="1"/>
    <col min="5896" max="5896" width="2.28515625" style="1307" customWidth="1"/>
    <col min="5897" max="5897" width="5.7109375" style="1307" customWidth="1"/>
    <col min="5898" max="5898" width="2.5703125" style="1307" customWidth="1"/>
    <col min="5899" max="5899" width="4.28515625" style="1307" customWidth="1"/>
    <col min="5900" max="5900" width="1.85546875" style="1307" customWidth="1"/>
    <col min="5901" max="5901" width="4.85546875" style="1307" customWidth="1"/>
    <col min="5902" max="5902" width="1.7109375" style="1307" customWidth="1"/>
    <col min="5903" max="5903" width="6.140625" style="1307" customWidth="1"/>
    <col min="5904" max="5904" width="5" style="1307" customWidth="1"/>
    <col min="5905" max="5905" width="3.85546875" style="1307" customWidth="1"/>
    <col min="5906" max="5906" width="8.140625" style="1307" customWidth="1"/>
    <col min="5907" max="5907" width="7.42578125" style="1307" customWidth="1"/>
    <col min="5908" max="5908" width="2" style="1307" customWidth="1"/>
    <col min="5909" max="5909" width="5.7109375" style="1307" customWidth="1"/>
    <col min="5910" max="5910" width="2.5703125" style="1307" customWidth="1"/>
    <col min="5911" max="5911" width="5.5703125" style="1307" customWidth="1"/>
    <col min="5912" max="5912" width="2.7109375" style="1307" customWidth="1"/>
    <col min="5913" max="5913" width="5.5703125" style="1307" customWidth="1"/>
    <col min="5914" max="5914" width="3.5703125" style="1307" customWidth="1"/>
    <col min="5915" max="5915" width="5.28515625" style="1307" customWidth="1"/>
    <col min="5916" max="5916" width="3.42578125" style="1307" customWidth="1"/>
    <col min="5917" max="5917" width="5" style="1307" customWidth="1"/>
    <col min="5918" max="5919" width="4.7109375" style="1307" customWidth="1"/>
    <col min="5920" max="5920" width="6" style="1307" customWidth="1"/>
    <col min="5921" max="5921" width="4.7109375" style="1307" customWidth="1"/>
    <col min="5922" max="5922" width="1.140625" style="1307" customWidth="1"/>
    <col min="5923" max="6144" width="9.140625" style="1307"/>
    <col min="6145" max="6145" width="1.140625" style="1307" customWidth="1"/>
    <col min="6146" max="6146" width="8.5703125" style="1307" customWidth="1"/>
    <col min="6147" max="6147" width="2.85546875" style="1307" customWidth="1"/>
    <col min="6148" max="6148" width="5.5703125" style="1307" customWidth="1"/>
    <col min="6149" max="6149" width="5.140625" style="1307" customWidth="1"/>
    <col min="6150" max="6150" width="2.5703125" style="1307" customWidth="1"/>
    <col min="6151" max="6151" width="5.7109375" style="1307" customWidth="1"/>
    <col min="6152" max="6152" width="2.28515625" style="1307" customWidth="1"/>
    <col min="6153" max="6153" width="5.7109375" style="1307" customWidth="1"/>
    <col min="6154" max="6154" width="2.5703125" style="1307" customWidth="1"/>
    <col min="6155" max="6155" width="4.28515625" style="1307" customWidth="1"/>
    <col min="6156" max="6156" width="1.85546875" style="1307" customWidth="1"/>
    <col min="6157" max="6157" width="4.85546875" style="1307" customWidth="1"/>
    <col min="6158" max="6158" width="1.7109375" style="1307" customWidth="1"/>
    <col min="6159" max="6159" width="6.140625" style="1307" customWidth="1"/>
    <col min="6160" max="6160" width="5" style="1307" customWidth="1"/>
    <col min="6161" max="6161" width="3.85546875" style="1307" customWidth="1"/>
    <col min="6162" max="6162" width="8.140625" style="1307" customWidth="1"/>
    <col min="6163" max="6163" width="7.42578125" style="1307" customWidth="1"/>
    <col min="6164" max="6164" width="2" style="1307" customWidth="1"/>
    <col min="6165" max="6165" width="5.7109375" style="1307" customWidth="1"/>
    <col min="6166" max="6166" width="2.5703125" style="1307" customWidth="1"/>
    <col min="6167" max="6167" width="5.5703125" style="1307" customWidth="1"/>
    <col min="6168" max="6168" width="2.7109375" style="1307" customWidth="1"/>
    <col min="6169" max="6169" width="5.5703125" style="1307" customWidth="1"/>
    <col min="6170" max="6170" width="3.5703125" style="1307" customWidth="1"/>
    <col min="6171" max="6171" width="5.28515625" style="1307" customWidth="1"/>
    <col min="6172" max="6172" width="3.42578125" style="1307" customWidth="1"/>
    <col min="6173" max="6173" width="5" style="1307" customWidth="1"/>
    <col min="6174" max="6175" width="4.7109375" style="1307" customWidth="1"/>
    <col min="6176" max="6176" width="6" style="1307" customWidth="1"/>
    <col min="6177" max="6177" width="4.7109375" style="1307" customWidth="1"/>
    <col min="6178" max="6178" width="1.140625" style="1307" customWidth="1"/>
    <col min="6179" max="6400" width="9.140625" style="1307"/>
    <col min="6401" max="6401" width="1.140625" style="1307" customWidth="1"/>
    <col min="6402" max="6402" width="8.5703125" style="1307" customWidth="1"/>
    <col min="6403" max="6403" width="2.85546875" style="1307" customWidth="1"/>
    <col min="6404" max="6404" width="5.5703125" style="1307" customWidth="1"/>
    <col min="6405" max="6405" width="5.140625" style="1307" customWidth="1"/>
    <col min="6406" max="6406" width="2.5703125" style="1307" customWidth="1"/>
    <col min="6407" max="6407" width="5.7109375" style="1307" customWidth="1"/>
    <col min="6408" max="6408" width="2.28515625" style="1307" customWidth="1"/>
    <col min="6409" max="6409" width="5.7109375" style="1307" customWidth="1"/>
    <col min="6410" max="6410" width="2.5703125" style="1307" customWidth="1"/>
    <col min="6411" max="6411" width="4.28515625" style="1307" customWidth="1"/>
    <col min="6412" max="6412" width="1.85546875" style="1307" customWidth="1"/>
    <col min="6413" max="6413" width="4.85546875" style="1307" customWidth="1"/>
    <col min="6414" max="6414" width="1.7109375" style="1307" customWidth="1"/>
    <col min="6415" max="6415" width="6.140625" style="1307" customWidth="1"/>
    <col min="6416" max="6416" width="5" style="1307" customWidth="1"/>
    <col min="6417" max="6417" width="3.85546875" style="1307" customWidth="1"/>
    <col min="6418" max="6418" width="8.140625" style="1307" customWidth="1"/>
    <col min="6419" max="6419" width="7.42578125" style="1307" customWidth="1"/>
    <col min="6420" max="6420" width="2" style="1307" customWidth="1"/>
    <col min="6421" max="6421" width="5.7109375" style="1307" customWidth="1"/>
    <col min="6422" max="6422" width="2.5703125" style="1307" customWidth="1"/>
    <col min="6423" max="6423" width="5.5703125" style="1307" customWidth="1"/>
    <col min="6424" max="6424" width="2.7109375" style="1307" customWidth="1"/>
    <col min="6425" max="6425" width="5.5703125" style="1307" customWidth="1"/>
    <col min="6426" max="6426" width="3.5703125" style="1307" customWidth="1"/>
    <col min="6427" max="6427" width="5.28515625" style="1307" customWidth="1"/>
    <col min="6428" max="6428" width="3.42578125" style="1307" customWidth="1"/>
    <col min="6429" max="6429" width="5" style="1307" customWidth="1"/>
    <col min="6430" max="6431" width="4.7109375" style="1307" customWidth="1"/>
    <col min="6432" max="6432" width="6" style="1307" customWidth="1"/>
    <col min="6433" max="6433" width="4.7109375" style="1307" customWidth="1"/>
    <col min="6434" max="6434" width="1.140625" style="1307" customWidth="1"/>
    <col min="6435" max="6656" width="9.140625" style="1307"/>
    <col min="6657" max="6657" width="1.140625" style="1307" customWidth="1"/>
    <col min="6658" max="6658" width="8.5703125" style="1307" customWidth="1"/>
    <col min="6659" max="6659" width="2.85546875" style="1307" customWidth="1"/>
    <col min="6660" max="6660" width="5.5703125" style="1307" customWidth="1"/>
    <col min="6661" max="6661" width="5.140625" style="1307" customWidth="1"/>
    <col min="6662" max="6662" width="2.5703125" style="1307" customWidth="1"/>
    <col min="6663" max="6663" width="5.7109375" style="1307" customWidth="1"/>
    <col min="6664" max="6664" width="2.28515625" style="1307" customWidth="1"/>
    <col min="6665" max="6665" width="5.7109375" style="1307" customWidth="1"/>
    <col min="6666" max="6666" width="2.5703125" style="1307" customWidth="1"/>
    <col min="6667" max="6667" width="4.28515625" style="1307" customWidth="1"/>
    <col min="6668" max="6668" width="1.85546875" style="1307" customWidth="1"/>
    <col min="6669" max="6669" width="4.85546875" style="1307" customWidth="1"/>
    <col min="6670" max="6670" width="1.7109375" style="1307" customWidth="1"/>
    <col min="6671" max="6671" width="6.140625" style="1307" customWidth="1"/>
    <col min="6672" max="6672" width="5" style="1307" customWidth="1"/>
    <col min="6673" max="6673" width="3.85546875" style="1307" customWidth="1"/>
    <col min="6674" max="6674" width="8.140625" style="1307" customWidth="1"/>
    <col min="6675" max="6675" width="7.42578125" style="1307" customWidth="1"/>
    <col min="6676" max="6676" width="2" style="1307" customWidth="1"/>
    <col min="6677" max="6677" width="5.7109375" style="1307" customWidth="1"/>
    <col min="6678" max="6678" width="2.5703125" style="1307" customWidth="1"/>
    <col min="6679" max="6679" width="5.5703125" style="1307" customWidth="1"/>
    <col min="6680" max="6680" width="2.7109375" style="1307" customWidth="1"/>
    <col min="6681" max="6681" width="5.5703125" style="1307" customWidth="1"/>
    <col min="6682" max="6682" width="3.5703125" style="1307" customWidth="1"/>
    <col min="6683" max="6683" width="5.28515625" style="1307" customWidth="1"/>
    <col min="6684" max="6684" width="3.42578125" style="1307" customWidth="1"/>
    <col min="6685" max="6685" width="5" style="1307" customWidth="1"/>
    <col min="6686" max="6687" width="4.7109375" style="1307" customWidth="1"/>
    <col min="6688" max="6688" width="6" style="1307" customWidth="1"/>
    <col min="6689" max="6689" width="4.7109375" style="1307" customWidth="1"/>
    <col min="6690" max="6690" width="1.140625" style="1307" customWidth="1"/>
    <col min="6691" max="6912" width="9.140625" style="1307"/>
    <col min="6913" max="6913" width="1.140625" style="1307" customWidth="1"/>
    <col min="6914" max="6914" width="8.5703125" style="1307" customWidth="1"/>
    <col min="6915" max="6915" width="2.85546875" style="1307" customWidth="1"/>
    <col min="6916" max="6916" width="5.5703125" style="1307" customWidth="1"/>
    <col min="6917" max="6917" width="5.140625" style="1307" customWidth="1"/>
    <col min="6918" max="6918" width="2.5703125" style="1307" customWidth="1"/>
    <col min="6919" max="6919" width="5.7109375" style="1307" customWidth="1"/>
    <col min="6920" max="6920" width="2.28515625" style="1307" customWidth="1"/>
    <col min="6921" max="6921" width="5.7109375" style="1307" customWidth="1"/>
    <col min="6922" max="6922" width="2.5703125" style="1307" customWidth="1"/>
    <col min="6923" max="6923" width="4.28515625" style="1307" customWidth="1"/>
    <col min="6924" max="6924" width="1.85546875" style="1307" customWidth="1"/>
    <col min="6925" max="6925" width="4.85546875" style="1307" customWidth="1"/>
    <col min="6926" max="6926" width="1.7109375" style="1307" customWidth="1"/>
    <col min="6927" max="6927" width="6.140625" style="1307" customWidth="1"/>
    <col min="6928" max="6928" width="5" style="1307" customWidth="1"/>
    <col min="6929" max="6929" width="3.85546875" style="1307" customWidth="1"/>
    <col min="6930" max="6930" width="8.140625" style="1307" customWidth="1"/>
    <col min="6931" max="6931" width="7.42578125" style="1307" customWidth="1"/>
    <col min="6932" max="6932" width="2" style="1307" customWidth="1"/>
    <col min="6933" max="6933" width="5.7109375" style="1307" customWidth="1"/>
    <col min="6934" max="6934" width="2.5703125" style="1307" customWidth="1"/>
    <col min="6935" max="6935" width="5.5703125" style="1307" customWidth="1"/>
    <col min="6936" max="6936" width="2.7109375" style="1307" customWidth="1"/>
    <col min="6937" max="6937" width="5.5703125" style="1307" customWidth="1"/>
    <col min="6938" max="6938" width="3.5703125" style="1307" customWidth="1"/>
    <col min="6939" max="6939" width="5.28515625" style="1307" customWidth="1"/>
    <col min="6940" max="6940" width="3.42578125" style="1307" customWidth="1"/>
    <col min="6941" max="6941" width="5" style="1307" customWidth="1"/>
    <col min="6942" max="6943" width="4.7109375" style="1307" customWidth="1"/>
    <col min="6944" max="6944" width="6" style="1307" customWidth="1"/>
    <col min="6945" max="6945" width="4.7109375" style="1307" customWidth="1"/>
    <col min="6946" max="6946" width="1.140625" style="1307" customWidth="1"/>
    <col min="6947" max="7168" width="9.140625" style="1307"/>
    <col min="7169" max="7169" width="1.140625" style="1307" customWidth="1"/>
    <col min="7170" max="7170" width="8.5703125" style="1307" customWidth="1"/>
    <col min="7171" max="7171" width="2.85546875" style="1307" customWidth="1"/>
    <col min="7172" max="7172" width="5.5703125" style="1307" customWidth="1"/>
    <col min="7173" max="7173" width="5.140625" style="1307" customWidth="1"/>
    <col min="7174" max="7174" width="2.5703125" style="1307" customWidth="1"/>
    <col min="7175" max="7175" width="5.7109375" style="1307" customWidth="1"/>
    <col min="7176" max="7176" width="2.28515625" style="1307" customWidth="1"/>
    <col min="7177" max="7177" width="5.7109375" style="1307" customWidth="1"/>
    <col min="7178" max="7178" width="2.5703125" style="1307" customWidth="1"/>
    <col min="7179" max="7179" width="4.28515625" style="1307" customWidth="1"/>
    <col min="7180" max="7180" width="1.85546875" style="1307" customWidth="1"/>
    <col min="7181" max="7181" width="4.85546875" style="1307" customWidth="1"/>
    <col min="7182" max="7182" width="1.7109375" style="1307" customWidth="1"/>
    <col min="7183" max="7183" width="6.140625" style="1307" customWidth="1"/>
    <col min="7184" max="7184" width="5" style="1307" customWidth="1"/>
    <col min="7185" max="7185" width="3.85546875" style="1307" customWidth="1"/>
    <col min="7186" max="7186" width="8.140625" style="1307" customWidth="1"/>
    <col min="7187" max="7187" width="7.42578125" style="1307" customWidth="1"/>
    <col min="7188" max="7188" width="2" style="1307" customWidth="1"/>
    <col min="7189" max="7189" width="5.7109375" style="1307" customWidth="1"/>
    <col min="7190" max="7190" width="2.5703125" style="1307" customWidth="1"/>
    <col min="7191" max="7191" width="5.5703125" style="1307" customWidth="1"/>
    <col min="7192" max="7192" width="2.7109375" style="1307" customWidth="1"/>
    <col min="7193" max="7193" width="5.5703125" style="1307" customWidth="1"/>
    <col min="7194" max="7194" width="3.5703125" style="1307" customWidth="1"/>
    <col min="7195" max="7195" width="5.28515625" style="1307" customWidth="1"/>
    <col min="7196" max="7196" width="3.42578125" style="1307" customWidth="1"/>
    <col min="7197" max="7197" width="5" style="1307" customWidth="1"/>
    <col min="7198" max="7199" width="4.7109375" style="1307" customWidth="1"/>
    <col min="7200" max="7200" width="6" style="1307" customWidth="1"/>
    <col min="7201" max="7201" width="4.7109375" style="1307" customWidth="1"/>
    <col min="7202" max="7202" width="1.140625" style="1307" customWidth="1"/>
    <col min="7203" max="7424" width="9.140625" style="1307"/>
    <col min="7425" max="7425" width="1.140625" style="1307" customWidth="1"/>
    <col min="7426" max="7426" width="8.5703125" style="1307" customWidth="1"/>
    <col min="7427" max="7427" width="2.85546875" style="1307" customWidth="1"/>
    <col min="7428" max="7428" width="5.5703125" style="1307" customWidth="1"/>
    <col min="7429" max="7429" width="5.140625" style="1307" customWidth="1"/>
    <col min="7430" max="7430" width="2.5703125" style="1307" customWidth="1"/>
    <col min="7431" max="7431" width="5.7109375" style="1307" customWidth="1"/>
    <col min="7432" max="7432" width="2.28515625" style="1307" customWidth="1"/>
    <col min="7433" max="7433" width="5.7109375" style="1307" customWidth="1"/>
    <col min="7434" max="7434" width="2.5703125" style="1307" customWidth="1"/>
    <col min="7435" max="7435" width="4.28515625" style="1307" customWidth="1"/>
    <col min="7436" max="7436" width="1.85546875" style="1307" customWidth="1"/>
    <col min="7437" max="7437" width="4.85546875" style="1307" customWidth="1"/>
    <col min="7438" max="7438" width="1.7109375" style="1307" customWidth="1"/>
    <col min="7439" max="7439" width="6.140625" style="1307" customWidth="1"/>
    <col min="7440" max="7440" width="5" style="1307" customWidth="1"/>
    <col min="7441" max="7441" width="3.85546875" style="1307" customWidth="1"/>
    <col min="7442" max="7442" width="8.140625" style="1307" customWidth="1"/>
    <col min="7443" max="7443" width="7.42578125" style="1307" customWidth="1"/>
    <col min="7444" max="7444" width="2" style="1307" customWidth="1"/>
    <col min="7445" max="7445" width="5.7109375" style="1307" customWidth="1"/>
    <col min="7446" max="7446" width="2.5703125" style="1307" customWidth="1"/>
    <col min="7447" max="7447" width="5.5703125" style="1307" customWidth="1"/>
    <col min="7448" max="7448" width="2.7109375" style="1307" customWidth="1"/>
    <col min="7449" max="7449" width="5.5703125" style="1307" customWidth="1"/>
    <col min="7450" max="7450" width="3.5703125" style="1307" customWidth="1"/>
    <col min="7451" max="7451" width="5.28515625" style="1307" customWidth="1"/>
    <col min="7452" max="7452" width="3.42578125" style="1307" customWidth="1"/>
    <col min="7453" max="7453" width="5" style="1307" customWidth="1"/>
    <col min="7454" max="7455" width="4.7109375" style="1307" customWidth="1"/>
    <col min="7456" max="7456" width="6" style="1307" customWidth="1"/>
    <col min="7457" max="7457" width="4.7109375" style="1307" customWidth="1"/>
    <col min="7458" max="7458" width="1.140625" style="1307" customWidth="1"/>
    <col min="7459" max="7680" width="9.140625" style="1307"/>
    <col min="7681" max="7681" width="1.140625" style="1307" customWidth="1"/>
    <col min="7682" max="7682" width="8.5703125" style="1307" customWidth="1"/>
    <col min="7683" max="7683" width="2.85546875" style="1307" customWidth="1"/>
    <col min="7684" max="7684" width="5.5703125" style="1307" customWidth="1"/>
    <col min="7685" max="7685" width="5.140625" style="1307" customWidth="1"/>
    <col min="7686" max="7686" width="2.5703125" style="1307" customWidth="1"/>
    <col min="7687" max="7687" width="5.7109375" style="1307" customWidth="1"/>
    <col min="7688" max="7688" width="2.28515625" style="1307" customWidth="1"/>
    <col min="7689" max="7689" width="5.7109375" style="1307" customWidth="1"/>
    <col min="7690" max="7690" width="2.5703125" style="1307" customWidth="1"/>
    <col min="7691" max="7691" width="4.28515625" style="1307" customWidth="1"/>
    <col min="7692" max="7692" width="1.85546875" style="1307" customWidth="1"/>
    <col min="7693" max="7693" width="4.85546875" style="1307" customWidth="1"/>
    <col min="7694" max="7694" width="1.7109375" style="1307" customWidth="1"/>
    <col min="7695" max="7695" width="6.140625" style="1307" customWidth="1"/>
    <col min="7696" max="7696" width="5" style="1307" customWidth="1"/>
    <col min="7697" max="7697" width="3.85546875" style="1307" customWidth="1"/>
    <col min="7698" max="7698" width="8.140625" style="1307" customWidth="1"/>
    <col min="7699" max="7699" width="7.42578125" style="1307" customWidth="1"/>
    <col min="7700" max="7700" width="2" style="1307" customWidth="1"/>
    <col min="7701" max="7701" width="5.7109375" style="1307" customWidth="1"/>
    <col min="7702" max="7702" width="2.5703125" style="1307" customWidth="1"/>
    <col min="7703" max="7703" width="5.5703125" style="1307" customWidth="1"/>
    <col min="7704" max="7704" width="2.7109375" style="1307" customWidth="1"/>
    <col min="7705" max="7705" width="5.5703125" style="1307" customWidth="1"/>
    <col min="7706" max="7706" width="3.5703125" style="1307" customWidth="1"/>
    <col min="7707" max="7707" width="5.28515625" style="1307" customWidth="1"/>
    <col min="7708" max="7708" width="3.42578125" style="1307" customWidth="1"/>
    <col min="7709" max="7709" width="5" style="1307" customWidth="1"/>
    <col min="7710" max="7711" width="4.7109375" style="1307" customWidth="1"/>
    <col min="7712" max="7712" width="6" style="1307" customWidth="1"/>
    <col min="7713" max="7713" width="4.7109375" style="1307" customWidth="1"/>
    <col min="7714" max="7714" width="1.140625" style="1307" customWidth="1"/>
    <col min="7715" max="7936" width="9.140625" style="1307"/>
    <col min="7937" max="7937" width="1.140625" style="1307" customWidth="1"/>
    <col min="7938" max="7938" width="8.5703125" style="1307" customWidth="1"/>
    <col min="7939" max="7939" width="2.85546875" style="1307" customWidth="1"/>
    <col min="7940" max="7940" width="5.5703125" style="1307" customWidth="1"/>
    <col min="7941" max="7941" width="5.140625" style="1307" customWidth="1"/>
    <col min="7942" max="7942" width="2.5703125" style="1307" customWidth="1"/>
    <col min="7943" max="7943" width="5.7109375" style="1307" customWidth="1"/>
    <col min="7944" max="7944" width="2.28515625" style="1307" customWidth="1"/>
    <col min="7945" max="7945" width="5.7109375" style="1307" customWidth="1"/>
    <col min="7946" max="7946" width="2.5703125" style="1307" customWidth="1"/>
    <col min="7947" max="7947" width="4.28515625" style="1307" customWidth="1"/>
    <col min="7948" max="7948" width="1.85546875" style="1307" customWidth="1"/>
    <col min="7949" max="7949" width="4.85546875" style="1307" customWidth="1"/>
    <col min="7950" max="7950" width="1.7109375" style="1307" customWidth="1"/>
    <col min="7951" max="7951" width="6.140625" style="1307" customWidth="1"/>
    <col min="7952" max="7952" width="5" style="1307" customWidth="1"/>
    <col min="7953" max="7953" width="3.85546875" style="1307" customWidth="1"/>
    <col min="7954" max="7954" width="8.140625" style="1307" customWidth="1"/>
    <col min="7955" max="7955" width="7.42578125" style="1307" customWidth="1"/>
    <col min="7956" max="7956" width="2" style="1307" customWidth="1"/>
    <col min="7957" max="7957" width="5.7109375" style="1307" customWidth="1"/>
    <col min="7958" max="7958" width="2.5703125" style="1307" customWidth="1"/>
    <col min="7959" max="7959" width="5.5703125" style="1307" customWidth="1"/>
    <col min="7960" max="7960" width="2.7109375" style="1307" customWidth="1"/>
    <col min="7961" max="7961" width="5.5703125" style="1307" customWidth="1"/>
    <col min="7962" max="7962" width="3.5703125" style="1307" customWidth="1"/>
    <col min="7963" max="7963" width="5.28515625" style="1307" customWidth="1"/>
    <col min="7964" max="7964" width="3.42578125" style="1307" customWidth="1"/>
    <col min="7965" max="7965" width="5" style="1307" customWidth="1"/>
    <col min="7966" max="7967" width="4.7109375" style="1307" customWidth="1"/>
    <col min="7968" max="7968" width="6" style="1307" customWidth="1"/>
    <col min="7969" max="7969" width="4.7109375" style="1307" customWidth="1"/>
    <col min="7970" max="7970" width="1.140625" style="1307" customWidth="1"/>
    <col min="7971" max="8192" width="9.140625" style="1307"/>
    <col min="8193" max="8193" width="1.140625" style="1307" customWidth="1"/>
    <col min="8194" max="8194" width="8.5703125" style="1307" customWidth="1"/>
    <col min="8195" max="8195" width="2.85546875" style="1307" customWidth="1"/>
    <col min="8196" max="8196" width="5.5703125" style="1307" customWidth="1"/>
    <col min="8197" max="8197" width="5.140625" style="1307" customWidth="1"/>
    <col min="8198" max="8198" width="2.5703125" style="1307" customWidth="1"/>
    <col min="8199" max="8199" width="5.7109375" style="1307" customWidth="1"/>
    <col min="8200" max="8200" width="2.28515625" style="1307" customWidth="1"/>
    <col min="8201" max="8201" width="5.7109375" style="1307" customWidth="1"/>
    <col min="8202" max="8202" width="2.5703125" style="1307" customWidth="1"/>
    <col min="8203" max="8203" width="4.28515625" style="1307" customWidth="1"/>
    <col min="8204" max="8204" width="1.85546875" style="1307" customWidth="1"/>
    <col min="8205" max="8205" width="4.85546875" style="1307" customWidth="1"/>
    <col min="8206" max="8206" width="1.7109375" style="1307" customWidth="1"/>
    <col min="8207" max="8207" width="6.140625" style="1307" customWidth="1"/>
    <col min="8208" max="8208" width="5" style="1307" customWidth="1"/>
    <col min="8209" max="8209" width="3.85546875" style="1307" customWidth="1"/>
    <col min="8210" max="8210" width="8.140625" style="1307" customWidth="1"/>
    <col min="8211" max="8211" width="7.42578125" style="1307" customWidth="1"/>
    <col min="8212" max="8212" width="2" style="1307" customWidth="1"/>
    <col min="8213" max="8213" width="5.7109375" style="1307" customWidth="1"/>
    <col min="8214" max="8214" width="2.5703125" style="1307" customWidth="1"/>
    <col min="8215" max="8215" width="5.5703125" style="1307" customWidth="1"/>
    <col min="8216" max="8216" width="2.7109375" style="1307" customWidth="1"/>
    <col min="8217" max="8217" width="5.5703125" style="1307" customWidth="1"/>
    <col min="8218" max="8218" width="3.5703125" style="1307" customWidth="1"/>
    <col min="8219" max="8219" width="5.28515625" style="1307" customWidth="1"/>
    <col min="8220" max="8220" width="3.42578125" style="1307" customWidth="1"/>
    <col min="8221" max="8221" width="5" style="1307" customWidth="1"/>
    <col min="8222" max="8223" width="4.7109375" style="1307" customWidth="1"/>
    <col min="8224" max="8224" width="6" style="1307" customWidth="1"/>
    <col min="8225" max="8225" width="4.7109375" style="1307" customWidth="1"/>
    <col min="8226" max="8226" width="1.140625" style="1307" customWidth="1"/>
    <col min="8227" max="8448" width="9.140625" style="1307"/>
    <col min="8449" max="8449" width="1.140625" style="1307" customWidth="1"/>
    <col min="8450" max="8450" width="8.5703125" style="1307" customWidth="1"/>
    <col min="8451" max="8451" width="2.85546875" style="1307" customWidth="1"/>
    <col min="8452" max="8452" width="5.5703125" style="1307" customWidth="1"/>
    <col min="8453" max="8453" width="5.140625" style="1307" customWidth="1"/>
    <col min="8454" max="8454" width="2.5703125" style="1307" customWidth="1"/>
    <col min="8455" max="8455" width="5.7109375" style="1307" customWidth="1"/>
    <col min="8456" max="8456" width="2.28515625" style="1307" customWidth="1"/>
    <col min="8457" max="8457" width="5.7109375" style="1307" customWidth="1"/>
    <col min="8458" max="8458" width="2.5703125" style="1307" customWidth="1"/>
    <col min="8459" max="8459" width="4.28515625" style="1307" customWidth="1"/>
    <col min="8460" max="8460" width="1.85546875" style="1307" customWidth="1"/>
    <col min="8461" max="8461" width="4.85546875" style="1307" customWidth="1"/>
    <col min="8462" max="8462" width="1.7109375" style="1307" customWidth="1"/>
    <col min="8463" max="8463" width="6.140625" style="1307" customWidth="1"/>
    <col min="8464" max="8464" width="5" style="1307" customWidth="1"/>
    <col min="8465" max="8465" width="3.85546875" style="1307" customWidth="1"/>
    <col min="8466" max="8466" width="8.140625" style="1307" customWidth="1"/>
    <col min="8467" max="8467" width="7.42578125" style="1307" customWidth="1"/>
    <col min="8468" max="8468" width="2" style="1307" customWidth="1"/>
    <col min="8469" max="8469" width="5.7109375" style="1307" customWidth="1"/>
    <col min="8470" max="8470" width="2.5703125" style="1307" customWidth="1"/>
    <col min="8471" max="8471" width="5.5703125" style="1307" customWidth="1"/>
    <col min="8472" max="8472" width="2.7109375" style="1307" customWidth="1"/>
    <col min="8473" max="8473" width="5.5703125" style="1307" customWidth="1"/>
    <col min="8474" max="8474" width="3.5703125" style="1307" customWidth="1"/>
    <col min="8475" max="8475" width="5.28515625" style="1307" customWidth="1"/>
    <col min="8476" max="8476" width="3.42578125" style="1307" customWidth="1"/>
    <col min="8477" max="8477" width="5" style="1307" customWidth="1"/>
    <col min="8478" max="8479" width="4.7109375" style="1307" customWidth="1"/>
    <col min="8480" max="8480" width="6" style="1307" customWidth="1"/>
    <col min="8481" max="8481" width="4.7109375" style="1307" customWidth="1"/>
    <col min="8482" max="8482" width="1.140625" style="1307" customWidth="1"/>
    <col min="8483" max="8704" width="9.140625" style="1307"/>
    <col min="8705" max="8705" width="1.140625" style="1307" customWidth="1"/>
    <col min="8706" max="8706" width="8.5703125" style="1307" customWidth="1"/>
    <col min="8707" max="8707" width="2.85546875" style="1307" customWidth="1"/>
    <col min="8708" max="8708" width="5.5703125" style="1307" customWidth="1"/>
    <col min="8709" max="8709" width="5.140625" style="1307" customWidth="1"/>
    <col min="8710" max="8710" width="2.5703125" style="1307" customWidth="1"/>
    <col min="8711" max="8711" width="5.7109375" style="1307" customWidth="1"/>
    <col min="8712" max="8712" width="2.28515625" style="1307" customWidth="1"/>
    <col min="8713" max="8713" width="5.7109375" style="1307" customWidth="1"/>
    <col min="8714" max="8714" width="2.5703125" style="1307" customWidth="1"/>
    <col min="8715" max="8715" width="4.28515625" style="1307" customWidth="1"/>
    <col min="8716" max="8716" width="1.85546875" style="1307" customWidth="1"/>
    <col min="8717" max="8717" width="4.85546875" style="1307" customWidth="1"/>
    <col min="8718" max="8718" width="1.7109375" style="1307" customWidth="1"/>
    <col min="8719" max="8719" width="6.140625" style="1307" customWidth="1"/>
    <col min="8720" max="8720" width="5" style="1307" customWidth="1"/>
    <col min="8721" max="8721" width="3.85546875" style="1307" customWidth="1"/>
    <col min="8722" max="8722" width="8.140625" style="1307" customWidth="1"/>
    <col min="8723" max="8723" width="7.42578125" style="1307" customWidth="1"/>
    <col min="8724" max="8724" width="2" style="1307" customWidth="1"/>
    <col min="8725" max="8725" width="5.7109375" style="1307" customWidth="1"/>
    <col min="8726" max="8726" width="2.5703125" style="1307" customWidth="1"/>
    <col min="8727" max="8727" width="5.5703125" style="1307" customWidth="1"/>
    <col min="8728" max="8728" width="2.7109375" style="1307" customWidth="1"/>
    <col min="8729" max="8729" width="5.5703125" style="1307" customWidth="1"/>
    <col min="8730" max="8730" width="3.5703125" style="1307" customWidth="1"/>
    <col min="8731" max="8731" width="5.28515625" style="1307" customWidth="1"/>
    <col min="8732" max="8732" width="3.42578125" style="1307" customWidth="1"/>
    <col min="8733" max="8733" width="5" style="1307" customWidth="1"/>
    <col min="8734" max="8735" width="4.7109375" style="1307" customWidth="1"/>
    <col min="8736" max="8736" width="6" style="1307" customWidth="1"/>
    <col min="8737" max="8737" width="4.7109375" style="1307" customWidth="1"/>
    <col min="8738" max="8738" width="1.140625" style="1307" customWidth="1"/>
    <col min="8739" max="8960" width="9.140625" style="1307"/>
    <col min="8961" max="8961" width="1.140625" style="1307" customWidth="1"/>
    <col min="8962" max="8962" width="8.5703125" style="1307" customWidth="1"/>
    <col min="8963" max="8963" width="2.85546875" style="1307" customWidth="1"/>
    <col min="8964" max="8964" width="5.5703125" style="1307" customWidth="1"/>
    <col min="8965" max="8965" width="5.140625" style="1307" customWidth="1"/>
    <col min="8966" max="8966" width="2.5703125" style="1307" customWidth="1"/>
    <col min="8967" max="8967" width="5.7109375" style="1307" customWidth="1"/>
    <col min="8968" max="8968" width="2.28515625" style="1307" customWidth="1"/>
    <col min="8969" max="8969" width="5.7109375" style="1307" customWidth="1"/>
    <col min="8970" max="8970" width="2.5703125" style="1307" customWidth="1"/>
    <col min="8971" max="8971" width="4.28515625" style="1307" customWidth="1"/>
    <col min="8972" max="8972" width="1.85546875" style="1307" customWidth="1"/>
    <col min="8973" max="8973" width="4.85546875" style="1307" customWidth="1"/>
    <col min="8974" max="8974" width="1.7109375" style="1307" customWidth="1"/>
    <col min="8975" max="8975" width="6.140625" style="1307" customWidth="1"/>
    <col min="8976" max="8976" width="5" style="1307" customWidth="1"/>
    <col min="8977" max="8977" width="3.85546875" style="1307" customWidth="1"/>
    <col min="8978" max="8978" width="8.140625" style="1307" customWidth="1"/>
    <col min="8979" max="8979" width="7.42578125" style="1307" customWidth="1"/>
    <col min="8980" max="8980" width="2" style="1307" customWidth="1"/>
    <col min="8981" max="8981" width="5.7109375" style="1307" customWidth="1"/>
    <col min="8982" max="8982" width="2.5703125" style="1307" customWidth="1"/>
    <col min="8983" max="8983" width="5.5703125" style="1307" customWidth="1"/>
    <col min="8984" max="8984" width="2.7109375" style="1307" customWidth="1"/>
    <col min="8985" max="8985" width="5.5703125" style="1307" customWidth="1"/>
    <col min="8986" max="8986" width="3.5703125" style="1307" customWidth="1"/>
    <col min="8987" max="8987" width="5.28515625" style="1307" customWidth="1"/>
    <col min="8988" max="8988" width="3.42578125" style="1307" customWidth="1"/>
    <col min="8989" max="8989" width="5" style="1307" customWidth="1"/>
    <col min="8990" max="8991" width="4.7109375" style="1307" customWidth="1"/>
    <col min="8992" max="8992" width="6" style="1307" customWidth="1"/>
    <col min="8993" max="8993" width="4.7109375" style="1307" customWidth="1"/>
    <col min="8994" max="8994" width="1.140625" style="1307" customWidth="1"/>
    <col min="8995" max="9216" width="9.140625" style="1307"/>
    <col min="9217" max="9217" width="1.140625" style="1307" customWidth="1"/>
    <col min="9218" max="9218" width="8.5703125" style="1307" customWidth="1"/>
    <col min="9219" max="9219" width="2.85546875" style="1307" customWidth="1"/>
    <col min="9220" max="9220" width="5.5703125" style="1307" customWidth="1"/>
    <col min="9221" max="9221" width="5.140625" style="1307" customWidth="1"/>
    <col min="9222" max="9222" width="2.5703125" style="1307" customWidth="1"/>
    <col min="9223" max="9223" width="5.7109375" style="1307" customWidth="1"/>
    <col min="9224" max="9224" width="2.28515625" style="1307" customWidth="1"/>
    <col min="9225" max="9225" width="5.7109375" style="1307" customWidth="1"/>
    <col min="9226" max="9226" width="2.5703125" style="1307" customWidth="1"/>
    <col min="9227" max="9227" width="4.28515625" style="1307" customWidth="1"/>
    <col min="9228" max="9228" width="1.85546875" style="1307" customWidth="1"/>
    <col min="9229" max="9229" width="4.85546875" style="1307" customWidth="1"/>
    <col min="9230" max="9230" width="1.7109375" style="1307" customWidth="1"/>
    <col min="9231" max="9231" width="6.140625" style="1307" customWidth="1"/>
    <col min="9232" max="9232" width="5" style="1307" customWidth="1"/>
    <col min="9233" max="9233" width="3.85546875" style="1307" customWidth="1"/>
    <col min="9234" max="9234" width="8.140625" style="1307" customWidth="1"/>
    <col min="9235" max="9235" width="7.42578125" style="1307" customWidth="1"/>
    <col min="9236" max="9236" width="2" style="1307" customWidth="1"/>
    <col min="9237" max="9237" width="5.7109375" style="1307" customWidth="1"/>
    <col min="9238" max="9238" width="2.5703125" style="1307" customWidth="1"/>
    <col min="9239" max="9239" width="5.5703125" style="1307" customWidth="1"/>
    <col min="9240" max="9240" width="2.7109375" style="1307" customWidth="1"/>
    <col min="9241" max="9241" width="5.5703125" style="1307" customWidth="1"/>
    <col min="9242" max="9242" width="3.5703125" style="1307" customWidth="1"/>
    <col min="9243" max="9243" width="5.28515625" style="1307" customWidth="1"/>
    <col min="9244" max="9244" width="3.42578125" style="1307" customWidth="1"/>
    <col min="9245" max="9245" width="5" style="1307" customWidth="1"/>
    <col min="9246" max="9247" width="4.7109375" style="1307" customWidth="1"/>
    <col min="9248" max="9248" width="6" style="1307" customWidth="1"/>
    <col min="9249" max="9249" width="4.7109375" style="1307" customWidth="1"/>
    <col min="9250" max="9250" width="1.140625" style="1307" customWidth="1"/>
    <col min="9251" max="9472" width="9.140625" style="1307"/>
    <col min="9473" max="9473" width="1.140625" style="1307" customWidth="1"/>
    <col min="9474" max="9474" width="8.5703125" style="1307" customWidth="1"/>
    <col min="9475" max="9475" width="2.85546875" style="1307" customWidth="1"/>
    <col min="9476" max="9476" width="5.5703125" style="1307" customWidth="1"/>
    <col min="9477" max="9477" width="5.140625" style="1307" customWidth="1"/>
    <col min="9478" max="9478" width="2.5703125" style="1307" customWidth="1"/>
    <col min="9479" max="9479" width="5.7109375" style="1307" customWidth="1"/>
    <col min="9480" max="9480" width="2.28515625" style="1307" customWidth="1"/>
    <col min="9481" max="9481" width="5.7109375" style="1307" customWidth="1"/>
    <col min="9482" max="9482" width="2.5703125" style="1307" customWidth="1"/>
    <col min="9483" max="9483" width="4.28515625" style="1307" customWidth="1"/>
    <col min="9484" max="9484" width="1.85546875" style="1307" customWidth="1"/>
    <col min="9485" max="9485" width="4.85546875" style="1307" customWidth="1"/>
    <col min="9486" max="9486" width="1.7109375" style="1307" customWidth="1"/>
    <col min="9487" max="9487" width="6.140625" style="1307" customWidth="1"/>
    <col min="9488" max="9488" width="5" style="1307" customWidth="1"/>
    <col min="9489" max="9489" width="3.85546875" style="1307" customWidth="1"/>
    <col min="9490" max="9490" width="8.140625" style="1307" customWidth="1"/>
    <col min="9491" max="9491" width="7.42578125" style="1307" customWidth="1"/>
    <col min="9492" max="9492" width="2" style="1307" customWidth="1"/>
    <col min="9493" max="9493" width="5.7109375" style="1307" customWidth="1"/>
    <col min="9494" max="9494" width="2.5703125" style="1307" customWidth="1"/>
    <col min="9495" max="9495" width="5.5703125" style="1307" customWidth="1"/>
    <col min="9496" max="9496" width="2.7109375" style="1307" customWidth="1"/>
    <col min="9497" max="9497" width="5.5703125" style="1307" customWidth="1"/>
    <col min="9498" max="9498" width="3.5703125" style="1307" customWidth="1"/>
    <col min="9499" max="9499" width="5.28515625" style="1307" customWidth="1"/>
    <col min="9500" max="9500" width="3.42578125" style="1307" customWidth="1"/>
    <col min="9501" max="9501" width="5" style="1307" customWidth="1"/>
    <col min="9502" max="9503" width="4.7109375" style="1307" customWidth="1"/>
    <col min="9504" max="9504" width="6" style="1307" customWidth="1"/>
    <col min="9505" max="9505" width="4.7109375" style="1307" customWidth="1"/>
    <col min="9506" max="9506" width="1.140625" style="1307" customWidth="1"/>
    <col min="9507" max="9728" width="9.140625" style="1307"/>
    <col min="9729" max="9729" width="1.140625" style="1307" customWidth="1"/>
    <col min="9730" max="9730" width="8.5703125" style="1307" customWidth="1"/>
    <col min="9731" max="9731" width="2.85546875" style="1307" customWidth="1"/>
    <col min="9732" max="9732" width="5.5703125" style="1307" customWidth="1"/>
    <col min="9733" max="9733" width="5.140625" style="1307" customWidth="1"/>
    <col min="9734" max="9734" width="2.5703125" style="1307" customWidth="1"/>
    <col min="9735" max="9735" width="5.7109375" style="1307" customWidth="1"/>
    <col min="9736" max="9736" width="2.28515625" style="1307" customWidth="1"/>
    <col min="9737" max="9737" width="5.7109375" style="1307" customWidth="1"/>
    <col min="9738" max="9738" width="2.5703125" style="1307" customWidth="1"/>
    <col min="9739" max="9739" width="4.28515625" style="1307" customWidth="1"/>
    <col min="9740" max="9740" width="1.85546875" style="1307" customWidth="1"/>
    <col min="9741" max="9741" width="4.85546875" style="1307" customWidth="1"/>
    <col min="9742" max="9742" width="1.7109375" style="1307" customWidth="1"/>
    <col min="9743" max="9743" width="6.140625" style="1307" customWidth="1"/>
    <col min="9744" max="9744" width="5" style="1307" customWidth="1"/>
    <col min="9745" max="9745" width="3.85546875" style="1307" customWidth="1"/>
    <col min="9746" max="9746" width="8.140625" style="1307" customWidth="1"/>
    <col min="9747" max="9747" width="7.42578125" style="1307" customWidth="1"/>
    <col min="9748" max="9748" width="2" style="1307" customWidth="1"/>
    <col min="9749" max="9749" width="5.7109375" style="1307" customWidth="1"/>
    <col min="9750" max="9750" width="2.5703125" style="1307" customWidth="1"/>
    <col min="9751" max="9751" width="5.5703125" style="1307" customWidth="1"/>
    <col min="9752" max="9752" width="2.7109375" style="1307" customWidth="1"/>
    <col min="9753" max="9753" width="5.5703125" style="1307" customWidth="1"/>
    <col min="9754" max="9754" width="3.5703125" style="1307" customWidth="1"/>
    <col min="9755" max="9755" width="5.28515625" style="1307" customWidth="1"/>
    <col min="9756" max="9756" width="3.42578125" style="1307" customWidth="1"/>
    <col min="9757" max="9757" width="5" style="1307" customWidth="1"/>
    <col min="9758" max="9759" width="4.7109375" style="1307" customWidth="1"/>
    <col min="9760" max="9760" width="6" style="1307" customWidth="1"/>
    <col min="9761" max="9761" width="4.7109375" style="1307" customWidth="1"/>
    <col min="9762" max="9762" width="1.140625" style="1307" customWidth="1"/>
    <col min="9763" max="9984" width="9.140625" style="1307"/>
    <col min="9985" max="9985" width="1.140625" style="1307" customWidth="1"/>
    <col min="9986" max="9986" width="8.5703125" style="1307" customWidth="1"/>
    <col min="9987" max="9987" width="2.85546875" style="1307" customWidth="1"/>
    <col min="9988" max="9988" width="5.5703125" style="1307" customWidth="1"/>
    <col min="9989" max="9989" width="5.140625" style="1307" customWidth="1"/>
    <col min="9990" max="9990" width="2.5703125" style="1307" customWidth="1"/>
    <col min="9991" max="9991" width="5.7109375" style="1307" customWidth="1"/>
    <col min="9992" max="9992" width="2.28515625" style="1307" customWidth="1"/>
    <col min="9993" max="9993" width="5.7109375" style="1307" customWidth="1"/>
    <col min="9994" max="9994" width="2.5703125" style="1307" customWidth="1"/>
    <col min="9995" max="9995" width="4.28515625" style="1307" customWidth="1"/>
    <col min="9996" max="9996" width="1.85546875" style="1307" customWidth="1"/>
    <col min="9997" max="9997" width="4.85546875" style="1307" customWidth="1"/>
    <col min="9998" max="9998" width="1.7109375" style="1307" customWidth="1"/>
    <col min="9999" max="9999" width="6.140625" style="1307" customWidth="1"/>
    <col min="10000" max="10000" width="5" style="1307" customWidth="1"/>
    <col min="10001" max="10001" width="3.85546875" style="1307" customWidth="1"/>
    <col min="10002" max="10002" width="8.140625" style="1307" customWidth="1"/>
    <col min="10003" max="10003" width="7.42578125" style="1307" customWidth="1"/>
    <col min="10004" max="10004" width="2" style="1307" customWidth="1"/>
    <col min="10005" max="10005" width="5.7109375" style="1307" customWidth="1"/>
    <col min="10006" max="10006" width="2.5703125" style="1307" customWidth="1"/>
    <col min="10007" max="10007" width="5.5703125" style="1307" customWidth="1"/>
    <col min="10008" max="10008" width="2.7109375" style="1307" customWidth="1"/>
    <col min="10009" max="10009" width="5.5703125" style="1307" customWidth="1"/>
    <col min="10010" max="10010" width="3.5703125" style="1307" customWidth="1"/>
    <col min="10011" max="10011" width="5.28515625" style="1307" customWidth="1"/>
    <col min="10012" max="10012" width="3.42578125" style="1307" customWidth="1"/>
    <col min="10013" max="10013" width="5" style="1307" customWidth="1"/>
    <col min="10014" max="10015" width="4.7109375" style="1307" customWidth="1"/>
    <col min="10016" max="10016" width="6" style="1307" customWidth="1"/>
    <col min="10017" max="10017" width="4.7109375" style="1307" customWidth="1"/>
    <col min="10018" max="10018" width="1.140625" style="1307" customWidth="1"/>
    <col min="10019" max="10240" width="9.140625" style="1307"/>
    <col min="10241" max="10241" width="1.140625" style="1307" customWidth="1"/>
    <col min="10242" max="10242" width="8.5703125" style="1307" customWidth="1"/>
    <col min="10243" max="10243" width="2.85546875" style="1307" customWidth="1"/>
    <col min="10244" max="10244" width="5.5703125" style="1307" customWidth="1"/>
    <col min="10245" max="10245" width="5.140625" style="1307" customWidth="1"/>
    <col min="10246" max="10246" width="2.5703125" style="1307" customWidth="1"/>
    <col min="10247" max="10247" width="5.7109375" style="1307" customWidth="1"/>
    <col min="10248" max="10248" width="2.28515625" style="1307" customWidth="1"/>
    <col min="10249" max="10249" width="5.7109375" style="1307" customWidth="1"/>
    <col min="10250" max="10250" width="2.5703125" style="1307" customWidth="1"/>
    <col min="10251" max="10251" width="4.28515625" style="1307" customWidth="1"/>
    <col min="10252" max="10252" width="1.85546875" style="1307" customWidth="1"/>
    <col min="10253" max="10253" width="4.85546875" style="1307" customWidth="1"/>
    <col min="10254" max="10254" width="1.7109375" style="1307" customWidth="1"/>
    <col min="10255" max="10255" width="6.140625" style="1307" customWidth="1"/>
    <col min="10256" max="10256" width="5" style="1307" customWidth="1"/>
    <col min="10257" max="10257" width="3.85546875" style="1307" customWidth="1"/>
    <col min="10258" max="10258" width="8.140625" style="1307" customWidth="1"/>
    <col min="10259" max="10259" width="7.42578125" style="1307" customWidth="1"/>
    <col min="10260" max="10260" width="2" style="1307" customWidth="1"/>
    <col min="10261" max="10261" width="5.7109375" style="1307" customWidth="1"/>
    <col min="10262" max="10262" width="2.5703125" style="1307" customWidth="1"/>
    <col min="10263" max="10263" width="5.5703125" style="1307" customWidth="1"/>
    <col min="10264" max="10264" width="2.7109375" style="1307" customWidth="1"/>
    <col min="10265" max="10265" width="5.5703125" style="1307" customWidth="1"/>
    <col min="10266" max="10266" width="3.5703125" style="1307" customWidth="1"/>
    <col min="10267" max="10267" width="5.28515625" style="1307" customWidth="1"/>
    <col min="10268" max="10268" width="3.42578125" style="1307" customWidth="1"/>
    <col min="10269" max="10269" width="5" style="1307" customWidth="1"/>
    <col min="10270" max="10271" width="4.7109375" style="1307" customWidth="1"/>
    <col min="10272" max="10272" width="6" style="1307" customWidth="1"/>
    <col min="10273" max="10273" width="4.7109375" style="1307" customWidth="1"/>
    <col min="10274" max="10274" width="1.140625" style="1307" customWidth="1"/>
    <col min="10275" max="10496" width="9.140625" style="1307"/>
    <col min="10497" max="10497" width="1.140625" style="1307" customWidth="1"/>
    <col min="10498" max="10498" width="8.5703125" style="1307" customWidth="1"/>
    <col min="10499" max="10499" width="2.85546875" style="1307" customWidth="1"/>
    <col min="10500" max="10500" width="5.5703125" style="1307" customWidth="1"/>
    <col min="10501" max="10501" width="5.140625" style="1307" customWidth="1"/>
    <col min="10502" max="10502" width="2.5703125" style="1307" customWidth="1"/>
    <col min="10503" max="10503" width="5.7109375" style="1307" customWidth="1"/>
    <col min="10504" max="10504" width="2.28515625" style="1307" customWidth="1"/>
    <col min="10505" max="10505" width="5.7109375" style="1307" customWidth="1"/>
    <col min="10506" max="10506" width="2.5703125" style="1307" customWidth="1"/>
    <col min="10507" max="10507" width="4.28515625" style="1307" customWidth="1"/>
    <col min="10508" max="10508" width="1.85546875" style="1307" customWidth="1"/>
    <col min="10509" max="10509" width="4.85546875" style="1307" customWidth="1"/>
    <col min="10510" max="10510" width="1.7109375" style="1307" customWidth="1"/>
    <col min="10511" max="10511" width="6.140625" style="1307" customWidth="1"/>
    <col min="10512" max="10512" width="5" style="1307" customWidth="1"/>
    <col min="10513" max="10513" width="3.85546875" style="1307" customWidth="1"/>
    <col min="10514" max="10514" width="8.140625" style="1307" customWidth="1"/>
    <col min="10515" max="10515" width="7.42578125" style="1307" customWidth="1"/>
    <col min="10516" max="10516" width="2" style="1307" customWidth="1"/>
    <col min="10517" max="10517" width="5.7109375" style="1307" customWidth="1"/>
    <col min="10518" max="10518" width="2.5703125" style="1307" customWidth="1"/>
    <col min="10519" max="10519" width="5.5703125" style="1307" customWidth="1"/>
    <col min="10520" max="10520" width="2.7109375" style="1307" customWidth="1"/>
    <col min="10521" max="10521" width="5.5703125" style="1307" customWidth="1"/>
    <col min="10522" max="10522" width="3.5703125" style="1307" customWidth="1"/>
    <col min="10523" max="10523" width="5.28515625" style="1307" customWidth="1"/>
    <col min="10524" max="10524" width="3.42578125" style="1307" customWidth="1"/>
    <col min="10525" max="10525" width="5" style="1307" customWidth="1"/>
    <col min="10526" max="10527" width="4.7109375" style="1307" customWidth="1"/>
    <col min="10528" max="10528" width="6" style="1307" customWidth="1"/>
    <col min="10529" max="10529" width="4.7109375" style="1307" customWidth="1"/>
    <col min="10530" max="10530" width="1.140625" style="1307" customWidth="1"/>
    <col min="10531" max="10752" width="9.140625" style="1307"/>
    <col min="10753" max="10753" width="1.140625" style="1307" customWidth="1"/>
    <col min="10754" max="10754" width="8.5703125" style="1307" customWidth="1"/>
    <col min="10755" max="10755" width="2.85546875" style="1307" customWidth="1"/>
    <col min="10756" max="10756" width="5.5703125" style="1307" customWidth="1"/>
    <col min="10757" max="10757" width="5.140625" style="1307" customWidth="1"/>
    <col min="10758" max="10758" width="2.5703125" style="1307" customWidth="1"/>
    <col min="10759" max="10759" width="5.7109375" style="1307" customWidth="1"/>
    <col min="10760" max="10760" width="2.28515625" style="1307" customWidth="1"/>
    <col min="10761" max="10761" width="5.7109375" style="1307" customWidth="1"/>
    <col min="10762" max="10762" width="2.5703125" style="1307" customWidth="1"/>
    <col min="10763" max="10763" width="4.28515625" style="1307" customWidth="1"/>
    <col min="10764" max="10764" width="1.85546875" style="1307" customWidth="1"/>
    <col min="10765" max="10765" width="4.85546875" style="1307" customWidth="1"/>
    <col min="10766" max="10766" width="1.7109375" style="1307" customWidth="1"/>
    <col min="10767" max="10767" width="6.140625" style="1307" customWidth="1"/>
    <col min="10768" max="10768" width="5" style="1307" customWidth="1"/>
    <col min="10769" max="10769" width="3.85546875" style="1307" customWidth="1"/>
    <col min="10770" max="10770" width="8.140625" style="1307" customWidth="1"/>
    <col min="10771" max="10771" width="7.42578125" style="1307" customWidth="1"/>
    <col min="10772" max="10772" width="2" style="1307" customWidth="1"/>
    <col min="10773" max="10773" width="5.7109375" style="1307" customWidth="1"/>
    <col min="10774" max="10774" width="2.5703125" style="1307" customWidth="1"/>
    <col min="10775" max="10775" width="5.5703125" style="1307" customWidth="1"/>
    <col min="10776" max="10776" width="2.7109375" style="1307" customWidth="1"/>
    <col min="10777" max="10777" width="5.5703125" style="1307" customWidth="1"/>
    <col min="10778" max="10778" width="3.5703125" style="1307" customWidth="1"/>
    <col min="10779" max="10779" width="5.28515625" style="1307" customWidth="1"/>
    <col min="10780" max="10780" width="3.42578125" style="1307" customWidth="1"/>
    <col min="10781" max="10781" width="5" style="1307" customWidth="1"/>
    <col min="10782" max="10783" width="4.7109375" style="1307" customWidth="1"/>
    <col min="10784" max="10784" width="6" style="1307" customWidth="1"/>
    <col min="10785" max="10785" width="4.7109375" style="1307" customWidth="1"/>
    <col min="10786" max="10786" width="1.140625" style="1307" customWidth="1"/>
    <col min="10787" max="11008" width="9.140625" style="1307"/>
    <col min="11009" max="11009" width="1.140625" style="1307" customWidth="1"/>
    <col min="11010" max="11010" width="8.5703125" style="1307" customWidth="1"/>
    <col min="11011" max="11011" width="2.85546875" style="1307" customWidth="1"/>
    <col min="11012" max="11012" width="5.5703125" style="1307" customWidth="1"/>
    <col min="11013" max="11013" width="5.140625" style="1307" customWidth="1"/>
    <col min="11014" max="11014" width="2.5703125" style="1307" customWidth="1"/>
    <col min="11015" max="11015" width="5.7109375" style="1307" customWidth="1"/>
    <col min="11016" max="11016" width="2.28515625" style="1307" customWidth="1"/>
    <col min="11017" max="11017" width="5.7109375" style="1307" customWidth="1"/>
    <col min="11018" max="11018" width="2.5703125" style="1307" customWidth="1"/>
    <col min="11019" max="11019" width="4.28515625" style="1307" customWidth="1"/>
    <col min="11020" max="11020" width="1.85546875" style="1307" customWidth="1"/>
    <col min="11021" max="11021" width="4.85546875" style="1307" customWidth="1"/>
    <col min="11022" max="11022" width="1.7109375" style="1307" customWidth="1"/>
    <col min="11023" max="11023" width="6.140625" style="1307" customWidth="1"/>
    <col min="11024" max="11024" width="5" style="1307" customWidth="1"/>
    <col min="11025" max="11025" width="3.85546875" style="1307" customWidth="1"/>
    <col min="11026" max="11026" width="8.140625" style="1307" customWidth="1"/>
    <col min="11027" max="11027" width="7.42578125" style="1307" customWidth="1"/>
    <col min="11028" max="11028" width="2" style="1307" customWidth="1"/>
    <col min="11029" max="11029" width="5.7109375" style="1307" customWidth="1"/>
    <col min="11030" max="11030" width="2.5703125" style="1307" customWidth="1"/>
    <col min="11031" max="11031" width="5.5703125" style="1307" customWidth="1"/>
    <col min="11032" max="11032" width="2.7109375" style="1307" customWidth="1"/>
    <col min="11033" max="11033" width="5.5703125" style="1307" customWidth="1"/>
    <col min="11034" max="11034" width="3.5703125" style="1307" customWidth="1"/>
    <col min="11035" max="11035" width="5.28515625" style="1307" customWidth="1"/>
    <col min="11036" max="11036" width="3.42578125" style="1307" customWidth="1"/>
    <col min="11037" max="11037" width="5" style="1307" customWidth="1"/>
    <col min="11038" max="11039" width="4.7109375" style="1307" customWidth="1"/>
    <col min="11040" max="11040" width="6" style="1307" customWidth="1"/>
    <col min="11041" max="11041" width="4.7109375" style="1307" customWidth="1"/>
    <col min="11042" max="11042" width="1.140625" style="1307" customWidth="1"/>
    <col min="11043" max="11264" width="9.140625" style="1307"/>
    <col min="11265" max="11265" width="1.140625" style="1307" customWidth="1"/>
    <col min="11266" max="11266" width="8.5703125" style="1307" customWidth="1"/>
    <col min="11267" max="11267" width="2.85546875" style="1307" customWidth="1"/>
    <col min="11268" max="11268" width="5.5703125" style="1307" customWidth="1"/>
    <col min="11269" max="11269" width="5.140625" style="1307" customWidth="1"/>
    <col min="11270" max="11270" width="2.5703125" style="1307" customWidth="1"/>
    <col min="11271" max="11271" width="5.7109375" style="1307" customWidth="1"/>
    <col min="11272" max="11272" width="2.28515625" style="1307" customWidth="1"/>
    <col min="11273" max="11273" width="5.7109375" style="1307" customWidth="1"/>
    <col min="11274" max="11274" width="2.5703125" style="1307" customWidth="1"/>
    <col min="11275" max="11275" width="4.28515625" style="1307" customWidth="1"/>
    <col min="11276" max="11276" width="1.85546875" style="1307" customWidth="1"/>
    <col min="11277" max="11277" width="4.85546875" style="1307" customWidth="1"/>
    <col min="11278" max="11278" width="1.7109375" style="1307" customWidth="1"/>
    <col min="11279" max="11279" width="6.140625" style="1307" customWidth="1"/>
    <col min="11280" max="11280" width="5" style="1307" customWidth="1"/>
    <col min="11281" max="11281" width="3.85546875" style="1307" customWidth="1"/>
    <col min="11282" max="11282" width="8.140625" style="1307" customWidth="1"/>
    <col min="11283" max="11283" width="7.42578125" style="1307" customWidth="1"/>
    <col min="11284" max="11284" width="2" style="1307" customWidth="1"/>
    <col min="11285" max="11285" width="5.7109375" style="1307" customWidth="1"/>
    <col min="11286" max="11286" width="2.5703125" style="1307" customWidth="1"/>
    <col min="11287" max="11287" width="5.5703125" style="1307" customWidth="1"/>
    <col min="11288" max="11288" width="2.7109375" style="1307" customWidth="1"/>
    <col min="11289" max="11289" width="5.5703125" style="1307" customWidth="1"/>
    <col min="11290" max="11290" width="3.5703125" style="1307" customWidth="1"/>
    <col min="11291" max="11291" width="5.28515625" style="1307" customWidth="1"/>
    <col min="11292" max="11292" width="3.42578125" style="1307" customWidth="1"/>
    <col min="11293" max="11293" width="5" style="1307" customWidth="1"/>
    <col min="11294" max="11295" width="4.7109375" style="1307" customWidth="1"/>
    <col min="11296" max="11296" width="6" style="1307" customWidth="1"/>
    <col min="11297" max="11297" width="4.7109375" style="1307" customWidth="1"/>
    <col min="11298" max="11298" width="1.140625" style="1307" customWidth="1"/>
    <col min="11299" max="11520" width="9.140625" style="1307"/>
    <col min="11521" max="11521" width="1.140625" style="1307" customWidth="1"/>
    <col min="11522" max="11522" width="8.5703125" style="1307" customWidth="1"/>
    <col min="11523" max="11523" width="2.85546875" style="1307" customWidth="1"/>
    <col min="11524" max="11524" width="5.5703125" style="1307" customWidth="1"/>
    <col min="11525" max="11525" width="5.140625" style="1307" customWidth="1"/>
    <col min="11526" max="11526" width="2.5703125" style="1307" customWidth="1"/>
    <col min="11527" max="11527" width="5.7109375" style="1307" customWidth="1"/>
    <col min="11528" max="11528" width="2.28515625" style="1307" customWidth="1"/>
    <col min="11529" max="11529" width="5.7109375" style="1307" customWidth="1"/>
    <col min="11530" max="11530" width="2.5703125" style="1307" customWidth="1"/>
    <col min="11531" max="11531" width="4.28515625" style="1307" customWidth="1"/>
    <col min="11532" max="11532" width="1.85546875" style="1307" customWidth="1"/>
    <col min="11533" max="11533" width="4.85546875" style="1307" customWidth="1"/>
    <col min="11534" max="11534" width="1.7109375" style="1307" customWidth="1"/>
    <col min="11535" max="11535" width="6.140625" style="1307" customWidth="1"/>
    <col min="11536" max="11536" width="5" style="1307" customWidth="1"/>
    <col min="11537" max="11537" width="3.85546875" style="1307" customWidth="1"/>
    <col min="11538" max="11538" width="8.140625" style="1307" customWidth="1"/>
    <col min="11539" max="11539" width="7.42578125" style="1307" customWidth="1"/>
    <col min="11540" max="11540" width="2" style="1307" customWidth="1"/>
    <col min="11541" max="11541" width="5.7109375" style="1307" customWidth="1"/>
    <col min="11542" max="11542" width="2.5703125" style="1307" customWidth="1"/>
    <col min="11543" max="11543" width="5.5703125" style="1307" customWidth="1"/>
    <col min="11544" max="11544" width="2.7109375" style="1307" customWidth="1"/>
    <col min="11545" max="11545" width="5.5703125" style="1307" customWidth="1"/>
    <col min="11546" max="11546" width="3.5703125" style="1307" customWidth="1"/>
    <col min="11547" max="11547" width="5.28515625" style="1307" customWidth="1"/>
    <col min="11548" max="11548" width="3.42578125" style="1307" customWidth="1"/>
    <col min="11549" max="11549" width="5" style="1307" customWidth="1"/>
    <col min="11550" max="11551" width="4.7109375" style="1307" customWidth="1"/>
    <col min="11552" max="11552" width="6" style="1307" customWidth="1"/>
    <col min="11553" max="11553" width="4.7109375" style="1307" customWidth="1"/>
    <col min="11554" max="11554" width="1.140625" style="1307" customWidth="1"/>
    <col min="11555" max="11776" width="9.140625" style="1307"/>
    <col min="11777" max="11777" width="1.140625" style="1307" customWidth="1"/>
    <col min="11778" max="11778" width="8.5703125" style="1307" customWidth="1"/>
    <col min="11779" max="11779" width="2.85546875" style="1307" customWidth="1"/>
    <col min="11780" max="11780" width="5.5703125" style="1307" customWidth="1"/>
    <col min="11781" max="11781" width="5.140625" style="1307" customWidth="1"/>
    <col min="11782" max="11782" width="2.5703125" style="1307" customWidth="1"/>
    <col min="11783" max="11783" width="5.7109375" style="1307" customWidth="1"/>
    <col min="11784" max="11784" width="2.28515625" style="1307" customWidth="1"/>
    <col min="11785" max="11785" width="5.7109375" style="1307" customWidth="1"/>
    <col min="11786" max="11786" width="2.5703125" style="1307" customWidth="1"/>
    <col min="11787" max="11787" width="4.28515625" style="1307" customWidth="1"/>
    <col min="11788" max="11788" width="1.85546875" style="1307" customWidth="1"/>
    <col min="11789" max="11789" width="4.85546875" style="1307" customWidth="1"/>
    <col min="11790" max="11790" width="1.7109375" style="1307" customWidth="1"/>
    <col min="11791" max="11791" width="6.140625" style="1307" customWidth="1"/>
    <col min="11792" max="11792" width="5" style="1307" customWidth="1"/>
    <col min="11793" max="11793" width="3.85546875" style="1307" customWidth="1"/>
    <col min="11794" max="11794" width="8.140625" style="1307" customWidth="1"/>
    <col min="11795" max="11795" width="7.42578125" style="1307" customWidth="1"/>
    <col min="11796" max="11796" width="2" style="1307" customWidth="1"/>
    <col min="11797" max="11797" width="5.7109375" style="1307" customWidth="1"/>
    <col min="11798" max="11798" width="2.5703125" style="1307" customWidth="1"/>
    <col min="11799" max="11799" width="5.5703125" style="1307" customWidth="1"/>
    <col min="11800" max="11800" width="2.7109375" style="1307" customWidth="1"/>
    <col min="11801" max="11801" width="5.5703125" style="1307" customWidth="1"/>
    <col min="11802" max="11802" width="3.5703125" style="1307" customWidth="1"/>
    <col min="11803" max="11803" width="5.28515625" style="1307" customWidth="1"/>
    <col min="11804" max="11804" width="3.42578125" style="1307" customWidth="1"/>
    <col min="11805" max="11805" width="5" style="1307" customWidth="1"/>
    <col min="11806" max="11807" width="4.7109375" style="1307" customWidth="1"/>
    <col min="11808" max="11808" width="6" style="1307" customWidth="1"/>
    <col min="11809" max="11809" width="4.7109375" style="1307" customWidth="1"/>
    <col min="11810" max="11810" width="1.140625" style="1307" customWidth="1"/>
    <col min="11811" max="12032" width="9.140625" style="1307"/>
    <col min="12033" max="12033" width="1.140625" style="1307" customWidth="1"/>
    <col min="12034" max="12034" width="8.5703125" style="1307" customWidth="1"/>
    <col min="12035" max="12035" width="2.85546875" style="1307" customWidth="1"/>
    <col min="12036" max="12036" width="5.5703125" style="1307" customWidth="1"/>
    <col min="12037" max="12037" width="5.140625" style="1307" customWidth="1"/>
    <col min="12038" max="12038" width="2.5703125" style="1307" customWidth="1"/>
    <col min="12039" max="12039" width="5.7109375" style="1307" customWidth="1"/>
    <col min="12040" max="12040" width="2.28515625" style="1307" customWidth="1"/>
    <col min="12041" max="12041" width="5.7109375" style="1307" customWidth="1"/>
    <col min="12042" max="12042" width="2.5703125" style="1307" customWidth="1"/>
    <col min="12043" max="12043" width="4.28515625" style="1307" customWidth="1"/>
    <col min="12044" max="12044" width="1.85546875" style="1307" customWidth="1"/>
    <col min="12045" max="12045" width="4.85546875" style="1307" customWidth="1"/>
    <col min="12046" max="12046" width="1.7109375" style="1307" customWidth="1"/>
    <col min="12047" max="12047" width="6.140625" style="1307" customWidth="1"/>
    <col min="12048" max="12048" width="5" style="1307" customWidth="1"/>
    <col min="12049" max="12049" width="3.85546875" style="1307" customWidth="1"/>
    <col min="12050" max="12050" width="8.140625" style="1307" customWidth="1"/>
    <col min="12051" max="12051" width="7.42578125" style="1307" customWidth="1"/>
    <col min="12052" max="12052" width="2" style="1307" customWidth="1"/>
    <col min="12053" max="12053" width="5.7109375" style="1307" customWidth="1"/>
    <col min="12054" max="12054" width="2.5703125" style="1307" customWidth="1"/>
    <col min="12055" max="12055" width="5.5703125" style="1307" customWidth="1"/>
    <col min="12056" max="12056" width="2.7109375" style="1307" customWidth="1"/>
    <col min="12057" max="12057" width="5.5703125" style="1307" customWidth="1"/>
    <col min="12058" max="12058" width="3.5703125" style="1307" customWidth="1"/>
    <col min="12059" max="12059" width="5.28515625" style="1307" customWidth="1"/>
    <col min="12060" max="12060" width="3.42578125" style="1307" customWidth="1"/>
    <col min="12061" max="12061" width="5" style="1307" customWidth="1"/>
    <col min="12062" max="12063" width="4.7109375" style="1307" customWidth="1"/>
    <col min="12064" max="12064" width="6" style="1307" customWidth="1"/>
    <col min="12065" max="12065" width="4.7109375" style="1307" customWidth="1"/>
    <col min="12066" max="12066" width="1.140625" style="1307" customWidth="1"/>
    <col min="12067" max="12288" width="9.140625" style="1307"/>
    <col min="12289" max="12289" width="1.140625" style="1307" customWidth="1"/>
    <col min="12290" max="12290" width="8.5703125" style="1307" customWidth="1"/>
    <col min="12291" max="12291" width="2.85546875" style="1307" customWidth="1"/>
    <col min="12292" max="12292" width="5.5703125" style="1307" customWidth="1"/>
    <col min="12293" max="12293" width="5.140625" style="1307" customWidth="1"/>
    <col min="12294" max="12294" width="2.5703125" style="1307" customWidth="1"/>
    <col min="12295" max="12295" width="5.7109375" style="1307" customWidth="1"/>
    <col min="12296" max="12296" width="2.28515625" style="1307" customWidth="1"/>
    <col min="12297" max="12297" width="5.7109375" style="1307" customWidth="1"/>
    <col min="12298" max="12298" width="2.5703125" style="1307" customWidth="1"/>
    <col min="12299" max="12299" width="4.28515625" style="1307" customWidth="1"/>
    <col min="12300" max="12300" width="1.85546875" style="1307" customWidth="1"/>
    <col min="12301" max="12301" width="4.85546875" style="1307" customWidth="1"/>
    <col min="12302" max="12302" width="1.7109375" style="1307" customWidth="1"/>
    <col min="12303" max="12303" width="6.140625" style="1307" customWidth="1"/>
    <col min="12304" max="12304" width="5" style="1307" customWidth="1"/>
    <col min="12305" max="12305" width="3.85546875" style="1307" customWidth="1"/>
    <col min="12306" max="12306" width="8.140625" style="1307" customWidth="1"/>
    <col min="12307" max="12307" width="7.42578125" style="1307" customWidth="1"/>
    <col min="12308" max="12308" width="2" style="1307" customWidth="1"/>
    <col min="12309" max="12309" width="5.7109375" style="1307" customWidth="1"/>
    <col min="12310" max="12310" width="2.5703125" style="1307" customWidth="1"/>
    <col min="12311" max="12311" width="5.5703125" style="1307" customWidth="1"/>
    <col min="12312" max="12312" width="2.7109375" style="1307" customWidth="1"/>
    <col min="12313" max="12313" width="5.5703125" style="1307" customWidth="1"/>
    <col min="12314" max="12314" width="3.5703125" style="1307" customWidth="1"/>
    <col min="12315" max="12315" width="5.28515625" style="1307" customWidth="1"/>
    <col min="12316" max="12316" width="3.42578125" style="1307" customWidth="1"/>
    <col min="12317" max="12317" width="5" style="1307" customWidth="1"/>
    <col min="12318" max="12319" width="4.7109375" style="1307" customWidth="1"/>
    <col min="12320" max="12320" width="6" style="1307" customWidth="1"/>
    <col min="12321" max="12321" width="4.7109375" style="1307" customWidth="1"/>
    <col min="12322" max="12322" width="1.140625" style="1307" customWidth="1"/>
    <col min="12323" max="12544" width="9.140625" style="1307"/>
    <col min="12545" max="12545" width="1.140625" style="1307" customWidth="1"/>
    <col min="12546" max="12546" width="8.5703125" style="1307" customWidth="1"/>
    <col min="12547" max="12547" width="2.85546875" style="1307" customWidth="1"/>
    <col min="12548" max="12548" width="5.5703125" style="1307" customWidth="1"/>
    <col min="12549" max="12549" width="5.140625" style="1307" customWidth="1"/>
    <col min="12550" max="12550" width="2.5703125" style="1307" customWidth="1"/>
    <col min="12551" max="12551" width="5.7109375" style="1307" customWidth="1"/>
    <col min="12552" max="12552" width="2.28515625" style="1307" customWidth="1"/>
    <col min="12553" max="12553" width="5.7109375" style="1307" customWidth="1"/>
    <col min="12554" max="12554" width="2.5703125" style="1307" customWidth="1"/>
    <col min="12555" max="12555" width="4.28515625" style="1307" customWidth="1"/>
    <col min="12556" max="12556" width="1.85546875" style="1307" customWidth="1"/>
    <col min="12557" max="12557" width="4.85546875" style="1307" customWidth="1"/>
    <col min="12558" max="12558" width="1.7109375" style="1307" customWidth="1"/>
    <col min="12559" max="12559" width="6.140625" style="1307" customWidth="1"/>
    <col min="12560" max="12560" width="5" style="1307" customWidth="1"/>
    <col min="12561" max="12561" width="3.85546875" style="1307" customWidth="1"/>
    <col min="12562" max="12562" width="8.140625" style="1307" customWidth="1"/>
    <col min="12563" max="12563" width="7.42578125" style="1307" customWidth="1"/>
    <col min="12564" max="12564" width="2" style="1307" customWidth="1"/>
    <col min="12565" max="12565" width="5.7109375" style="1307" customWidth="1"/>
    <col min="12566" max="12566" width="2.5703125" style="1307" customWidth="1"/>
    <col min="12567" max="12567" width="5.5703125" style="1307" customWidth="1"/>
    <col min="12568" max="12568" width="2.7109375" style="1307" customWidth="1"/>
    <col min="12569" max="12569" width="5.5703125" style="1307" customWidth="1"/>
    <col min="12570" max="12570" width="3.5703125" style="1307" customWidth="1"/>
    <col min="12571" max="12571" width="5.28515625" style="1307" customWidth="1"/>
    <col min="12572" max="12572" width="3.42578125" style="1307" customWidth="1"/>
    <col min="12573" max="12573" width="5" style="1307" customWidth="1"/>
    <col min="12574" max="12575" width="4.7109375" style="1307" customWidth="1"/>
    <col min="12576" max="12576" width="6" style="1307" customWidth="1"/>
    <col min="12577" max="12577" width="4.7109375" style="1307" customWidth="1"/>
    <col min="12578" max="12578" width="1.140625" style="1307" customWidth="1"/>
    <col min="12579" max="12800" width="9.140625" style="1307"/>
    <col min="12801" max="12801" width="1.140625" style="1307" customWidth="1"/>
    <col min="12802" max="12802" width="8.5703125" style="1307" customWidth="1"/>
    <col min="12803" max="12803" width="2.85546875" style="1307" customWidth="1"/>
    <col min="12804" max="12804" width="5.5703125" style="1307" customWidth="1"/>
    <col min="12805" max="12805" width="5.140625" style="1307" customWidth="1"/>
    <col min="12806" max="12806" width="2.5703125" style="1307" customWidth="1"/>
    <col min="12807" max="12807" width="5.7109375" style="1307" customWidth="1"/>
    <col min="12808" max="12808" width="2.28515625" style="1307" customWidth="1"/>
    <col min="12809" max="12809" width="5.7109375" style="1307" customWidth="1"/>
    <col min="12810" max="12810" width="2.5703125" style="1307" customWidth="1"/>
    <col min="12811" max="12811" width="4.28515625" style="1307" customWidth="1"/>
    <col min="12812" max="12812" width="1.85546875" style="1307" customWidth="1"/>
    <col min="12813" max="12813" width="4.85546875" style="1307" customWidth="1"/>
    <col min="12814" max="12814" width="1.7109375" style="1307" customWidth="1"/>
    <col min="12815" max="12815" width="6.140625" style="1307" customWidth="1"/>
    <col min="12816" max="12816" width="5" style="1307" customWidth="1"/>
    <col min="12817" max="12817" width="3.85546875" style="1307" customWidth="1"/>
    <col min="12818" max="12818" width="8.140625" style="1307" customWidth="1"/>
    <col min="12819" max="12819" width="7.42578125" style="1307" customWidth="1"/>
    <col min="12820" max="12820" width="2" style="1307" customWidth="1"/>
    <col min="12821" max="12821" width="5.7109375" style="1307" customWidth="1"/>
    <col min="12822" max="12822" width="2.5703125" style="1307" customWidth="1"/>
    <col min="12823" max="12823" width="5.5703125" style="1307" customWidth="1"/>
    <col min="12824" max="12824" width="2.7109375" style="1307" customWidth="1"/>
    <col min="12825" max="12825" width="5.5703125" style="1307" customWidth="1"/>
    <col min="12826" max="12826" width="3.5703125" style="1307" customWidth="1"/>
    <col min="12827" max="12827" width="5.28515625" style="1307" customWidth="1"/>
    <col min="12828" max="12828" width="3.42578125" style="1307" customWidth="1"/>
    <col min="12829" max="12829" width="5" style="1307" customWidth="1"/>
    <col min="12830" max="12831" width="4.7109375" style="1307" customWidth="1"/>
    <col min="12832" max="12832" width="6" style="1307" customWidth="1"/>
    <col min="12833" max="12833" width="4.7109375" style="1307" customWidth="1"/>
    <col min="12834" max="12834" width="1.140625" style="1307" customWidth="1"/>
    <col min="12835" max="13056" width="9.140625" style="1307"/>
    <col min="13057" max="13057" width="1.140625" style="1307" customWidth="1"/>
    <col min="13058" max="13058" width="8.5703125" style="1307" customWidth="1"/>
    <col min="13059" max="13059" width="2.85546875" style="1307" customWidth="1"/>
    <col min="13060" max="13060" width="5.5703125" style="1307" customWidth="1"/>
    <col min="13061" max="13061" width="5.140625" style="1307" customWidth="1"/>
    <col min="13062" max="13062" width="2.5703125" style="1307" customWidth="1"/>
    <col min="13063" max="13063" width="5.7109375" style="1307" customWidth="1"/>
    <col min="13064" max="13064" width="2.28515625" style="1307" customWidth="1"/>
    <col min="13065" max="13065" width="5.7109375" style="1307" customWidth="1"/>
    <col min="13066" max="13066" width="2.5703125" style="1307" customWidth="1"/>
    <col min="13067" max="13067" width="4.28515625" style="1307" customWidth="1"/>
    <col min="13068" max="13068" width="1.85546875" style="1307" customWidth="1"/>
    <col min="13069" max="13069" width="4.85546875" style="1307" customWidth="1"/>
    <col min="13070" max="13070" width="1.7109375" style="1307" customWidth="1"/>
    <col min="13071" max="13071" width="6.140625" style="1307" customWidth="1"/>
    <col min="13072" max="13072" width="5" style="1307" customWidth="1"/>
    <col min="13073" max="13073" width="3.85546875" style="1307" customWidth="1"/>
    <col min="13074" max="13074" width="8.140625" style="1307" customWidth="1"/>
    <col min="13075" max="13075" width="7.42578125" style="1307" customWidth="1"/>
    <col min="13076" max="13076" width="2" style="1307" customWidth="1"/>
    <col min="13077" max="13077" width="5.7109375" style="1307" customWidth="1"/>
    <col min="13078" max="13078" width="2.5703125" style="1307" customWidth="1"/>
    <col min="13079" max="13079" width="5.5703125" style="1307" customWidth="1"/>
    <col min="13080" max="13080" width="2.7109375" style="1307" customWidth="1"/>
    <col min="13081" max="13081" width="5.5703125" style="1307" customWidth="1"/>
    <col min="13082" max="13082" width="3.5703125" style="1307" customWidth="1"/>
    <col min="13083" max="13083" width="5.28515625" style="1307" customWidth="1"/>
    <col min="13084" max="13084" width="3.42578125" style="1307" customWidth="1"/>
    <col min="13085" max="13085" width="5" style="1307" customWidth="1"/>
    <col min="13086" max="13087" width="4.7109375" style="1307" customWidth="1"/>
    <col min="13088" max="13088" width="6" style="1307" customWidth="1"/>
    <col min="13089" max="13089" width="4.7109375" style="1307" customWidth="1"/>
    <col min="13090" max="13090" width="1.140625" style="1307" customWidth="1"/>
    <col min="13091" max="13312" width="9.140625" style="1307"/>
    <col min="13313" max="13313" width="1.140625" style="1307" customWidth="1"/>
    <col min="13314" max="13314" width="8.5703125" style="1307" customWidth="1"/>
    <col min="13315" max="13315" width="2.85546875" style="1307" customWidth="1"/>
    <col min="13316" max="13316" width="5.5703125" style="1307" customWidth="1"/>
    <col min="13317" max="13317" width="5.140625" style="1307" customWidth="1"/>
    <col min="13318" max="13318" width="2.5703125" style="1307" customWidth="1"/>
    <col min="13319" max="13319" width="5.7109375" style="1307" customWidth="1"/>
    <col min="13320" max="13320" width="2.28515625" style="1307" customWidth="1"/>
    <col min="13321" max="13321" width="5.7109375" style="1307" customWidth="1"/>
    <col min="13322" max="13322" width="2.5703125" style="1307" customWidth="1"/>
    <col min="13323" max="13323" width="4.28515625" style="1307" customWidth="1"/>
    <col min="13324" max="13324" width="1.85546875" style="1307" customWidth="1"/>
    <col min="13325" max="13325" width="4.85546875" style="1307" customWidth="1"/>
    <col min="13326" max="13326" width="1.7109375" style="1307" customWidth="1"/>
    <col min="13327" max="13327" width="6.140625" style="1307" customWidth="1"/>
    <col min="13328" max="13328" width="5" style="1307" customWidth="1"/>
    <col min="13329" max="13329" width="3.85546875" style="1307" customWidth="1"/>
    <col min="13330" max="13330" width="8.140625" style="1307" customWidth="1"/>
    <col min="13331" max="13331" width="7.42578125" style="1307" customWidth="1"/>
    <col min="13332" max="13332" width="2" style="1307" customWidth="1"/>
    <col min="13333" max="13333" width="5.7109375" style="1307" customWidth="1"/>
    <col min="13334" max="13334" width="2.5703125" style="1307" customWidth="1"/>
    <col min="13335" max="13335" width="5.5703125" style="1307" customWidth="1"/>
    <col min="13336" max="13336" width="2.7109375" style="1307" customWidth="1"/>
    <col min="13337" max="13337" width="5.5703125" style="1307" customWidth="1"/>
    <col min="13338" max="13338" width="3.5703125" style="1307" customWidth="1"/>
    <col min="13339" max="13339" width="5.28515625" style="1307" customWidth="1"/>
    <col min="13340" max="13340" width="3.42578125" style="1307" customWidth="1"/>
    <col min="13341" max="13341" width="5" style="1307" customWidth="1"/>
    <col min="13342" max="13343" width="4.7109375" style="1307" customWidth="1"/>
    <col min="13344" max="13344" width="6" style="1307" customWidth="1"/>
    <col min="13345" max="13345" width="4.7109375" style="1307" customWidth="1"/>
    <col min="13346" max="13346" width="1.140625" style="1307" customWidth="1"/>
    <col min="13347" max="13568" width="9.140625" style="1307"/>
    <col min="13569" max="13569" width="1.140625" style="1307" customWidth="1"/>
    <col min="13570" max="13570" width="8.5703125" style="1307" customWidth="1"/>
    <col min="13571" max="13571" width="2.85546875" style="1307" customWidth="1"/>
    <col min="13572" max="13572" width="5.5703125" style="1307" customWidth="1"/>
    <col min="13573" max="13573" width="5.140625" style="1307" customWidth="1"/>
    <col min="13574" max="13574" width="2.5703125" style="1307" customWidth="1"/>
    <col min="13575" max="13575" width="5.7109375" style="1307" customWidth="1"/>
    <col min="13576" max="13576" width="2.28515625" style="1307" customWidth="1"/>
    <col min="13577" max="13577" width="5.7109375" style="1307" customWidth="1"/>
    <col min="13578" max="13578" width="2.5703125" style="1307" customWidth="1"/>
    <col min="13579" max="13579" width="4.28515625" style="1307" customWidth="1"/>
    <col min="13580" max="13580" width="1.85546875" style="1307" customWidth="1"/>
    <col min="13581" max="13581" width="4.85546875" style="1307" customWidth="1"/>
    <col min="13582" max="13582" width="1.7109375" style="1307" customWidth="1"/>
    <col min="13583" max="13583" width="6.140625" style="1307" customWidth="1"/>
    <col min="13584" max="13584" width="5" style="1307" customWidth="1"/>
    <col min="13585" max="13585" width="3.85546875" style="1307" customWidth="1"/>
    <col min="13586" max="13586" width="8.140625" style="1307" customWidth="1"/>
    <col min="13587" max="13587" width="7.42578125" style="1307" customWidth="1"/>
    <col min="13588" max="13588" width="2" style="1307" customWidth="1"/>
    <col min="13589" max="13589" width="5.7109375" style="1307" customWidth="1"/>
    <col min="13590" max="13590" width="2.5703125" style="1307" customWidth="1"/>
    <col min="13591" max="13591" width="5.5703125" style="1307" customWidth="1"/>
    <col min="13592" max="13592" width="2.7109375" style="1307" customWidth="1"/>
    <col min="13593" max="13593" width="5.5703125" style="1307" customWidth="1"/>
    <col min="13594" max="13594" width="3.5703125" style="1307" customWidth="1"/>
    <col min="13595" max="13595" width="5.28515625" style="1307" customWidth="1"/>
    <col min="13596" max="13596" width="3.42578125" style="1307" customWidth="1"/>
    <col min="13597" max="13597" width="5" style="1307" customWidth="1"/>
    <col min="13598" max="13599" width="4.7109375" style="1307" customWidth="1"/>
    <col min="13600" max="13600" width="6" style="1307" customWidth="1"/>
    <col min="13601" max="13601" width="4.7109375" style="1307" customWidth="1"/>
    <col min="13602" max="13602" width="1.140625" style="1307" customWidth="1"/>
    <col min="13603" max="13824" width="9.140625" style="1307"/>
    <col min="13825" max="13825" width="1.140625" style="1307" customWidth="1"/>
    <col min="13826" max="13826" width="8.5703125" style="1307" customWidth="1"/>
    <col min="13827" max="13827" width="2.85546875" style="1307" customWidth="1"/>
    <col min="13828" max="13828" width="5.5703125" style="1307" customWidth="1"/>
    <col min="13829" max="13829" width="5.140625" style="1307" customWidth="1"/>
    <col min="13830" max="13830" width="2.5703125" style="1307" customWidth="1"/>
    <col min="13831" max="13831" width="5.7109375" style="1307" customWidth="1"/>
    <col min="13832" max="13832" width="2.28515625" style="1307" customWidth="1"/>
    <col min="13833" max="13833" width="5.7109375" style="1307" customWidth="1"/>
    <col min="13834" max="13834" width="2.5703125" style="1307" customWidth="1"/>
    <col min="13835" max="13835" width="4.28515625" style="1307" customWidth="1"/>
    <col min="13836" max="13836" width="1.85546875" style="1307" customWidth="1"/>
    <col min="13837" max="13837" width="4.85546875" style="1307" customWidth="1"/>
    <col min="13838" max="13838" width="1.7109375" style="1307" customWidth="1"/>
    <col min="13839" max="13839" width="6.140625" style="1307" customWidth="1"/>
    <col min="13840" max="13840" width="5" style="1307" customWidth="1"/>
    <col min="13841" max="13841" width="3.85546875" style="1307" customWidth="1"/>
    <col min="13842" max="13842" width="8.140625" style="1307" customWidth="1"/>
    <col min="13843" max="13843" width="7.42578125" style="1307" customWidth="1"/>
    <col min="13844" max="13844" width="2" style="1307" customWidth="1"/>
    <col min="13845" max="13845" width="5.7109375" style="1307" customWidth="1"/>
    <col min="13846" max="13846" width="2.5703125" style="1307" customWidth="1"/>
    <col min="13847" max="13847" width="5.5703125" style="1307" customWidth="1"/>
    <col min="13848" max="13848" width="2.7109375" style="1307" customWidth="1"/>
    <col min="13849" max="13849" width="5.5703125" style="1307" customWidth="1"/>
    <col min="13850" max="13850" width="3.5703125" style="1307" customWidth="1"/>
    <col min="13851" max="13851" width="5.28515625" style="1307" customWidth="1"/>
    <col min="13852" max="13852" width="3.42578125" style="1307" customWidth="1"/>
    <col min="13853" max="13853" width="5" style="1307" customWidth="1"/>
    <col min="13854" max="13855" width="4.7109375" style="1307" customWidth="1"/>
    <col min="13856" max="13856" width="6" style="1307" customWidth="1"/>
    <col min="13857" max="13857" width="4.7109375" style="1307" customWidth="1"/>
    <col min="13858" max="13858" width="1.140625" style="1307" customWidth="1"/>
    <col min="13859" max="14080" width="9.140625" style="1307"/>
    <col min="14081" max="14081" width="1.140625" style="1307" customWidth="1"/>
    <col min="14082" max="14082" width="8.5703125" style="1307" customWidth="1"/>
    <col min="14083" max="14083" width="2.85546875" style="1307" customWidth="1"/>
    <col min="14084" max="14084" width="5.5703125" style="1307" customWidth="1"/>
    <col min="14085" max="14085" width="5.140625" style="1307" customWidth="1"/>
    <col min="14086" max="14086" width="2.5703125" style="1307" customWidth="1"/>
    <col min="14087" max="14087" width="5.7109375" style="1307" customWidth="1"/>
    <col min="14088" max="14088" width="2.28515625" style="1307" customWidth="1"/>
    <col min="14089" max="14089" width="5.7109375" style="1307" customWidth="1"/>
    <col min="14090" max="14090" width="2.5703125" style="1307" customWidth="1"/>
    <col min="14091" max="14091" width="4.28515625" style="1307" customWidth="1"/>
    <col min="14092" max="14092" width="1.85546875" style="1307" customWidth="1"/>
    <col min="14093" max="14093" width="4.85546875" style="1307" customWidth="1"/>
    <col min="14094" max="14094" width="1.7109375" style="1307" customWidth="1"/>
    <col min="14095" max="14095" width="6.140625" style="1307" customWidth="1"/>
    <col min="14096" max="14096" width="5" style="1307" customWidth="1"/>
    <col min="14097" max="14097" width="3.85546875" style="1307" customWidth="1"/>
    <col min="14098" max="14098" width="8.140625" style="1307" customWidth="1"/>
    <col min="14099" max="14099" width="7.42578125" style="1307" customWidth="1"/>
    <col min="14100" max="14100" width="2" style="1307" customWidth="1"/>
    <col min="14101" max="14101" width="5.7109375" style="1307" customWidth="1"/>
    <col min="14102" max="14102" width="2.5703125" style="1307" customWidth="1"/>
    <col min="14103" max="14103" width="5.5703125" style="1307" customWidth="1"/>
    <col min="14104" max="14104" width="2.7109375" style="1307" customWidth="1"/>
    <col min="14105" max="14105" width="5.5703125" style="1307" customWidth="1"/>
    <col min="14106" max="14106" width="3.5703125" style="1307" customWidth="1"/>
    <col min="14107" max="14107" width="5.28515625" style="1307" customWidth="1"/>
    <col min="14108" max="14108" width="3.42578125" style="1307" customWidth="1"/>
    <col min="14109" max="14109" width="5" style="1307" customWidth="1"/>
    <col min="14110" max="14111" width="4.7109375" style="1307" customWidth="1"/>
    <col min="14112" max="14112" width="6" style="1307" customWidth="1"/>
    <col min="14113" max="14113" width="4.7109375" style="1307" customWidth="1"/>
    <col min="14114" max="14114" width="1.140625" style="1307" customWidth="1"/>
    <col min="14115" max="14336" width="9.140625" style="1307"/>
    <col min="14337" max="14337" width="1.140625" style="1307" customWidth="1"/>
    <col min="14338" max="14338" width="8.5703125" style="1307" customWidth="1"/>
    <col min="14339" max="14339" width="2.85546875" style="1307" customWidth="1"/>
    <col min="14340" max="14340" width="5.5703125" style="1307" customWidth="1"/>
    <col min="14341" max="14341" width="5.140625" style="1307" customWidth="1"/>
    <col min="14342" max="14342" width="2.5703125" style="1307" customWidth="1"/>
    <col min="14343" max="14343" width="5.7109375" style="1307" customWidth="1"/>
    <col min="14344" max="14344" width="2.28515625" style="1307" customWidth="1"/>
    <col min="14345" max="14345" width="5.7109375" style="1307" customWidth="1"/>
    <col min="14346" max="14346" width="2.5703125" style="1307" customWidth="1"/>
    <col min="14347" max="14347" width="4.28515625" style="1307" customWidth="1"/>
    <col min="14348" max="14348" width="1.85546875" style="1307" customWidth="1"/>
    <col min="14349" max="14349" width="4.85546875" style="1307" customWidth="1"/>
    <col min="14350" max="14350" width="1.7109375" style="1307" customWidth="1"/>
    <col min="14351" max="14351" width="6.140625" style="1307" customWidth="1"/>
    <col min="14352" max="14352" width="5" style="1307" customWidth="1"/>
    <col min="14353" max="14353" width="3.85546875" style="1307" customWidth="1"/>
    <col min="14354" max="14354" width="8.140625" style="1307" customWidth="1"/>
    <col min="14355" max="14355" width="7.42578125" style="1307" customWidth="1"/>
    <col min="14356" max="14356" width="2" style="1307" customWidth="1"/>
    <col min="14357" max="14357" width="5.7109375" style="1307" customWidth="1"/>
    <col min="14358" max="14358" width="2.5703125" style="1307" customWidth="1"/>
    <col min="14359" max="14359" width="5.5703125" style="1307" customWidth="1"/>
    <col min="14360" max="14360" width="2.7109375" style="1307" customWidth="1"/>
    <col min="14361" max="14361" width="5.5703125" style="1307" customWidth="1"/>
    <col min="14362" max="14362" width="3.5703125" style="1307" customWidth="1"/>
    <col min="14363" max="14363" width="5.28515625" style="1307" customWidth="1"/>
    <col min="14364" max="14364" width="3.42578125" style="1307" customWidth="1"/>
    <col min="14365" max="14365" width="5" style="1307" customWidth="1"/>
    <col min="14366" max="14367" width="4.7109375" style="1307" customWidth="1"/>
    <col min="14368" max="14368" width="6" style="1307" customWidth="1"/>
    <col min="14369" max="14369" width="4.7109375" style="1307" customWidth="1"/>
    <col min="14370" max="14370" width="1.140625" style="1307" customWidth="1"/>
    <col min="14371" max="14592" width="9.140625" style="1307"/>
    <col min="14593" max="14593" width="1.140625" style="1307" customWidth="1"/>
    <col min="14594" max="14594" width="8.5703125" style="1307" customWidth="1"/>
    <col min="14595" max="14595" width="2.85546875" style="1307" customWidth="1"/>
    <col min="14596" max="14596" width="5.5703125" style="1307" customWidth="1"/>
    <col min="14597" max="14597" width="5.140625" style="1307" customWidth="1"/>
    <col min="14598" max="14598" width="2.5703125" style="1307" customWidth="1"/>
    <col min="14599" max="14599" width="5.7109375" style="1307" customWidth="1"/>
    <col min="14600" max="14600" width="2.28515625" style="1307" customWidth="1"/>
    <col min="14601" max="14601" width="5.7109375" style="1307" customWidth="1"/>
    <col min="14602" max="14602" width="2.5703125" style="1307" customWidth="1"/>
    <col min="14603" max="14603" width="4.28515625" style="1307" customWidth="1"/>
    <col min="14604" max="14604" width="1.85546875" style="1307" customWidth="1"/>
    <col min="14605" max="14605" width="4.85546875" style="1307" customWidth="1"/>
    <col min="14606" max="14606" width="1.7109375" style="1307" customWidth="1"/>
    <col min="14607" max="14607" width="6.140625" style="1307" customWidth="1"/>
    <col min="14608" max="14608" width="5" style="1307" customWidth="1"/>
    <col min="14609" max="14609" width="3.85546875" style="1307" customWidth="1"/>
    <col min="14610" max="14610" width="8.140625" style="1307" customWidth="1"/>
    <col min="14611" max="14611" width="7.42578125" style="1307" customWidth="1"/>
    <col min="14612" max="14612" width="2" style="1307" customWidth="1"/>
    <col min="14613" max="14613" width="5.7109375" style="1307" customWidth="1"/>
    <col min="14614" max="14614" width="2.5703125" style="1307" customWidth="1"/>
    <col min="14615" max="14615" width="5.5703125" style="1307" customWidth="1"/>
    <col min="14616" max="14616" width="2.7109375" style="1307" customWidth="1"/>
    <col min="14617" max="14617" width="5.5703125" style="1307" customWidth="1"/>
    <col min="14618" max="14618" width="3.5703125" style="1307" customWidth="1"/>
    <col min="14619" max="14619" width="5.28515625" style="1307" customWidth="1"/>
    <col min="14620" max="14620" width="3.42578125" style="1307" customWidth="1"/>
    <col min="14621" max="14621" width="5" style="1307" customWidth="1"/>
    <col min="14622" max="14623" width="4.7109375" style="1307" customWidth="1"/>
    <col min="14624" max="14624" width="6" style="1307" customWidth="1"/>
    <col min="14625" max="14625" width="4.7109375" style="1307" customWidth="1"/>
    <col min="14626" max="14626" width="1.140625" style="1307" customWidth="1"/>
    <col min="14627" max="14848" width="9.140625" style="1307"/>
    <col min="14849" max="14849" width="1.140625" style="1307" customWidth="1"/>
    <col min="14850" max="14850" width="8.5703125" style="1307" customWidth="1"/>
    <col min="14851" max="14851" width="2.85546875" style="1307" customWidth="1"/>
    <col min="14852" max="14852" width="5.5703125" style="1307" customWidth="1"/>
    <col min="14853" max="14853" width="5.140625" style="1307" customWidth="1"/>
    <col min="14854" max="14854" width="2.5703125" style="1307" customWidth="1"/>
    <col min="14855" max="14855" width="5.7109375" style="1307" customWidth="1"/>
    <col min="14856" max="14856" width="2.28515625" style="1307" customWidth="1"/>
    <col min="14857" max="14857" width="5.7109375" style="1307" customWidth="1"/>
    <col min="14858" max="14858" width="2.5703125" style="1307" customWidth="1"/>
    <col min="14859" max="14859" width="4.28515625" style="1307" customWidth="1"/>
    <col min="14860" max="14860" width="1.85546875" style="1307" customWidth="1"/>
    <col min="14861" max="14861" width="4.85546875" style="1307" customWidth="1"/>
    <col min="14862" max="14862" width="1.7109375" style="1307" customWidth="1"/>
    <col min="14863" max="14863" width="6.140625" style="1307" customWidth="1"/>
    <col min="14864" max="14864" width="5" style="1307" customWidth="1"/>
    <col min="14865" max="14865" width="3.85546875" style="1307" customWidth="1"/>
    <col min="14866" max="14866" width="8.140625" style="1307" customWidth="1"/>
    <col min="14867" max="14867" width="7.42578125" style="1307" customWidth="1"/>
    <col min="14868" max="14868" width="2" style="1307" customWidth="1"/>
    <col min="14869" max="14869" width="5.7109375" style="1307" customWidth="1"/>
    <col min="14870" max="14870" width="2.5703125" style="1307" customWidth="1"/>
    <col min="14871" max="14871" width="5.5703125" style="1307" customWidth="1"/>
    <col min="14872" max="14872" width="2.7109375" style="1307" customWidth="1"/>
    <col min="14873" max="14873" width="5.5703125" style="1307" customWidth="1"/>
    <col min="14874" max="14874" width="3.5703125" style="1307" customWidth="1"/>
    <col min="14875" max="14875" width="5.28515625" style="1307" customWidth="1"/>
    <col min="14876" max="14876" width="3.42578125" style="1307" customWidth="1"/>
    <col min="14877" max="14877" width="5" style="1307" customWidth="1"/>
    <col min="14878" max="14879" width="4.7109375" style="1307" customWidth="1"/>
    <col min="14880" max="14880" width="6" style="1307" customWidth="1"/>
    <col min="14881" max="14881" width="4.7109375" style="1307" customWidth="1"/>
    <col min="14882" max="14882" width="1.140625" style="1307" customWidth="1"/>
    <col min="14883" max="15104" width="9.140625" style="1307"/>
    <col min="15105" max="15105" width="1.140625" style="1307" customWidth="1"/>
    <col min="15106" max="15106" width="8.5703125" style="1307" customWidth="1"/>
    <col min="15107" max="15107" width="2.85546875" style="1307" customWidth="1"/>
    <col min="15108" max="15108" width="5.5703125" style="1307" customWidth="1"/>
    <col min="15109" max="15109" width="5.140625" style="1307" customWidth="1"/>
    <col min="15110" max="15110" width="2.5703125" style="1307" customWidth="1"/>
    <col min="15111" max="15111" width="5.7109375" style="1307" customWidth="1"/>
    <col min="15112" max="15112" width="2.28515625" style="1307" customWidth="1"/>
    <col min="15113" max="15113" width="5.7109375" style="1307" customWidth="1"/>
    <col min="15114" max="15114" width="2.5703125" style="1307" customWidth="1"/>
    <col min="15115" max="15115" width="4.28515625" style="1307" customWidth="1"/>
    <col min="15116" max="15116" width="1.85546875" style="1307" customWidth="1"/>
    <col min="15117" max="15117" width="4.85546875" style="1307" customWidth="1"/>
    <col min="15118" max="15118" width="1.7109375" style="1307" customWidth="1"/>
    <col min="15119" max="15119" width="6.140625" style="1307" customWidth="1"/>
    <col min="15120" max="15120" width="5" style="1307" customWidth="1"/>
    <col min="15121" max="15121" width="3.85546875" style="1307" customWidth="1"/>
    <col min="15122" max="15122" width="8.140625" style="1307" customWidth="1"/>
    <col min="15123" max="15123" width="7.42578125" style="1307" customWidth="1"/>
    <col min="15124" max="15124" width="2" style="1307" customWidth="1"/>
    <col min="15125" max="15125" width="5.7109375" style="1307" customWidth="1"/>
    <col min="15126" max="15126" width="2.5703125" style="1307" customWidth="1"/>
    <col min="15127" max="15127" width="5.5703125" style="1307" customWidth="1"/>
    <col min="15128" max="15128" width="2.7109375" style="1307" customWidth="1"/>
    <col min="15129" max="15129" width="5.5703125" style="1307" customWidth="1"/>
    <col min="15130" max="15130" width="3.5703125" style="1307" customWidth="1"/>
    <col min="15131" max="15131" width="5.28515625" style="1307" customWidth="1"/>
    <col min="15132" max="15132" width="3.42578125" style="1307" customWidth="1"/>
    <col min="15133" max="15133" width="5" style="1307" customWidth="1"/>
    <col min="15134" max="15135" width="4.7109375" style="1307" customWidth="1"/>
    <col min="15136" max="15136" width="6" style="1307" customWidth="1"/>
    <col min="15137" max="15137" width="4.7109375" style="1307" customWidth="1"/>
    <col min="15138" max="15138" width="1.140625" style="1307" customWidth="1"/>
    <col min="15139" max="15360" width="9.140625" style="1307"/>
    <col min="15361" max="15361" width="1.140625" style="1307" customWidth="1"/>
    <col min="15362" max="15362" width="8.5703125" style="1307" customWidth="1"/>
    <col min="15363" max="15363" width="2.85546875" style="1307" customWidth="1"/>
    <col min="15364" max="15364" width="5.5703125" style="1307" customWidth="1"/>
    <col min="15365" max="15365" width="5.140625" style="1307" customWidth="1"/>
    <col min="15366" max="15366" width="2.5703125" style="1307" customWidth="1"/>
    <col min="15367" max="15367" width="5.7109375" style="1307" customWidth="1"/>
    <col min="15368" max="15368" width="2.28515625" style="1307" customWidth="1"/>
    <col min="15369" max="15369" width="5.7109375" style="1307" customWidth="1"/>
    <col min="15370" max="15370" width="2.5703125" style="1307" customWidth="1"/>
    <col min="15371" max="15371" width="4.28515625" style="1307" customWidth="1"/>
    <col min="15372" max="15372" width="1.85546875" style="1307" customWidth="1"/>
    <col min="15373" max="15373" width="4.85546875" style="1307" customWidth="1"/>
    <col min="15374" max="15374" width="1.7109375" style="1307" customWidth="1"/>
    <col min="15375" max="15375" width="6.140625" style="1307" customWidth="1"/>
    <col min="15376" max="15376" width="5" style="1307" customWidth="1"/>
    <col min="15377" max="15377" width="3.85546875" style="1307" customWidth="1"/>
    <col min="15378" max="15378" width="8.140625" style="1307" customWidth="1"/>
    <col min="15379" max="15379" width="7.42578125" style="1307" customWidth="1"/>
    <col min="15380" max="15380" width="2" style="1307" customWidth="1"/>
    <col min="15381" max="15381" width="5.7109375" style="1307" customWidth="1"/>
    <col min="15382" max="15382" width="2.5703125" style="1307" customWidth="1"/>
    <col min="15383" max="15383" width="5.5703125" style="1307" customWidth="1"/>
    <col min="15384" max="15384" width="2.7109375" style="1307" customWidth="1"/>
    <col min="15385" max="15385" width="5.5703125" style="1307" customWidth="1"/>
    <col min="15386" max="15386" width="3.5703125" style="1307" customWidth="1"/>
    <col min="15387" max="15387" width="5.28515625" style="1307" customWidth="1"/>
    <col min="15388" max="15388" width="3.42578125" style="1307" customWidth="1"/>
    <col min="15389" max="15389" width="5" style="1307" customWidth="1"/>
    <col min="15390" max="15391" width="4.7109375" style="1307" customWidth="1"/>
    <col min="15392" max="15392" width="6" style="1307" customWidth="1"/>
    <col min="15393" max="15393" width="4.7109375" style="1307" customWidth="1"/>
    <col min="15394" max="15394" width="1.140625" style="1307" customWidth="1"/>
    <col min="15395" max="15616" width="9.140625" style="1307"/>
    <col min="15617" max="15617" width="1.140625" style="1307" customWidth="1"/>
    <col min="15618" max="15618" width="8.5703125" style="1307" customWidth="1"/>
    <col min="15619" max="15619" width="2.85546875" style="1307" customWidth="1"/>
    <col min="15620" max="15620" width="5.5703125" style="1307" customWidth="1"/>
    <col min="15621" max="15621" width="5.140625" style="1307" customWidth="1"/>
    <col min="15622" max="15622" width="2.5703125" style="1307" customWidth="1"/>
    <col min="15623" max="15623" width="5.7109375" style="1307" customWidth="1"/>
    <col min="15624" max="15624" width="2.28515625" style="1307" customWidth="1"/>
    <col min="15625" max="15625" width="5.7109375" style="1307" customWidth="1"/>
    <col min="15626" max="15626" width="2.5703125" style="1307" customWidth="1"/>
    <col min="15627" max="15627" width="4.28515625" style="1307" customWidth="1"/>
    <col min="15628" max="15628" width="1.85546875" style="1307" customWidth="1"/>
    <col min="15629" max="15629" width="4.85546875" style="1307" customWidth="1"/>
    <col min="15630" max="15630" width="1.7109375" style="1307" customWidth="1"/>
    <col min="15631" max="15631" width="6.140625" style="1307" customWidth="1"/>
    <col min="15632" max="15632" width="5" style="1307" customWidth="1"/>
    <col min="15633" max="15633" width="3.85546875" style="1307" customWidth="1"/>
    <col min="15634" max="15634" width="8.140625" style="1307" customWidth="1"/>
    <col min="15635" max="15635" width="7.42578125" style="1307" customWidth="1"/>
    <col min="15636" max="15636" width="2" style="1307" customWidth="1"/>
    <col min="15637" max="15637" width="5.7109375" style="1307" customWidth="1"/>
    <col min="15638" max="15638" width="2.5703125" style="1307" customWidth="1"/>
    <col min="15639" max="15639" width="5.5703125" style="1307" customWidth="1"/>
    <col min="15640" max="15640" width="2.7109375" style="1307" customWidth="1"/>
    <col min="15641" max="15641" width="5.5703125" style="1307" customWidth="1"/>
    <col min="15642" max="15642" width="3.5703125" style="1307" customWidth="1"/>
    <col min="15643" max="15643" width="5.28515625" style="1307" customWidth="1"/>
    <col min="15644" max="15644" width="3.42578125" style="1307" customWidth="1"/>
    <col min="15645" max="15645" width="5" style="1307" customWidth="1"/>
    <col min="15646" max="15647" width="4.7109375" style="1307" customWidth="1"/>
    <col min="15648" max="15648" width="6" style="1307" customWidth="1"/>
    <col min="15649" max="15649" width="4.7109375" style="1307" customWidth="1"/>
    <col min="15650" max="15650" width="1.140625" style="1307" customWidth="1"/>
    <col min="15651" max="15872" width="9.140625" style="1307"/>
    <col min="15873" max="15873" width="1.140625" style="1307" customWidth="1"/>
    <col min="15874" max="15874" width="8.5703125" style="1307" customWidth="1"/>
    <col min="15875" max="15875" width="2.85546875" style="1307" customWidth="1"/>
    <col min="15876" max="15876" width="5.5703125" style="1307" customWidth="1"/>
    <col min="15877" max="15877" width="5.140625" style="1307" customWidth="1"/>
    <col min="15878" max="15878" width="2.5703125" style="1307" customWidth="1"/>
    <col min="15879" max="15879" width="5.7109375" style="1307" customWidth="1"/>
    <col min="15880" max="15880" width="2.28515625" style="1307" customWidth="1"/>
    <col min="15881" max="15881" width="5.7109375" style="1307" customWidth="1"/>
    <col min="15882" max="15882" width="2.5703125" style="1307" customWidth="1"/>
    <col min="15883" max="15883" width="4.28515625" style="1307" customWidth="1"/>
    <col min="15884" max="15884" width="1.85546875" style="1307" customWidth="1"/>
    <col min="15885" max="15885" width="4.85546875" style="1307" customWidth="1"/>
    <col min="15886" max="15886" width="1.7109375" style="1307" customWidth="1"/>
    <col min="15887" max="15887" width="6.140625" style="1307" customWidth="1"/>
    <col min="15888" max="15888" width="5" style="1307" customWidth="1"/>
    <col min="15889" max="15889" width="3.85546875" style="1307" customWidth="1"/>
    <col min="15890" max="15890" width="8.140625" style="1307" customWidth="1"/>
    <col min="15891" max="15891" width="7.42578125" style="1307" customWidth="1"/>
    <col min="15892" max="15892" width="2" style="1307" customWidth="1"/>
    <col min="15893" max="15893" width="5.7109375" style="1307" customWidth="1"/>
    <col min="15894" max="15894" width="2.5703125" style="1307" customWidth="1"/>
    <col min="15895" max="15895" width="5.5703125" style="1307" customWidth="1"/>
    <col min="15896" max="15896" width="2.7109375" style="1307" customWidth="1"/>
    <col min="15897" max="15897" width="5.5703125" style="1307" customWidth="1"/>
    <col min="15898" max="15898" width="3.5703125" style="1307" customWidth="1"/>
    <col min="15899" max="15899" width="5.28515625" style="1307" customWidth="1"/>
    <col min="15900" max="15900" width="3.42578125" style="1307" customWidth="1"/>
    <col min="15901" max="15901" width="5" style="1307" customWidth="1"/>
    <col min="15902" max="15903" width="4.7109375" style="1307" customWidth="1"/>
    <col min="15904" max="15904" width="6" style="1307" customWidth="1"/>
    <col min="15905" max="15905" width="4.7109375" style="1307" customWidth="1"/>
    <col min="15906" max="15906" width="1.140625" style="1307" customWidth="1"/>
    <col min="15907" max="16128" width="9.140625" style="1307"/>
    <col min="16129" max="16129" width="1.140625" style="1307" customWidth="1"/>
    <col min="16130" max="16130" width="8.5703125" style="1307" customWidth="1"/>
    <col min="16131" max="16131" width="2.85546875" style="1307" customWidth="1"/>
    <col min="16132" max="16132" width="5.5703125" style="1307" customWidth="1"/>
    <col min="16133" max="16133" width="5.140625" style="1307" customWidth="1"/>
    <col min="16134" max="16134" width="2.5703125" style="1307" customWidth="1"/>
    <col min="16135" max="16135" width="5.7109375" style="1307" customWidth="1"/>
    <col min="16136" max="16136" width="2.28515625" style="1307" customWidth="1"/>
    <col min="16137" max="16137" width="5.7109375" style="1307" customWidth="1"/>
    <col min="16138" max="16138" width="2.5703125" style="1307" customWidth="1"/>
    <col min="16139" max="16139" width="4.28515625" style="1307" customWidth="1"/>
    <col min="16140" max="16140" width="1.85546875" style="1307" customWidth="1"/>
    <col min="16141" max="16141" width="4.85546875" style="1307" customWidth="1"/>
    <col min="16142" max="16142" width="1.7109375" style="1307" customWidth="1"/>
    <col min="16143" max="16143" width="6.140625" style="1307" customWidth="1"/>
    <col min="16144" max="16144" width="5" style="1307" customWidth="1"/>
    <col min="16145" max="16145" width="3.85546875" style="1307" customWidth="1"/>
    <col min="16146" max="16146" width="8.140625" style="1307" customWidth="1"/>
    <col min="16147" max="16147" width="7.42578125" style="1307" customWidth="1"/>
    <col min="16148" max="16148" width="2" style="1307" customWidth="1"/>
    <col min="16149" max="16149" width="5.7109375" style="1307" customWidth="1"/>
    <col min="16150" max="16150" width="2.5703125" style="1307" customWidth="1"/>
    <col min="16151" max="16151" width="5.5703125" style="1307" customWidth="1"/>
    <col min="16152" max="16152" width="2.7109375" style="1307" customWidth="1"/>
    <col min="16153" max="16153" width="5.5703125" style="1307" customWidth="1"/>
    <col min="16154" max="16154" width="3.5703125" style="1307" customWidth="1"/>
    <col min="16155" max="16155" width="5.28515625" style="1307" customWidth="1"/>
    <col min="16156" max="16156" width="3.42578125" style="1307" customWidth="1"/>
    <col min="16157" max="16157" width="5" style="1307" customWidth="1"/>
    <col min="16158" max="16159" width="4.7109375" style="1307" customWidth="1"/>
    <col min="16160" max="16160" width="6" style="1307" customWidth="1"/>
    <col min="16161" max="16161" width="4.7109375" style="1307" customWidth="1"/>
    <col min="16162" max="16162" width="1.140625" style="1307" customWidth="1"/>
    <col min="16163" max="16384" width="9.140625" style="1307"/>
  </cols>
  <sheetData>
    <row r="1" spans="1:34" ht="12" customHeight="1" x14ac:dyDescent="0.15">
      <c r="A1" s="1304"/>
      <c r="B1" s="1305"/>
      <c r="C1" s="1305"/>
      <c r="D1" s="1305"/>
      <c r="E1" s="1305"/>
      <c r="F1" s="1305"/>
      <c r="G1" s="1305"/>
      <c r="H1" s="1305"/>
      <c r="I1" s="1305"/>
      <c r="J1" s="1305"/>
      <c r="K1" s="1305"/>
      <c r="L1" s="1305"/>
      <c r="M1" s="1305"/>
      <c r="N1" s="1305"/>
      <c r="O1" s="1305"/>
      <c r="P1" s="1305"/>
      <c r="Q1" s="1305"/>
      <c r="R1" s="1305"/>
      <c r="S1" s="1305"/>
      <c r="T1" s="1305"/>
      <c r="U1" s="1305"/>
      <c r="V1" s="1305"/>
      <c r="W1" s="1305"/>
      <c r="X1" s="1305"/>
      <c r="Y1" s="1305"/>
      <c r="Z1" s="1305"/>
      <c r="AA1" s="1305"/>
      <c r="AB1" s="1305"/>
      <c r="AC1" s="1305"/>
      <c r="AD1" s="1305"/>
      <c r="AE1" s="1305"/>
      <c r="AF1" s="1305"/>
      <c r="AG1" s="1305"/>
      <c r="AH1" s="1306"/>
    </row>
    <row r="2" spans="1:34" ht="18.75" x14ac:dyDescent="0.25">
      <c r="A2" s="1308"/>
      <c r="B2" s="1309" t="s">
        <v>543</v>
      </c>
      <c r="C2" s="1309"/>
      <c r="D2" s="1309"/>
      <c r="E2" s="1309"/>
      <c r="F2" s="1309"/>
      <c r="G2" s="1309"/>
      <c r="H2" s="1309"/>
      <c r="I2" s="1309"/>
      <c r="J2" s="1309"/>
      <c r="K2" s="1309"/>
      <c r="L2" s="1309"/>
      <c r="M2" s="1309"/>
      <c r="N2" s="1309"/>
      <c r="O2" s="1309"/>
      <c r="P2" s="1309"/>
      <c r="Q2" s="1309"/>
      <c r="R2" s="1309"/>
      <c r="S2" s="1309"/>
      <c r="T2" s="1309"/>
      <c r="U2" s="1309"/>
      <c r="V2" s="1309"/>
      <c r="W2" s="1309"/>
      <c r="X2" s="1309"/>
      <c r="Y2" s="1309"/>
      <c r="Z2" s="1309"/>
      <c r="AA2" s="1309"/>
      <c r="AB2" s="1309"/>
      <c r="AC2" s="1309"/>
      <c r="AD2" s="1309"/>
      <c r="AE2" s="1309"/>
      <c r="AF2" s="1309"/>
      <c r="AG2" s="1309"/>
      <c r="AH2" s="1310"/>
    </row>
    <row r="3" spans="1:34" ht="12" customHeight="1" x14ac:dyDescent="0.15">
      <c r="A3" s="1308"/>
      <c r="B3" s="1311"/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  <c r="N3" s="1311"/>
      <c r="O3" s="1311"/>
      <c r="P3" s="1311"/>
      <c r="Q3" s="1311"/>
      <c r="R3" s="1311"/>
      <c r="S3" s="1311"/>
      <c r="T3" s="1311"/>
      <c r="U3" s="1311"/>
      <c r="V3" s="1311"/>
      <c r="W3" s="1311"/>
      <c r="X3" s="1311"/>
      <c r="Y3" s="1311"/>
      <c r="Z3" s="1312"/>
      <c r="AA3" s="1311"/>
      <c r="AB3" s="1311"/>
      <c r="AC3" s="1311"/>
      <c r="AD3" s="1313">
        <v>2</v>
      </c>
      <c r="AE3" s="1313"/>
      <c r="AF3" s="1313"/>
      <c r="AG3" s="1313"/>
      <c r="AH3" s="1310"/>
    </row>
    <row r="4" spans="1:34" s="1320" customFormat="1" ht="12" customHeight="1" x14ac:dyDescent="0.15">
      <c r="A4" s="1314"/>
      <c r="B4" s="1315"/>
      <c r="C4" s="1315"/>
      <c r="D4" s="1316" t="s">
        <v>105</v>
      </c>
      <c r="E4" s="1315"/>
      <c r="F4" s="1315"/>
      <c r="G4" s="1315"/>
      <c r="H4" s="1315"/>
      <c r="I4" s="1315"/>
      <c r="J4" s="1315"/>
      <c r="K4" s="1315"/>
      <c r="L4" s="1315"/>
      <c r="M4" s="1315"/>
      <c r="N4" s="1315"/>
      <c r="O4" s="1315"/>
      <c r="P4" s="1315"/>
      <c r="Q4" s="1315"/>
      <c r="R4" s="1316" t="s">
        <v>106</v>
      </c>
      <c r="S4" s="1315"/>
      <c r="T4" s="1315"/>
      <c r="U4" s="1315"/>
      <c r="V4" s="1315"/>
      <c r="W4" s="1315"/>
      <c r="X4" s="1317">
        <v>0.75</v>
      </c>
      <c r="Y4" s="1317"/>
      <c r="Z4" s="1318"/>
      <c r="AA4" s="1315"/>
      <c r="AB4" s="1315"/>
      <c r="AC4" s="1315"/>
      <c r="AD4" s="1315"/>
      <c r="AE4" s="1315"/>
      <c r="AF4" s="1315"/>
      <c r="AG4" s="1315"/>
      <c r="AH4" s="1319"/>
    </row>
    <row r="5" spans="1:34" s="1320" customFormat="1" ht="12" customHeight="1" x14ac:dyDescent="0.15">
      <c r="A5" s="1314"/>
      <c r="B5" s="1315"/>
      <c r="C5" s="1315"/>
      <c r="D5" s="1315"/>
      <c r="E5" s="1315"/>
      <c r="F5" s="1315"/>
      <c r="G5" s="1315"/>
      <c r="H5" s="1315"/>
      <c r="I5" s="1315"/>
      <c r="J5" s="1315"/>
      <c r="K5" s="1315"/>
      <c r="L5" s="1315"/>
      <c r="M5" s="1315"/>
      <c r="N5" s="1315"/>
      <c r="O5" s="1315"/>
      <c r="P5" s="1315"/>
      <c r="Q5" s="1315"/>
      <c r="R5" s="1315"/>
      <c r="S5" s="1321" t="s">
        <v>107</v>
      </c>
      <c r="T5" s="1321"/>
      <c r="U5" s="1315">
        <v>0.45</v>
      </c>
      <c r="V5" s="1315"/>
      <c r="W5" s="1315"/>
      <c r="X5" s="1315"/>
      <c r="Y5" s="1315"/>
      <c r="Z5" s="1315"/>
      <c r="AA5" s="1315"/>
      <c r="AB5" s="1315"/>
      <c r="AC5" s="1315"/>
      <c r="AD5" s="1315"/>
      <c r="AE5" s="1315"/>
      <c r="AF5" s="1315"/>
      <c r="AG5" s="1315"/>
      <c r="AH5" s="1319"/>
    </row>
    <row r="6" spans="1:34" s="1320" customFormat="1" ht="12" customHeight="1" x14ac:dyDescent="0.15">
      <c r="A6" s="1314"/>
      <c r="B6" s="1315"/>
      <c r="C6" s="1315"/>
      <c r="D6" s="1315"/>
      <c r="E6" s="1315"/>
      <c r="F6" s="1315"/>
      <c r="G6" s="1315"/>
      <c r="H6" s="1315"/>
      <c r="I6" s="1315"/>
      <c r="J6" s="1315"/>
      <c r="K6" s="1315"/>
      <c r="L6" s="1315"/>
      <c r="M6" s="1315"/>
      <c r="N6" s="1315"/>
      <c r="O6" s="1315"/>
      <c r="P6" s="1315"/>
      <c r="Q6" s="1315"/>
      <c r="R6" s="1315"/>
      <c r="S6" s="1315"/>
      <c r="T6" s="1315"/>
      <c r="U6" s="1315"/>
      <c r="V6" s="1315"/>
      <c r="W6" s="1315"/>
      <c r="X6" s="1315"/>
      <c r="Y6" s="1315"/>
      <c r="Z6" s="1315"/>
      <c r="AA6" s="1315"/>
      <c r="AB6" s="1315"/>
      <c r="AC6" s="1315"/>
      <c r="AD6" s="1315"/>
      <c r="AE6" s="1315"/>
      <c r="AF6" s="1315"/>
      <c r="AG6" s="1315"/>
      <c r="AH6" s="1319"/>
    </row>
    <row r="7" spans="1:34" s="1320" customFormat="1" ht="12" customHeight="1" x14ac:dyDescent="0.15">
      <c r="A7" s="1314"/>
      <c r="B7" s="1315"/>
      <c r="C7" s="1315"/>
      <c r="D7" s="1315"/>
      <c r="E7" s="1315"/>
      <c r="F7" s="1315"/>
      <c r="G7" s="1315"/>
      <c r="H7" s="1315"/>
      <c r="I7" s="1315"/>
      <c r="J7" s="1315"/>
      <c r="K7" s="1315"/>
      <c r="L7" s="1315"/>
      <c r="M7" s="1315"/>
      <c r="N7" s="1315"/>
      <c r="O7" s="1315"/>
      <c r="P7" s="1315"/>
      <c r="Q7" s="1315"/>
      <c r="R7" s="1315"/>
      <c r="S7" s="1315"/>
      <c r="T7" s="1315"/>
      <c r="U7" s="1315"/>
      <c r="V7" s="1315"/>
      <c r="W7" s="1315"/>
      <c r="X7" s="1315"/>
      <c r="Y7" s="1315"/>
      <c r="Z7" s="1315"/>
      <c r="AA7" s="1315"/>
      <c r="AB7" s="1315"/>
      <c r="AC7" s="1315"/>
      <c r="AD7" s="1315"/>
      <c r="AE7" s="1315"/>
      <c r="AF7" s="1315"/>
      <c r="AG7" s="1315"/>
      <c r="AH7" s="1319"/>
    </row>
    <row r="8" spans="1:34" s="1320" customFormat="1" ht="12" customHeight="1" x14ac:dyDescent="0.15">
      <c r="A8" s="1314"/>
      <c r="B8" s="1315"/>
      <c r="C8" s="1315"/>
      <c r="D8" s="1315"/>
      <c r="E8" s="1315"/>
      <c r="F8" s="1315"/>
      <c r="G8" s="1315"/>
      <c r="H8" s="1315"/>
      <c r="I8" s="1315"/>
      <c r="J8" s="1315"/>
      <c r="K8" s="1315"/>
      <c r="L8" s="1315"/>
      <c r="M8" s="1315"/>
      <c r="N8" s="1315"/>
      <c r="O8" s="1315"/>
      <c r="P8" s="1315"/>
      <c r="Q8" s="1315"/>
      <c r="R8" s="1315"/>
      <c r="S8" s="1315"/>
      <c r="T8" s="1322" t="s">
        <v>108</v>
      </c>
      <c r="U8" s="1323">
        <v>0.3</v>
      </c>
      <c r="V8" s="1315"/>
      <c r="W8" s="1315"/>
      <c r="X8" s="1315"/>
      <c r="Y8" s="1315"/>
      <c r="Z8" s="1315"/>
      <c r="AA8" s="1315"/>
      <c r="AB8" s="1315"/>
      <c r="AC8" s="1315"/>
      <c r="AD8" s="1315"/>
      <c r="AE8" s="1315"/>
      <c r="AF8" s="1315"/>
      <c r="AG8" s="1315"/>
      <c r="AH8" s="1319"/>
    </row>
    <row r="9" spans="1:34" s="1320" customFormat="1" ht="12" customHeight="1" x14ac:dyDescent="0.15">
      <c r="A9" s="1314"/>
      <c r="B9" s="1315"/>
      <c r="C9" s="1315"/>
      <c r="D9" s="1315"/>
      <c r="E9" s="1315"/>
      <c r="F9" s="1315"/>
      <c r="G9" s="1315"/>
      <c r="H9" s="1315"/>
      <c r="I9" s="1315"/>
      <c r="J9" s="1315"/>
      <c r="K9" s="1315"/>
      <c r="L9" s="1315"/>
      <c r="M9" s="1315"/>
      <c r="N9" s="1315"/>
      <c r="O9" s="1315"/>
      <c r="P9" s="1315"/>
      <c r="Q9" s="1315"/>
      <c r="R9" s="1315"/>
      <c r="S9" s="1315"/>
      <c r="T9" s="1324" t="s">
        <v>109</v>
      </c>
      <c r="U9" s="1324"/>
      <c r="V9" s="1325"/>
      <c r="W9" s="1326"/>
      <c r="X9" s="1315"/>
      <c r="Y9" s="1315"/>
      <c r="Z9" s="1315"/>
      <c r="AA9" s="1315"/>
      <c r="AB9" s="1315"/>
      <c r="AC9" s="1315"/>
      <c r="AD9" s="1315"/>
      <c r="AE9" s="1315"/>
      <c r="AF9" s="1315"/>
      <c r="AG9" s="1315"/>
      <c r="AH9" s="1319"/>
    </row>
    <row r="10" spans="1:34" s="1320" customFormat="1" ht="12" customHeight="1" x14ac:dyDescent="0.15">
      <c r="A10" s="1314"/>
      <c r="B10" s="1315"/>
      <c r="C10" s="1315"/>
      <c r="D10" s="1315"/>
      <c r="E10" s="1315"/>
      <c r="F10" s="1315"/>
      <c r="G10" s="1315"/>
      <c r="H10" s="1315"/>
      <c r="I10" s="1315"/>
      <c r="J10" s="1315"/>
      <c r="K10" s="1315"/>
      <c r="L10" s="1315"/>
      <c r="M10" s="1315"/>
      <c r="N10" s="1315"/>
      <c r="O10" s="1315"/>
      <c r="P10" s="1315"/>
      <c r="Q10" s="1315"/>
      <c r="R10" s="1315"/>
      <c r="S10" s="1315"/>
      <c r="T10" s="1315"/>
      <c r="U10" s="1315"/>
      <c r="V10" s="1326"/>
      <c r="W10" s="1326"/>
      <c r="X10" s="1315"/>
      <c r="Y10" s="1315"/>
      <c r="Z10" s="1324" t="s">
        <v>544</v>
      </c>
      <c r="AA10" s="1324"/>
      <c r="AB10" s="1324"/>
      <c r="AC10" s="1315"/>
      <c r="AD10" s="1315"/>
      <c r="AE10" s="1315"/>
      <c r="AF10" s="1315"/>
      <c r="AG10" s="1315"/>
      <c r="AH10" s="1319"/>
    </row>
    <row r="11" spans="1:34" s="1320" customFormat="1" ht="12" customHeight="1" x14ac:dyDescent="0.15">
      <c r="A11" s="1314"/>
      <c r="B11" s="1315"/>
      <c r="C11" s="1315"/>
      <c r="D11" s="1315"/>
      <c r="E11" s="1315"/>
      <c r="F11" s="1315"/>
      <c r="G11" s="1315"/>
      <c r="H11" s="1315"/>
      <c r="I11" s="1315"/>
      <c r="J11" s="1315"/>
      <c r="K11" s="1315"/>
      <c r="L11" s="1315"/>
      <c r="M11" s="1315"/>
      <c r="N11" s="1315"/>
      <c r="O11" s="1315"/>
      <c r="P11" s="1315"/>
      <c r="Q11" s="1315"/>
      <c r="R11" s="1315"/>
      <c r="S11" s="1315"/>
      <c r="T11" s="1327">
        <f>ROUND(SQRT(1+U8^2)*AC11,2)</f>
        <v>2.09</v>
      </c>
      <c r="U11" s="1327"/>
      <c r="V11" s="1326"/>
      <c r="W11" s="1326"/>
      <c r="X11" s="1315"/>
      <c r="Y11" s="1315"/>
      <c r="Z11" s="1315"/>
      <c r="AA11" s="1315"/>
      <c r="AB11" s="1315"/>
      <c r="AC11" s="1328">
        <f>AD3</f>
        <v>2</v>
      </c>
      <c r="AD11" s="1329">
        <f>AC11+AC16</f>
        <v>2.5</v>
      </c>
      <c r="AE11" s="1329"/>
      <c r="AF11" s="1315"/>
      <c r="AG11" s="1315"/>
      <c r="AH11" s="1319"/>
    </row>
    <row r="12" spans="1:34" s="1320" customFormat="1" ht="12" customHeight="1" x14ac:dyDescent="0.15">
      <c r="A12" s="1314"/>
      <c r="B12" s="1315"/>
      <c r="C12" s="1315"/>
      <c r="D12" s="1315"/>
      <c r="E12" s="1315"/>
      <c r="F12" s="1315"/>
      <c r="G12" s="1315"/>
      <c r="H12" s="1315"/>
      <c r="I12" s="1315"/>
      <c r="J12" s="1315"/>
      <c r="K12" s="1315"/>
      <c r="L12" s="1315"/>
      <c r="M12" s="1315"/>
      <c r="N12" s="1315"/>
      <c r="O12" s="1315"/>
      <c r="P12" s="1315"/>
      <c r="Q12" s="1315"/>
      <c r="R12" s="1315"/>
      <c r="S12" s="1315"/>
      <c r="T12" s="1315"/>
      <c r="U12" s="1315"/>
      <c r="V12" s="1315"/>
      <c r="W12" s="1315"/>
      <c r="X12" s="1315"/>
      <c r="Y12" s="1315"/>
      <c r="Z12" s="1315"/>
      <c r="AA12" s="1315" t="s">
        <v>111</v>
      </c>
      <c r="AB12" s="1315"/>
      <c r="AC12" s="1315"/>
      <c r="AD12" s="1315"/>
      <c r="AE12" s="1315"/>
      <c r="AF12" s="1315"/>
      <c r="AG12" s="1315"/>
      <c r="AH12" s="1319"/>
    </row>
    <row r="13" spans="1:34" s="1320" customFormat="1" ht="12" customHeight="1" x14ac:dyDescent="0.15">
      <c r="A13" s="1314"/>
      <c r="B13" s="1315"/>
      <c r="C13" s="1315"/>
      <c r="D13" s="1315"/>
      <c r="E13" s="1315"/>
      <c r="F13" s="1315"/>
      <c r="G13" s="1315"/>
      <c r="H13" s="1315"/>
      <c r="I13" s="1315"/>
      <c r="J13" s="1315"/>
      <c r="K13" s="1315"/>
      <c r="L13" s="1315"/>
      <c r="M13" s="1315"/>
      <c r="N13" s="1315"/>
      <c r="O13" s="1324"/>
      <c r="P13" s="1324"/>
      <c r="Q13" s="1315"/>
      <c r="R13" s="1315" t="s">
        <v>112</v>
      </c>
      <c r="S13" s="1315"/>
      <c r="T13" s="1315"/>
      <c r="U13" s="1315"/>
      <c r="V13" s="1315"/>
      <c r="W13" s="1315"/>
      <c r="X13" s="1315"/>
      <c r="Y13" s="1315"/>
      <c r="Z13" s="1315"/>
      <c r="AA13" s="1315"/>
      <c r="AB13" s="1315"/>
      <c r="AC13" s="1315"/>
      <c r="AD13" s="1315"/>
      <c r="AE13" s="1315"/>
      <c r="AF13" s="1315"/>
      <c r="AG13" s="1315"/>
      <c r="AH13" s="1319"/>
    </row>
    <row r="14" spans="1:34" s="1320" customFormat="1" ht="12" customHeight="1" x14ac:dyDescent="0.15">
      <c r="A14" s="1314"/>
      <c r="B14" s="1315"/>
      <c r="C14" s="1315"/>
      <c r="D14" s="1315"/>
      <c r="E14" s="1315"/>
      <c r="F14" s="1315"/>
      <c r="G14" s="1315"/>
      <c r="H14" s="1315"/>
      <c r="I14" s="1315"/>
      <c r="J14" s="1315"/>
      <c r="K14" s="1315"/>
      <c r="L14" s="1315"/>
      <c r="M14" s="1315"/>
      <c r="N14" s="1315"/>
      <c r="O14" s="1315"/>
      <c r="P14" s="1315"/>
      <c r="Q14" s="1315"/>
      <c r="R14" s="1315"/>
      <c r="S14" s="1315"/>
      <c r="T14" s="1315"/>
      <c r="U14" s="1315"/>
      <c r="V14" s="1315"/>
      <c r="W14" s="1315"/>
      <c r="X14" s="1315"/>
      <c r="Y14" s="1315"/>
      <c r="Z14" s="1315"/>
      <c r="AA14" s="1315" t="s">
        <v>113</v>
      </c>
      <c r="AB14" s="1315"/>
      <c r="AC14" s="1315"/>
      <c r="AD14" s="1315"/>
      <c r="AE14" s="1315"/>
      <c r="AF14" s="1315"/>
      <c r="AG14" s="1315"/>
      <c r="AH14" s="1319"/>
    </row>
    <row r="15" spans="1:34" s="1320" customFormat="1" ht="12" customHeight="1" x14ac:dyDescent="0.15">
      <c r="A15" s="1314"/>
      <c r="B15" s="1315"/>
      <c r="C15" s="1315"/>
      <c r="D15" s="1315"/>
      <c r="E15" s="1315"/>
      <c r="F15" s="1315"/>
      <c r="G15" s="1315"/>
      <c r="H15" s="1315"/>
      <c r="I15" s="1315"/>
      <c r="J15" s="1315"/>
      <c r="K15" s="1315"/>
      <c r="L15" s="1315"/>
      <c r="M15" s="1315"/>
      <c r="N15" s="1315"/>
      <c r="O15" s="1324" t="s">
        <v>545</v>
      </c>
      <c r="P15" s="1324"/>
      <c r="Q15" s="1315"/>
      <c r="R15" s="1315"/>
      <c r="S15" s="1315"/>
      <c r="T15" s="1315"/>
      <c r="U15" s="1315"/>
      <c r="V15" s="1315"/>
      <c r="W15" s="1315"/>
      <c r="X15" s="1315"/>
      <c r="Y15" s="1315"/>
      <c r="Z15" s="1315"/>
      <c r="AA15" s="1315"/>
      <c r="AB15" s="1315"/>
      <c r="AC15" s="1315"/>
      <c r="AD15" s="1315"/>
      <c r="AE15" s="1315"/>
      <c r="AF15" s="1315"/>
      <c r="AG15" s="1315"/>
      <c r="AH15" s="1319"/>
    </row>
    <row r="16" spans="1:34" s="1320" customFormat="1" ht="12" customHeight="1" x14ac:dyDescent="0.15">
      <c r="A16" s="1314"/>
      <c r="B16" s="1315"/>
      <c r="C16" s="1315"/>
      <c r="D16" s="1315"/>
      <c r="E16" s="1315"/>
      <c r="F16" s="1315"/>
      <c r="G16" s="1315"/>
      <c r="H16" s="1315"/>
      <c r="I16" s="1315"/>
      <c r="J16" s="1315"/>
      <c r="K16" s="1315"/>
      <c r="L16" s="1315"/>
      <c r="M16" s="1315"/>
      <c r="N16" s="1315"/>
      <c r="O16" s="1315"/>
      <c r="P16" s="1315"/>
      <c r="Q16" s="1315"/>
      <c r="R16" s="1315"/>
      <c r="S16" s="1315"/>
      <c r="T16" s="1315"/>
      <c r="U16" s="1315"/>
      <c r="V16" s="1315"/>
      <c r="W16" s="1330"/>
      <c r="X16" s="1331">
        <v>0.35</v>
      </c>
      <c r="Y16" s="1331"/>
      <c r="Z16" s="1315"/>
      <c r="AA16" s="1315"/>
      <c r="AB16" s="1315"/>
      <c r="AC16" s="1332">
        <v>0.5</v>
      </c>
      <c r="AD16" s="1333"/>
      <c r="AE16" s="1333"/>
      <c r="AF16" s="1315"/>
      <c r="AG16" s="1315"/>
      <c r="AH16" s="1319"/>
    </row>
    <row r="17" spans="1:34" s="1320" customFormat="1" ht="12" customHeight="1" x14ac:dyDescent="0.15">
      <c r="A17" s="1314"/>
      <c r="B17" s="1315"/>
      <c r="C17" s="1315"/>
      <c r="D17" s="1315"/>
      <c r="E17" s="1315"/>
      <c r="F17" s="1315"/>
      <c r="G17" s="1315"/>
      <c r="H17" s="1315"/>
      <c r="I17" s="1315"/>
      <c r="J17" s="1315"/>
      <c r="K17" s="1315"/>
      <c r="L17" s="1315"/>
      <c r="M17" s="1315"/>
      <c r="N17" s="1315"/>
      <c r="O17" s="1315"/>
      <c r="P17" s="1315"/>
      <c r="Q17" s="1315"/>
      <c r="R17" s="1315"/>
      <c r="S17" s="1315"/>
      <c r="T17" s="1315"/>
      <c r="U17" s="1315"/>
      <c r="V17" s="1315"/>
      <c r="W17" s="1315"/>
      <c r="X17" s="1315"/>
      <c r="Y17" s="1315"/>
      <c r="Z17" s="1315"/>
      <c r="AA17" s="1315"/>
      <c r="AB17" s="1315"/>
      <c r="AC17" s="1315"/>
      <c r="AD17" s="1315"/>
      <c r="AE17" s="1315"/>
      <c r="AF17" s="1315"/>
      <c r="AG17" s="1315"/>
      <c r="AH17" s="1319"/>
    </row>
    <row r="18" spans="1:34" s="1320" customFormat="1" ht="12" customHeight="1" x14ac:dyDescent="0.15">
      <c r="A18" s="1314"/>
      <c r="B18" s="1315"/>
      <c r="C18" s="1315"/>
      <c r="D18" s="1315"/>
      <c r="E18" s="1315"/>
      <c r="F18" s="1315"/>
      <c r="G18" s="1317">
        <v>1</v>
      </c>
      <c r="H18" s="1317"/>
      <c r="I18" s="1317"/>
      <c r="J18" s="1315"/>
      <c r="K18" s="1315"/>
      <c r="L18" s="1315"/>
      <c r="M18" s="1315"/>
      <c r="N18" s="1315"/>
      <c r="O18" s="1315"/>
      <c r="P18" s="1315"/>
      <c r="Q18" s="1315"/>
      <c r="R18" s="1315"/>
      <c r="S18" s="1329"/>
      <c r="T18" s="1318"/>
      <c r="U18" s="1334">
        <v>0.5</v>
      </c>
      <c r="V18" s="1334"/>
      <c r="W18" s="1335"/>
      <c r="X18" s="1315"/>
      <c r="Y18" s="1315"/>
      <c r="Z18" s="1315"/>
      <c r="AA18" s="1315"/>
      <c r="AB18" s="1315"/>
      <c r="AC18" s="1315"/>
      <c r="AD18" s="1315"/>
      <c r="AE18" s="1315"/>
      <c r="AF18" s="1315"/>
      <c r="AG18" s="1315"/>
      <c r="AH18" s="1319"/>
    </row>
    <row r="19" spans="1:34" s="1320" customFormat="1" ht="12" customHeight="1" x14ac:dyDescent="0.15">
      <c r="A19" s="1314"/>
      <c r="B19" s="1315"/>
      <c r="C19" s="1315"/>
      <c r="D19" s="1315"/>
      <c r="E19" s="1315"/>
      <c r="F19" s="1315"/>
      <c r="G19" s="1315"/>
      <c r="H19" s="1315"/>
      <c r="I19" s="1315"/>
      <c r="J19" s="1315"/>
      <c r="K19" s="1315"/>
      <c r="L19" s="1315"/>
      <c r="M19" s="1315"/>
      <c r="N19" s="1315"/>
      <c r="O19" s="1315"/>
      <c r="P19" s="1315"/>
      <c r="Q19" s="1315"/>
      <c r="R19" s="1315"/>
      <c r="S19" s="1334"/>
      <c r="T19" s="1334"/>
      <c r="U19" s="1329">
        <v>0.2</v>
      </c>
      <c r="V19" s="1329"/>
      <c r="W19" s="1329"/>
      <c r="X19" s="1315"/>
      <c r="Y19" s="1315"/>
      <c r="Z19" s="1315"/>
      <c r="AA19" s="1315"/>
      <c r="AB19" s="1315"/>
      <c r="AC19" s="1315"/>
      <c r="AD19" s="1315"/>
      <c r="AE19" s="1315"/>
      <c r="AF19" s="1315"/>
      <c r="AG19" s="1315"/>
      <c r="AH19" s="1319"/>
    </row>
    <row r="20" spans="1:34" s="1320" customFormat="1" ht="9.9499999999999993" customHeight="1" x14ac:dyDescent="0.15">
      <c r="A20" s="1314"/>
      <c r="B20" s="1315"/>
      <c r="C20" s="1315"/>
      <c r="D20" s="1315"/>
      <c r="E20" s="1315"/>
      <c r="F20" s="1315"/>
      <c r="G20" s="1315"/>
      <c r="H20" s="1315"/>
      <c r="I20" s="1315"/>
      <c r="J20" s="1315"/>
      <c r="K20" s="1315"/>
      <c r="L20" s="1315"/>
      <c r="M20" s="1315"/>
      <c r="N20" s="1315"/>
      <c r="O20" s="1315"/>
      <c r="P20" s="1315"/>
      <c r="Q20" s="1315"/>
      <c r="R20" s="1315"/>
      <c r="S20" s="1328"/>
      <c r="T20" s="1328"/>
      <c r="U20" s="1315"/>
      <c r="V20" s="1328"/>
      <c r="W20" s="1328">
        <v>0.9</v>
      </c>
      <c r="X20" s="1315"/>
      <c r="Y20" s="1315"/>
      <c r="Z20" s="1315"/>
      <c r="AA20" s="1315"/>
      <c r="AB20" s="1315"/>
      <c r="AC20" s="1315"/>
      <c r="AD20" s="1315"/>
      <c r="AE20" s="1315"/>
      <c r="AF20" s="1315"/>
      <c r="AG20" s="1315"/>
      <c r="AH20" s="1319"/>
    </row>
    <row r="21" spans="1:34" s="1320" customFormat="1" ht="15.75" customHeight="1" x14ac:dyDescent="0.15">
      <c r="A21" s="1314"/>
      <c r="B21" s="1336" t="s">
        <v>114</v>
      </c>
      <c r="C21" s="1336"/>
      <c r="D21" s="1336"/>
      <c r="E21" s="1336"/>
      <c r="F21" s="1336"/>
      <c r="G21" s="1336"/>
      <c r="H21" s="1336"/>
      <c r="I21" s="1336"/>
      <c r="J21" s="1336"/>
      <c r="K21" s="1336"/>
      <c r="L21" s="1336"/>
      <c r="M21" s="1336"/>
      <c r="N21" s="1336"/>
      <c r="O21" s="1336"/>
      <c r="P21" s="1336"/>
      <c r="Q21" s="1336"/>
      <c r="R21" s="1336"/>
      <c r="S21" s="1336"/>
      <c r="T21" s="1336"/>
      <c r="U21" s="1336"/>
      <c r="V21" s="1336"/>
      <c r="W21" s="1336"/>
      <c r="X21" s="1336"/>
      <c r="Y21" s="1336"/>
      <c r="Z21" s="1336"/>
      <c r="AA21" s="1336"/>
      <c r="AB21" s="1336"/>
      <c r="AC21" s="1336"/>
      <c r="AD21" s="1336"/>
      <c r="AE21" s="1336"/>
      <c r="AF21" s="1336"/>
      <c r="AG21" s="1336"/>
      <c r="AH21" s="1319"/>
    </row>
    <row r="22" spans="1:34" s="1345" customFormat="1" ht="21.75" customHeight="1" x14ac:dyDescent="0.15">
      <c r="A22" s="1337"/>
      <c r="B22" s="1338" t="s">
        <v>115</v>
      </c>
      <c r="C22" s="1339" t="s">
        <v>116</v>
      </c>
      <c r="D22" s="1340"/>
      <c r="E22" s="1339" t="s">
        <v>117</v>
      </c>
      <c r="F22" s="1341"/>
      <c r="G22" s="1341"/>
      <c r="H22" s="1341"/>
      <c r="I22" s="1341"/>
      <c r="J22" s="1341"/>
      <c r="K22" s="1341"/>
      <c r="L22" s="1341"/>
      <c r="M22" s="1341"/>
      <c r="N22" s="1340"/>
      <c r="O22" s="1338" t="s">
        <v>118</v>
      </c>
      <c r="P22" s="1342" t="s">
        <v>44</v>
      </c>
      <c r="Q22" s="1343" t="s">
        <v>119</v>
      </c>
      <c r="R22" s="1343"/>
      <c r="S22" s="1338" t="s">
        <v>120</v>
      </c>
      <c r="T22" s="1339" t="s">
        <v>121</v>
      </c>
      <c r="U22" s="1341"/>
      <c r="V22" s="1341"/>
      <c r="W22" s="1341"/>
      <c r="X22" s="1341"/>
      <c r="Y22" s="1341"/>
      <c r="Z22" s="1341"/>
      <c r="AA22" s="1341"/>
      <c r="AB22" s="1341"/>
      <c r="AC22" s="1341"/>
      <c r="AD22" s="1341"/>
      <c r="AE22" s="1340"/>
      <c r="AF22" s="1338" t="s">
        <v>118</v>
      </c>
      <c r="AG22" s="1338" t="s">
        <v>510</v>
      </c>
      <c r="AH22" s="1344"/>
    </row>
    <row r="23" spans="1:34" s="1345" customFormat="1" ht="21.75" customHeight="1" x14ac:dyDescent="0.15">
      <c r="A23" s="1337"/>
      <c r="B23" s="1338" t="s">
        <v>122</v>
      </c>
      <c r="C23" s="1339"/>
      <c r="D23" s="1340"/>
      <c r="E23" s="1346">
        <f>G18</f>
        <v>1</v>
      </c>
      <c r="F23" s="1347" t="s">
        <v>123</v>
      </c>
      <c r="G23" s="1347">
        <f>AC11</f>
        <v>2</v>
      </c>
      <c r="H23" s="1348"/>
      <c r="I23" s="1348"/>
      <c r="J23" s="1348"/>
      <c r="K23" s="1348"/>
      <c r="L23" s="1348"/>
      <c r="M23" s="1348"/>
      <c r="N23" s="1349"/>
      <c r="O23" s="1350">
        <f>ROUND(E23*G23,2)</f>
        <v>2</v>
      </c>
      <c r="P23" s="1338" t="s">
        <v>124</v>
      </c>
      <c r="Q23" s="1351" t="s">
        <v>125</v>
      </c>
      <c r="R23" s="1338" t="s">
        <v>126</v>
      </c>
      <c r="S23" s="1352" t="s">
        <v>546</v>
      </c>
      <c r="T23" s="1342"/>
      <c r="U23" s="1347">
        <f>AC16</f>
        <v>0.5</v>
      </c>
      <c r="V23" s="1348" t="s">
        <v>123</v>
      </c>
      <c r="W23" s="1347">
        <f>U18+U19</f>
        <v>0.7</v>
      </c>
      <c r="X23" s="1348" t="s">
        <v>547</v>
      </c>
      <c r="Y23" s="1347">
        <f>U18</f>
        <v>0.5</v>
      </c>
      <c r="Z23" s="1348" t="s">
        <v>548</v>
      </c>
      <c r="AA23" s="1353">
        <f>AC16-X16</f>
        <v>0.15000000000000002</v>
      </c>
      <c r="AB23" s="1348" t="s">
        <v>549</v>
      </c>
      <c r="AC23" s="1348">
        <v>0.5</v>
      </c>
      <c r="AD23" s="1348" t="s">
        <v>550</v>
      </c>
      <c r="AE23" s="1349">
        <f>ROUND(U23*W23-Y23*AA23*AC23,2)</f>
        <v>0.31</v>
      </c>
      <c r="AF23" s="1354">
        <f>AE23+AE24</f>
        <v>0.73</v>
      </c>
      <c r="AG23" s="1355" t="s">
        <v>127</v>
      </c>
      <c r="AH23" s="1344"/>
    </row>
    <row r="24" spans="1:34" s="1345" customFormat="1" ht="21.75" customHeight="1" x14ac:dyDescent="0.15">
      <c r="A24" s="1337"/>
      <c r="B24" s="1338" t="s">
        <v>128</v>
      </c>
      <c r="C24" s="1356" t="s">
        <v>129</v>
      </c>
      <c r="D24" s="1357">
        <f>U8</f>
        <v>0.3</v>
      </c>
      <c r="E24" s="1346">
        <f>E23</f>
        <v>1</v>
      </c>
      <c r="F24" s="1347" t="s">
        <v>434</v>
      </c>
      <c r="G24" s="1347">
        <f>T11</f>
        <v>2.09</v>
      </c>
      <c r="H24" s="1348"/>
      <c r="I24" s="1348"/>
      <c r="J24" s="1358"/>
      <c r="K24" s="1348"/>
      <c r="L24" s="1348"/>
      <c r="M24" s="1348"/>
      <c r="N24" s="1349"/>
      <c r="O24" s="1350">
        <f>ROUND(E24*G24,2)</f>
        <v>2.09</v>
      </c>
      <c r="P24" s="1338" t="s">
        <v>124</v>
      </c>
      <c r="Q24" s="1359"/>
      <c r="R24" s="1338" t="s">
        <v>130</v>
      </c>
      <c r="S24" s="1352" t="s">
        <v>551</v>
      </c>
      <c r="T24" s="1342"/>
      <c r="U24" s="1347">
        <f>O24</f>
        <v>2.09</v>
      </c>
      <c r="V24" s="1348" t="s">
        <v>123</v>
      </c>
      <c r="W24" s="1360">
        <v>0.2</v>
      </c>
      <c r="X24" s="1361" t="s">
        <v>131</v>
      </c>
      <c r="Y24" s="1348"/>
      <c r="Z24" s="1348"/>
      <c r="AA24" s="1362"/>
      <c r="AB24" s="1348"/>
      <c r="AC24" s="1347"/>
      <c r="AD24" s="1348" t="s">
        <v>552</v>
      </c>
      <c r="AE24" s="1349">
        <f>ROUND(U24*W24,2)</f>
        <v>0.42</v>
      </c>
      <c r="AF24" s="1363"/>
      <c r="AG24" s="1363"/>
      <c r="AH24" s="1344"/>
    </row>
    <row r="25" spans="1:34" s="1345" customFormat="1" ht="21.75" customHeight="1" x14ac:dyDescent="0.15">
      <c r="A25" s="1337"/>
      <c r="B25" s="1338" t="s">
        <v>132</v>
      </c>
      <c r="C25" s="1364" t="s">
        <v>133</v>
      </c>
      <c r="D25" s="1365"/>
      <c r="E25" s="1346">
        <f>X4</f>
        <v>0.75</v>
      </c>
      <c r="F25" s="1348" t="s">
        <v>134</v>
      </c>
      <c r="G25" s="1347">
        <f>W20</f>
        <v>0.9</v>
      </c>
      <c r="H25" s="1348" t="s">
        <v>135</v>
      </c>
      <c r="I25" s="1366">
        <v>2</v>
      </c>
      <c r="J25" s="1361"/>
      <c r="K25" s="1348"/>
      <c r="L25" s="1348"/>
      <c r="M25" s="1348"/>
      <c r="N25" s="1349"/>
      <c r="O25" s="1350">
        <f>ROUND((E25+G25)/I25,2)</f>
        <v>0.83</v>
      </c>
      <c r="P25" s="1338" t="s">
        <v>136</v>
      </c>
      <c r="Q25" s="1351" t="s">
        <v>137</v>
      </c>
      <c r="R25" s="1367" t="s">
        <v>138</v>
      </c>
      <c r="S25" s="1338" t="s">
        <v>139</v>
      </c>
      <c r="T25" s="1342"/>
      <c r="U25" s="1347">
        <f>O24</f>
        <v>2.09</v>
      </c>
      <c r="V25" s="1348" t="s">
        <v>123</v>
      </c>
      <c r="W25" s="1368">
        <v>8.9999999999999993E-3</v>
      </c>
      <c r="X25" s="1361" t="s">
        <v>131</v>
      </c>
      <c r="Y25" s="1348"/>
      <c r="Z25" s="1348" t="s">
        <v>101</v>
      </c>
      <c r="AA25" s="1369">
        <f>ROUND(U25*W25,3)</f>
        <v>1.9E-2</v>
      </c>
      <c r="AB25" s="1369"/>
      <c r="AC25" s="1348"/>
      <c r="AD25" s="1348"/>
      <c r="AE25" s="1349"/>
      <c r="AF25" s="1370">
        <f>+AA25+AA26</f>
        <v>1.9E-2</v>
      </c>
      <c r="AG25" s="1355" t="s">
        <v>127</v>
      </c>
      <c r="AH25" s="1344"/>
    </row>
    <row r="26" spans="1:34" s="1345" customFormat="1" ht="21.75" customHeight="1" x14ac:dyDescent="0.15">
      <c r="A26" s="1337"/>
      <c r="B26" s="1338" t="s">
        <v>140</v>
      </c>
      <c r="C26" s="1339"/>
      <c r="D26" s="1340"/>
      <c r="E26" s="1346">
        <f>AC11</f>
        <v>2</v>
      </c>
      <c r="F26" s="1348" t="s">
        <v>123</v>
      </c>
      <c r="G26" s="1347">
        <f>O25</f>
        <v>0.83</v>
      </c>
      <c r="H26" s="1348"/>
      <c r="I26" s="1348"/>
      <c r="J26" s="1361"/>
      <c r="K26" s="1348"/>
      <c r="L26" s="1348"/>
      <c r="M26" s="1348"/>
      <c r="N26" s="1349"/>
      <c r="O26" s="1350">
        <f>ROUND(E26*G26,2)</f>
        <v>1.66</v>
      </c>
      <c r="P26" s="1338" t="s">
        <v>127</v>
      </c>
      <c r="Q26" s="1359"/>
      <c r="R26" s="1338" t="s">
        <v>141</v>
      </c>
      <c r="S26" s="1338" t="s">
        <v>142</v>
      </c>
      <c r="T26" s="1342"/>
      <c r="U26" s="1347">
        <v>0</v>
      </c>
      <c r="V26" s="1348" t="s">
        <v>123</v>
      </c>
      <c r="W26" s="1347"/>
      <c r="X26" s="1348" t="s">
        <v>123</v>
      </c>
      <c r="Y26" s="1347">
        <v>1</v>
      </c>
      <c r="Z26" s="1348" t="s">
        <v>101</v>
      </c>
      <c r="AA26" s="1369">
        <f>ROUND(U26*W26*Y26,3)</f>
        <v>0</v>
      </c>
      <c r="AB26" s="1369"/>
      <c r="AC26" s="1348"/>
      <c r="AD26" s="1348"/>
      <c r="AE26" s="1349"/>
      <c r="AF26" s="1371"/>
      <c r="AG26" s="1363"/>
      <c r="AH26" s="1344"/>
    </row>
    <row r="27" spans="1:34" s="1345" customFormat="1" ht="21.75" customHeight="1" x14ac:dyDescent="0.15">
      <c r="A27" s="1337"/>
      <c r="B27" s="1338" t="s">
        <v>553</v>
      </c>
      <c r="C27" s="1339" t="s">
        <v>519</v>
      </c>
      <c r="D27" s="1340"/>
      <c r="E27" s="1346">
        <f>O24</f>
        <v>2.09</v>
      </c>
      <c r="F27" s="1348" t="s">
        <v>123</v>
      </c>
      <c r="G27" s="1348">
        <v>0.45</v>
      </c>
      <c r="H27" s="1361" t="s">
        <v>554</v>
      </c>
      <c r="I27" s="1348">
        <v>0.77</v>
      </c>
      <c r="J27" s="1361" t="s">
        <v>555</v>
      </c>
      <c r="K27" s="1341">
        <v>2.65</v>
      </c>
      <c r="L27" s="1341"/>
      <c r="M27" s="1341" t="s">
        <v>556</v>
      </c>
      <c r="N27" s="1340"/>
      <c r="O27" s="1338">
        <f>ROUND(E27*G27*I27*K27,2)</f>
        <v>1.92</v>
      </c>
      <c r="P27" s="1338" t="s">
        <v>557</v>
      </c>
      <c r="Q27" s="1340" t="s">
        <v>558</v>
      </c>
      <c r="R27" s="1343"/>
      <c r="S27" s="1338"/>
      <c r="T27" s="1372"/>
      <c r="U27" s="1347">
        <f>AE24</f>
        <v>0.42</v>
      </c>
      <c r="V27" s="1348" t="s">
        <v>123</v>
      </c>
      <c r="W27" s="1373">
        <v>0.48</v>
      </c>
      <c r="X27" s="1374" t="s">
        <v>559</v>
      </c>
      <c r="Y27" s="1373"/>
      <c r="Z27" s="1375"/>
      <c r="AA27" s="1347">
        <f>AF25</f>
        <v>1.9E-2</v>
      </c>
      <c r="AB27" s="1348" t="s">
        <v>123</v>
      </c>
      <c r="AC27" s="1376">
        <v>1.1000000000000001</v>
      </c>
      <c r="AD27" s="1374" t="s">
        <v>560</v>
      </c>
      <c r="AE27" s="1374"/>
      <c r="AF27" s="1350">
        <f>ROUND(U27*W27+AA27*AC27,2)</f>
        <v>0.22</v>
      </c>
      <c r="AG27" s="1338" t="s">
        <v>127</v>
      </c>
      <c r="AH27" s="1377"/>
    </row>
    <row r="28" spans="1:34" s="1345" customFormat="1" ht="21.75" customHeight="1" x14ac:dyDescent="0.15">
      <c r="A28" s="1337"/>
      <c r="B28" s="1338" t="s">
        <v>144</v>
      </c>
      <c r="C28" s="1364" t="s">
        <v>133</v>
      </c>
      <c r="D28" s="1365"/>
      <c r="E28" s="1346">
        <f>X4-U5</f>
        <v>0.3</v>
      </c>
      <c r="F28" s="1348" t="s">
        <v>561</v>
      </c>
      <c r="G28" s="1347">
        <f>W20-U5</f>
        <v>0.45</v>
      </c>
      <c r="H28" s="1348" t="s">
        <v>135</v>
      </c>
      <c r="I28" s="1366">
        <v>2</v>
      </c>
      <c r="J28" s="1361" t="s">
        <v>554</v>
      </c>
      <c r="K28" s="1378">
        <f>AC11</f>
        <v>2</v>
      </c>
      <c r="L28" s="1348"/>
      <c r="M28" s="1379"/>
      <c r="N28" s="1380"/>
      <c r="O28" s="1350">
        <f>ROUND((E28+G28)/I28*K28,2)</f>
        <v>0.75</v>
      </c>
      <c r="P28" s="1338" t="s">
        <v>127</v>
      </c>
      <c r="Q28" s="1340" t="s">
        <v>562</v>
      </c>
      <c r="R28" s="1343"/>
      <c r="S28" s="1338"/>
      <c r="T28" s="1372"/>
      <c r="U28" s="1347">
        <f>U27</f>
        <v>0.42</v>
      </c>
      <c r="V28" s="1348" t="s">
        <v>123</v>
      </c>
      <c r="W28" s="1373">
        <v>0.65</v>
      </c>
      <c r="X28" s="1361" t="s">
        <v>131</v>
      </c>
      <c r="Y28" s="1348"/>
      <c r="Z28" s="1348"/>
      <c r="AA28" s="1373"/>
      <c r="AB28" s="1375"/>
      <c r="AC28" s="1348"/>
      <c r="AD28" s="1348"/>
      <c r="AE28" s="1349"/>
      <c r="AF28" s="1350">
        <f>ROUND((U28)*W28,2)</f>
        <v>0.27</v>
      </c>
      <c r="AG28" s="1338" t="s">
        <v>127</v>
      </c>
      <c r="AH28" s="1377"/>
    </row>
    <row r="29" spans="1:34" s="1345" customFormat="1" ht="21.75" customHeight="1" x14ac:dyDescent="0.15">
      <c r="A29" s="1337"/>
      <c r="B29" s="1338" t="s">
        <v>149</v>
      </c>
      <c r="C29" s="1339"/>
      <c r="D29" s="1340"/>
      <c r="E29" s="1346">
        <f>O24</f>
        <v>2.09</v>
      </c>
      <c r="F29" s="1348" t="s">
        <v>123</v>
      </c>
      <c r="G29" s="1373">
        <v>0.15</v>
      </c>
      <c r="H29" s="1361" t="s">
        <v>131</v>
      </c>
      <c r="I29" s="1348"/>
      <c r="J29" s="1361"/>
      <c r="K29" s="1348"/>
      <c r="L29" s="1348"/>
      <c r="M29" s="1348"/>
      <c r="N29" s="1349"/>
      <c r="O29" s="1338">
        <f>ROUND(E29*G29,2)</f>
        <v>0.31</v>
      </c>
      <c r="P29" s="1338" t="s">
        <v>127</v>
      </c>
      <c r="Q29" s="1340" t="s">
        <v>150</v>
      </c>
      <c r="R29" s="1343"/>
      <c r="S29" s="1338" t="s">
        <v>563</v>
      </c>
      <c r="T29" s="1342"/>
      <c r="U29" s="1347">
        <f>O24</f>
        <v>2.09</v>
      </c>
      <c r="V29" s="1375" t="s">
        <v>564</v>
      </c>
      <c r="W29" s="1373">
        <v>1</v>
      </c>
      <c r="X29" s="1361" t="s">
        <v>151</v>
      </c>
      <c r="Y29" s="1348"/>
      <c r="Z29" s="1348" t="s">
        <v>123</v>
      </c>
      <c r="AA29" s="1381">
        <f>O25</f>
        <v>0.83</v>
      </c>
      <c r="AB29" s="1382" t="s">
        <v>152</v>
      </c>
      <c r="AC29" s="1362"/>
      <c r="AD29" s="1362"/>
      <c r="AE29" s="1362"/>
      <c r="AF29" s="1350">
        <f>ROUND(U29/W29/2*AA29,2)</f>
        <v>0.87</v>
      </c>
      <c r="AG29" s="1338" t="s">
        <v>136</v>
      </c>
      <c r="AH29" s="1344"/>
    </row>
    <row r="30" spans="1:34" s="1345" customFormat="1" ht="21.75" customHeight="1" x14ac:dyDescent="0.15">
      <c r="A30" s="1337"/>
      <c r="B30" s="1383" t="s">
        <v>565</v>
      </c>
      <c r="C30" s="1384" t="s">
        <v>153</v>
      </c>
      <c r="D30" s="1385"/>
      <c r="E30" s="1386">
        <f>AC16</f>
        <v>0.5</v>
      </c>
      <c r="F30" s="1387" t="s">
        <v>566</v>
      </c>
      <c r="G30" s="1376">
        <f>U18+U19</f>
        <v>0.7</v>
      </c>
      <c r="H30" s="1362" t="s">
        <v>134</v>
      </c>
      <c r="I30" s="1376">
        <f>U19</f>
        <v>0.2</v>
      </c>
      <c r="J30" s="1388" t="s">
        <v>567</v>
      </c>
      <c r="K30" s="1389">
        <v>1</v>
      </c>
      <c r="L30" s="1390" t="s">
        <v>568</v>
      </c>
      <c r="M30" s="1362">
        <f>ROUND(E30*(G30+I30)*K30,2)</f>
        <v>0.45</v>
      </c>
      <c r="N30" s="1391"/>
      <c r="O30" s="1392">
        <f>M30+M31</f>
        <v>2.5100000000000002</v>
      </c>
      <c r="P30" s="1383" t="s">
        <v>127</v>
      </c>
      <c r="Q30" s="1340" t="s">
        <v>154</v>
      </c>
      <c r="R30" s="1343"/>
      <c r="S30" s="1393" t="s">
        <v>125</v>
      </c>
      <c r="T30" s="1394"/>
      <c r="U30" s="1376">
        <f>U27</f>
        <v>0.42</v>
      </c>
      <c r="V30" s="1362" t="s">
        <v>123</v>
      </c>
      <c r="W30" s="1395">
        <v>323</v>
      </c>
      <c r="X30" s="1388" t="s">
        <v>569</v>
      </c>
      <c r="Y30" s="1362"/>
      <c r="Z30" s="1395">
        <v>40</v>
      </c>
      <c r="AA30" s="1388" t="s">
        <v>155</v>
      </c>
      <c r="AB30" s="1396" t="s">
        <v>156</v>
      </c>
      <c r="AC30" s="1396">
        <f>ROUND(U30*W30/Z30,2)</f>
        <v>3.39</v>
      </c>
      <c r="AD30" s="1396"/>
      <c r="AE30" s="1397"/>
      <c r="AF30" s="1398">
        <f>AC30+AC31</f>
        <v>3.63</v>
      </c>
      <c r="AG30" s="1383" t="s">
        <v>157</v>
      </c>
      <c r="AH30" s="1344"/>
    </row>
    <row r="31" spans="1:34" s="1345" customFormat="1" ht="21.75" customHeight="1" x14ac:dyDescent="0.15">
      <c r="A31" s="1337"/>
      <c r="B31" s="1363"/>
      <c r="C31" s="1399" t="s">
        <v>158</v>
      </c>
      <c r="D31" s="1400"/>
      <c r="E31" s="1401">
        <f>AC11</f>
        <v>2</v>
      </c>
      <c r="F31" s="1402" t="s">
        <v>566</v>
      </c>
      <c r="G31" s="1402">
        <f>O25</f>
        <v>0.83</v>
      </c>
      <c r="H31" s="1403" t="s">
        <v>134</v>
      </c>
      <c r="I31" s="1402">
        <v>0.2</v>
      </c>
      <c r="J31" s="1404" t="s">
        <v>567</v>
      </c>
      <c r="K31" s="1405">
        <v>1</v>
      </c>
      <c r="L31" s="1406" t="s">
        <v>570</v>
      </c>
      <c r="M31" s="1376">
        <f>ROUND(E31*(G31+I31)*K31,2)</f>
        <v>2.06</v>
      </c>
      <c r="N31" s="1391"/>
      <c r="O31" s="1407"/>
      <c r="P31" s="1363"/>
      <c r="Q31" s="1340"/>
      <c r="R31" s="1343"/>
      <c r="S31" s="1408" t="s">
        <v>571</v>
      </c>
      <c r="T31" s="1409"/>
      <c r="U31" s="1410">
        <f>AA25+AA26</f>
        <v>1.9E-2</v>
      </c>
      <c r="V31" s="1403" t="s">
        <v>123</v>
      </c>
      <c r="W31" s="1411">
        <v>510</v>
      </c>
      <c r="X31" s="1404" t="s">
        <v>569</v>
      </c>
      <c r="Y31" s="1403"/>
      <c r="Z31" s="1411">
        <v>40</v>
      </c>
      <c r="AA31" s="1404" t="s">
        <v>155</v>
      </c>
      <c r="AB31" s="1403" t="s">
        <v>156</v>
      </c>
      <c r="AC31" s="1402">
        <f>ROUND(U31*W31/Z31,2)</f>
        <v>0.24</v>
      </c>
      <c r="AD31" s="1403"/>
      <c r="AE31" s="1412"/>
      <c r="AF31" s="1363"/>
      <c r="AG31" s="1363"/>
      <c r="AH31" s="1344"/>
    </row>
    <row r="32" spans="1:34" s="1345" customFormat="1" ht="21.75" customHeight="1" x14ac:dyDescent="0.15">
      <c r="A32" s="1337"/>
      <c r="B32" s="1338" t="s">
        <v>159</v>
      </c>
      <c r="C32" s="1339"/>
      <c r="D32" s="1340"/>
      <c r="E32" s="1346">
        <f>AC16</f>
        <v>0.5</v>
      </c>
      <c r="F32" s="1348" t="s">
        <v>549</v>
      </c>
      <c r="G32" s="1347">
        <f>U19</f>
        <v>0.2</v>
      </c>
      <c r="H32" s="1348" t="s">
        <v>572</v>
      </c>
      <c r="I32" s="1347">
        <f>AC11</f>
        <v>2</v>
      </c>
      <c r="J32" s="1361" t="s">
        <v>549</v>
      </c>
      <c r="K32" s="1413">
        <f>U19</f>
        <v>0.2</v>
      </c>
      <c r="L32" s="1414"/>
      <c r="M32" s="1348"/>
      <c r="N32" s="1349"/>
      <c r="O32" s="1350">
        <f>E32*G32+I32*K32</f>
        <v>0.5</v>
      </c>
      <c r="P32" s="1338" t="s">
        <v>127</v>
      </c>
      <c r="Q32" s="1340" t="s">
        <v>52</v>
      </c>
      <c r="R32" s="1343"/>
      <c r="S32" s="1338"/>
      <c r="T32" s="1342" t="s">
        <v>573</v>
      </c>
      <c r="U32" s="1347">
        <f>AC16</f>
        <v>0.5</v>
      </c>
      <c r="V32" s="1347" t="s">
        <v>574</v>
      </c>
      <c r="W32" s="1347">
        <f>X16</f>
        <v>0.35</v>
      </c>
      <c r="X32" s="1347" t="s">
        <v>575</v>
      </c>
      <c r="Y32" s="1415">
        <v>1</v>
      </c>
      <c r="Z32" s="1348"/>
      <c r="AA32" s="1348"/>
      <c r="AB32" s="1348"/>
      <c r="AC32" s="1348"/>
      <c r="AD32" s="1348"/>
      <c r="AE32" s="1349"/>
      <c r="AF32" s="1350">
        <f>ROUND((U32+W32)*Y32,2)</f>
        <v>0.85</v>
      </c>
      <c r="AG32" s="1338" t="s">
        <v>124</v>
      </c>
      <c r="AH32" s="1344"/>
    </row>
    <row r="33" spans="1:34" s="1345" customFormat="1" ht="21.75" customHeight="1" x14ac:dyDescent="0.15">
      <c r="A33" s="1337"/>
      <c r="B33" s="1338" t="s">
        <v>576</v>
      </c>
      <c r="C33" s="1339"/>
      <c r="D33" s="1340"/>
      <c r="E33" s="1346">
        <f>O30</f>
        <v>2.5100000000000002</v>
      </c>
      <c r="F33" s="1416" t="s">
        <v>440</v>
      </c>
      <c r="G33" s="1347">
        <f>O32</f>
        <v>0.5</v>
      </c>
      <c r="H33" s="1403"/>
      <c r="I33" s="1348"/>
      <c r="J33" s="1358"/>
      <c r="K33" s="1348"/>
      <c r="L33" s="1414"/>
      <c r="M33" s="1348"/>
      <c r="N33" s="1349"/>
      <c r="O33" s="1350">
        <f>+E33-G33</f>
        <v>2.0100000000000002</v>
      </c>
      <c r="P33" s="1338" t="s">
        <v>127</v>
      </c>
      <c r="Q33" s="1340"/>
      <c r="R33" s="1343"/>
      <c r="S33" s="1338"/>
      <c r="T33" s="1342"/>
      <c r="U33" s="1347"/>
      <c r="V33" s="1347"/>
      <c r="W33" s="1347"/>
      <c r="X33" s="1347"/>
      <c r="Y33" s="1415"/>
      <c r="Z33" s="1348"/>
      <c r="AA33" s="1348"/>
      <c r="AB33" s="1348"/>
      <c r="AC33" s="1348"/>
      <c r="AD33" s="1348"/>
      <c r="AE33" s="1349"/>
      <c r="AF33" s="1350"/>
      <c r="AG33" s="1338"/>
      <c r="AH33" s="1344"/>
    </row>
    <row r="34" spans="1:34" s="1320" customFormat="1" ht="6" customHeight="1" thickBot="1" x14ac:dyDescent="0.2">
      <c r="A34" s="1417"/>
      <c r="B34" s="1418"/>
      <c r="C34" s="1418"/>
      <c r="D34" s="1418"/>
      <c r="E34" s="1418"/>
      <c r="F34" s="1418"/>
      <c r="G34" s="1418"/>
      <c r="H34" s="1418"/>
      <c r="I34" s="1418"/>
      <c r="J34" s="1418"/>
      <c r="K34" s="1418"/>
      <c r="L34" s="1418"/>
      <c r="M34" s="1418"/>
      <c r="N34" s="1418"/>
      <c r="O34" s="1418"/>
      <c r="P34" s="1418"/>
      <c r="Q34" s="1418"/>
      <c r="R34" s="1418"/>
      <c r="S34" s="1418"/>
      <c r="T34" s="1418"/>
      <c r="U34" s="1418"/>
      <c r="V34" s="1418"/>
      <c r="W34" s="1418"/>
      <c r="X34" s="1418"/>
      <c r="Y34" s="1418"/>
      <c r="Z34" s="1418"/>
      <c r="AA34" s="1418"/>
      <c r="AB34" s="1418"/>
      <c r="AC34" s="1418"/>
      <c r="AD34" s="1418"/>
      <c r="AE34" s="1418"/>
      <c r="AF34" s="1418"/>
      <c r="AG34" s="1418"/>
      <c r="AH34" s="1419"/>
    </row>
  </sheetData>
  <mergeCells count="49">
    <mergeCell ref="AF30:AF31"/>
    <mergeCell ref="AG30:AG31"/>
    <mergeCell ref="C31:D31"/>
    <mergeCell ref="C32:D32"/>
    <mergeCell ref="Q32:R32"/>
    <mergeCell ref="C33:D33"/>
    <mergeCell ref="Q33:R33"/>
    <mergeCell ref="C29:D29"/>
    <mergeCell ref="Q29:R29"/>
    <mergeCell ref="B30:B31"/>
    <mergeCell ref="C30:D30"/>
    <mergeCell ref="O30:O31"/>
    <mergeCell ref="P30:P31"/>
    <mergeCell ref="Q30:R31"/>
    <mergeCell ref="AA26:AB26"/>
    <mergeCell ref="C27:D27"/>
    <mergeCell ref="K27:L27"/>
    <mergeCell ref="M27:N27"/>
    <mergeCell ref="Q27:R27"/>
    <mergeCell ref="C28:D28"/>
    <mergeCell ref="Q28:R28"/>
    <mergeCell ref="C23:D23"/>
    <mergeCell ref="Q23:Q24"/>
    <mergeCell ref="AF23:AF24"/>
    <mergeCell ref="AG23:AG24"/>
    <mergeCell ref="C25:D25"/>
    <mergeCell ref="Q25:Q26"/>
    <mergeCell ref="AA25:AB25"/>
    <mergeCell ref="AF25:AF26"/>
    <mergeCell ref="AG25:AG26"/>
    <mergeCell ref="C26:D26"/>
    <mergeCell ref="S19:T19"/>
    <mergeCell ref="B21:AG21"/>
    <mergeCell ref="C22:D22"/>
    <mergeCell ref="E22:N22"/>
    <mergeCell ref="Q22:R22"/>
    <mergeCell ref="T22:AE22"/>
    <mergeCell ref="T11:U11"/>
    <mergeCell ref="O13:P13"/>
    <mergeCell ref="O15:P15"/>
    <mergeCell ref="X16:Y16"/>
    <mergeCell ref="G18:I18"/>
    <mergeCell ref="U18:V18"/>
    <mergeCell ref="B2:AG2"/>
    <mergeCell ref="AD3:AG3"/>
    <mergeCell ref="X4:Y4"/>
    <mergeCell ref="S5:T5"/>
    <mergeCell ref="T9:U9"/>
    <mergeCell ref="Z10:AB10"/>
  </mergeCells>
  <phoneticPr fontId="5" type="noConversion"/>
  <pageMargins left="0.7" right="0.7" top="0.75" bottom="0.75" header="0.3" footer="0.3"/>
  <pageSetup paperSize="9"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32"/>
  <sheetViews>
    <sheetView showGridLines="0" zoomScale="115" zoomScaleNormal="115" workbookViewId="0">
      <selection activeCell="L29" sqref="L29:M29"/>
    </sheetView>
  </sheetViews>
  <sheetFormatPr defaultColWidth="4.85546875" defaultRowHeight="14.25" x14ac:dyDescent="0.15"/>
  <cols>
    <col min="1" max="1" width="12.85546875" style="386" customWidth="1"/>
    <col min="2" max="2" width="10.7109375" style="386" bestFit="1" customWidth="1"/>
    <col min="3" max="3" width="6.28515625" style="386" customWidth="1"/>
    <col min="4" max="4" width="8.140625" style="386" customWidth="1"/>
    <col min="5" max="5" width="3.7109375" style="386" customWidth="1"/>
    <col min="6" max="6" width="7.5703125" style="386" customWidth="1"/>
    <col min="7" max="7" width="5.28515625" style="386" customWidth="1"/>
    <col min="8" max="8" width="3.7109375" style="386" customWidth="1"/>
    <col min="9" max="10" width="4.140625" style="386" customWidth="1"/>
    <col min="11" max="11" width="7" style="386" bestFit="1" customWidth="1"/>
    <col min="12" max="12" width="6.42578125" style="386" customWidth="1"/>
    <col min="13" max="13" width="7.140625" style="386" customWidth="1"/>
    <col min="14" max="14" width="3.5703125" style="386" customWidth="1"/>
    <col min="15" max="15" width="7" style="386" customWidth="1"/>
    <col min="16" max="16" width="5.28515625" style="386" customWidth="1"/>
    <col min="17" max="17" width="2.85546875" style="386" customWidth="1"/>
    <col min="18" max="18" width="3.7109375" style="386" customWidth="1"/>
    <col min="19" max="19" width="4.5703125" style="386" customWidth="1"/>
    <col min="20" max="20" width="0.5703125" style="387" customWidth="1"/>
    <col min="21" max="21" width="4" style="387" customWidth="1"/>
    <col min="22" max="22" width="7.140625" style="387" customWidth="1"/>
    <col min="23" max="23" width="5.28515625" style="387" customWidth="1"/>
    <col min="24" max="24" width="3.5703125" style="387" customWidth="1"/>
    <col min="25" max="26" width="4.85546875" style="387" customWidth="1"/>
    <col min="27" max="27" width="8" style="387" customWidth="1"/>
    <col min="28" max="16384" width="4.85546875" style="387"/>
  </cols>
  <sheetData>
    <row r="1" spans="1:32" ht="18.75" x14ac:dyDescent="0.15">
      <c r="A1" s="385" t="s">
        <v>214</v>
      </c>
      <c r="AE1" s="388"/>
      <c r="AF1" s="388"/>
    </row>
    <row r="2" spans="1:32" ht="18.75" customHeight="1" thickBot="1" x14ac:dyDescent="0.2">
      <c r="V2" s="1055"/>
      <c r="W2" s="1056"/>
      <c r="AE2" s="388"/>
      <c r="AF2" s="388"/>
    </row>
    <row r="3" spans="1:32" s="397" customFormat="1" ht="32.25" customHeight="1" x14ac:dyDescent="0.15">
      <c r="A3" s="389" t="s">
        <v>215</v>
      </c>
      <c r="B3" s="390" t="s">
        <v>216</v>
      </c>
      <c r="C3" s="391"/>
      <c r="D3" s="392"/>
      <c r="E3" s="393"/>
      <c r="F3" s="393"/>
      <c r="G3" s="393"/>
      <c r="H3" s="392" t="s">
        <v>217</v>
      </c>
      <c r="I3" s="392"/>
      <c r="J3" s="393"/>
      <c r="K3" s="393"/>
      <c r="L3" s="392"/>
      <c r="M3" s="393"/>
      <c r="N3" s="393"/>
      <c r="O3" s="393"/>
      <c r="P3" s="393"/>
      <c r="Q3" s="393"/>
      <c r="R3" s="392"/>
      <c r="S3" s="393"/>
      <c r="T3" s="392"/>
      <c r="U3" s="392"/>
      <c r="V3" s="392"/>
      <c r="W3" s="394" t="s">
        <v>218</v>
      </c>
      <c r="X3" s="395"/>
      <c r="Y3" s="396"/>
      <c r="Z3" s="396"/>
      <c r="AA3" s="396"/>
      <c r="AB3" s="396"/>
      <c r="AC3" s="396"/>
      <c r="AD3" s="396"/>
      <c r="AE3" s="396"/>
    </row>
    <row r="4" spans="1:32" s="397" customFormat="1" ht="15.75" customHeight="1" x14ac:dyDescent="0.15">
      <c r="A4" s="398"/>
      <c r="B4" s="399"/>
      <c r="C4" s="400"/>
      <c r="D4" s="401"/>
      <c r="E4" s="402"/>
      <c r="F4" s="402"/>
      <c r="G4" s="402"/>
      <c r="H4" s="401"/>
      <c r="I4" s="401"/>
      <c r="J4" s="402"/>
      <c r="K4" s="403"/>
      <c r="L4" s="401"/>
      <c r="M4" s="402"/>
      <c r="N4" s="402"/>
      <c r="O4" s="402"/>
      <c r="P4" s="402"/>
      <c r="Q4" s="402"/>
      <c r="R4" s="401"/>
      <c r="S4" s="402"/>
      <c r="T4" s="401"/>
      <c r="U4" s="401"/>
      <c r="V4" s="401"/>
      <c r="W4" s="401"/>
      <c r="X4" s="404"/>
      <c r="Y4" s="396"/>
      <c r="Z4" s="396"/>
      <c r="AA4" s="396"/>
      <c r="AB4" s="396"/>
      <c r="AC4" s="396"/>
      <c r="AD4" s="396"/>
      <c r="AE4" s="396"/>
    </row>
    <row r="5" spans="1:32" ht="13.5" customHeight="1" x14ac:dyDescent="0.15">
      <c r="A5" s="405"/>
      <c r="B5" s="406"/>
      <c r="C5" s="407"/>
      <c r="D5" s="408"/>
      <c r="E5" s="408"/>
      <c r="F5" s="408"/>
      <c r="G5" s="408"/>
      <c r="H5" s="408"/>
      <c r="I5" s="408"/>
      <c r="J5" s="403"/>
      <c r="K5" s="1057">
        <f>K22+R15*0.5*2</f>
        <v>4800</v>
      </c>
      <c r="L5" s="1057"/>
      <c r="M5" s="409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10"/>
      <c r="Y5" s="396"/>
      <c r="Z5" s="396"/>
      <c r="AA5" s="396"/>
      <c r="AB5" s="396"/>
      <c r="AC5" s="396"/>
      <c r="AD5" s="396"/>
      <c r="AE5" s="396"/>
    </row>
    <row r="6" spans="1:32" ht="20.25" customHeight="1" x14ac:dyDescent="0.15">
      <c r="A6" s="405" t="s">
        <v>219</v>
      </c>
      <c r="B6" s="411">
        <v>1500</v>
      </c>
      <c r="C6" s="407"/>
      <c r="D6" s="408"/>
      <c r="E6" s="408"/>
      <c r="F6" s="408"/>
      <c r="G6" s="408"/>
      <c r="H6" s="408"/>
      <c r="I6" s="408"/>
      <c r="J6" s="403"/>
      <c r="K6" s="403"/>
      <c r="L6" s="403"/>
      <c r="M6" s="403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10"/>
      <c r="Y6" s="396"/>
      <c r="Z6" s="396"/>
      <c r="AA6" s="396"/>
      <c r="AB6" s="396"/>
      <c r="AC6" s="396"/>
      <c r="AD6" s="396"/>
      <c r="AE6" s="396"/>
    </row>
    <row r="7" spans="1:32" ht="13.5" customHeight="1" x14ac:dyDescent="0.15">
      <c r="A7" s="405"/>
      <c r="B7" s="406"/>
      <c r="C7" s="407"/>
      <c r="D7" s="408"/>
      <c r="E7" s="408"/>
      <c r="F7" s="408"/>
      <c r="G7" s="408"/>
      <c r="H7" s="408"/>
      <c r="I7" s="408"/>
      <c r="J7" s="408"/>
      <c r="K7" s="1058">
        <f>K22+D16*0.5*2</f>
        <v>4300</v>
      </c>
      <c r="L7" s="1058"/>
      <c r="M7" s="412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10"/>
      <c r="Y7" s="396"/>
      <c r="Z7" s="396"/>
      <c r="AA7" s="396"/>
      <c r="AB7" s="396"/>
      <c r="AC7" s="396"/>
      <c r="AD7" s="396"/>
      <c r="AE7" s="396"/>
    </row>
    <row r="8" spans="1:32" ht="13.5" customHeight="1" x14ac:dyDescent="0.15">
      <c r="A8" s="405"/>
      <c r="B8" s="406"/>
      <c r="C8" s="407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10"/>
      <c r="Y8" s="396"/>
      <c r="Z8" s="396"/>
      <c r="AA8" s="396"/>
      <c r="AB8" s="396"/>
      <c r="AC8" s="396"/>
      <c r="AD8" s="396"/>
      <c r="AE8" s="396"/>
    </row>
    <row r="9" spans="1:32" ht="13.5" customHeight="1" x14ac:dyDescent="0.15">
      <c r="A9" s="405"/>
      <c r="B9" s="406"/>
      <c r="C9" s="407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13"/>
      <c r="Y9" s="396"/>
      <c r="Z9" s="396"/>
      <c r="AA9" s="396"/>
      <c r="AB9" s="396"/>
      <c r="AC9" s="396"/>
      <c r="AD9" s="396"/>
      <c r="AE9" s="396"/>
    </row>
    <row r="10" spans="1:32" ht="13.5" customHeight="1" x14ac:dyDescent="0.15">
      <c r="A10" s="405"/>
      <c r="B10" s="406"/>
      <c r="C10" s="407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10"/>
      <c r="Y10" s="396"/>
      <c r="Z10" s="396"/>
      <c r="AA10" s="396"/>
      <c r="AB10" s="396"/>
      <c r="AC10" s="396"/>
      <c r="AD10" s="396"/>
      <c r="AE10" s="396"/>
    </row>
    <row r="11" spans="1:32" ht="13.5" customHeight="1" x14ac:dyDescent="0.15">
      <c r="A11" s="405"/>
      <c r="B11" s="406"/>
      <c r="C11" s="407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10"/>
      <c r="Y11" s="396"/>
      <c r="Z11" s="396"/>
      <c r="AA11" s="396"/>
      <c r="AB11" s="396"/>
      <c r="AC11" s="396"/>
      <c r="AD11" s="396"/>
      <c r="AE11" s="396"/>
    </row>
    <row r="12" spans="1:32" ht="13.5" customHeight="1" x14ac:dyDescent="0.15">
      <c r="A12" s="405"/>
      <c r="B12" s="406"/>
      <c r="C12" s="407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10"/>
      <c r="Y12" s="396"/>
      <c r="Z12" s="396"/>
      <c r="AA12" s="396"/>
      <c r="AB12" s="396"/>
      <c r="AC12" s="396"/>
      <c r="AD12" s="396"/>
      <c r="AE12" s="396"/>
    </row>
    <row r="13" spans="1:32" ht="13.5" customHeight="1" x14ac:dyDescent="0.15">
      <c r="A13" s="405"/>
      <c r="B13" s="406"/>
      <c r="C13" s="407"/>
      <c r="D13" s="414">
        <v>500</v>
      </c>
      <c r="E13" s="408"/>
      <c r="F13" s="415"/>
      <c r="G13" s="408"/>
      <c r="H13" s="408"/>
      <c r="I13" s="408"/>
      <c r="J13" s="408"/>
      <c r="K13" s="408"/>
      <c r="L13" s="408"/>
      <c r="M13" s="408"/>
      <c r="N13" s="408"/>
      <c r="O13" s="403"/>
      <c r="P13" s="408"/>
      <c r="Q13" s="416"/>
      <c r="R13" s="408"/>
      <c r="S13" s="408"/>
      <c r="T13" s="408"/>
      <c r="U13" s="408"/>
      <c r="V13" s="408"/>
      <c r="W13" s="408"/>
      <c r="X13" s="410"/>
      <c r="Y13" s="396"/>
      <c r="Z13" s="396"/>
      <c r="AA13" s="396"/>
      <c r="AB13" s="396"/>
      <c r="AC13" s="396"/>
      <c r="AD13" s="396"/>
      <c r="AE13" s="396"/>
    </row>
    <row r="14" spans="1:32" ht="13.5" customHeight="1" x14ac:dyDescent="0.15">
      <c r="A14" s="405"/>
      <c r="B14" s="406"/>
      <c r="C14" s="407"/>
      <c r="D14" s="403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17"/>
      <c r="U14" s="408"/>
      <c r="V14" s="408"/>
      <c r="W14" s="408"/>
      <c r="X14" s="410"/>
      <c r="Y14" s="396"/>
      <c r="Z14" s="396"/>
      <c r="AA14" s="396"/>
      <c r="AB14" s="396"/>
      <c r="AC14" s="396"/>
      <c r="AD14" s="396"/>
      <c r="AE14" s="396"/>
    </row>
    <row r="15" spans="1:32" ht="13.5" customHeight="1" x14ac:dyDescent="0.15">
      <c r="A15" s="405"/>
      <c r="B15" s="406"/>
      <c r="C15" s="407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18" t="s">
        <v>220</v>
      </c>
      <c r="O15" s="408"/>
      <c r="P15" s="419"/>
      <c r="Q15" s="419"/>
      <c r="R15" s="1054">
        <f>D13+D16</f>
        <v>2500</v>
      </c>
      <c r="S15" s="1054"/>
      <c r="T15" s="408"/>
      <c r="U15" s="408"/>
      <c r="V15" s="408"/>
      <c r="W15" s="408"/>
      <c r="X15" s="410"/>
      <c r="Y15" s="396"/>
      <c r="Z15" s="396"/>
      <c r="AA15" s="396"/>
      <c r="AB15" s="396"/>
      <c r="AC15" s="396"/>
      <c r="AD15" s="396"/>
      <c r="AE15" s="396"/>
    </row>
    <row r="16" spans="1:32" ht="13.5" customHeight="1" x14ac:dyDescent="0.15">
      <c r="A16" s="405"/>
      <c r="B16" s="406"/>
      <c r="C16" s="407"/>
      <c r="D16" s="420">
        <f>K20+500</f>
        <v>2000</v>
      </c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19"/>
      <c r="Q16" s="419"/>
      <c r="R16" s="403"/>
      <c r="S16" s="403"/>
      <c r="T16" s="408"/>
      <c r="U16" s="408"/>
      <c r="V16" s="408"/>
      <c r="W16" s="408"/>
      <c r="X16" s="410"/>
      <c r="Y16" s="396"/>
      <c r="Z16" s="396"/>
      <c r="AA16" s="396"/>
      <c r="AB16" s="396"/>
      <c r="AC16" s="396"/>
      <c r="AD16" s="396"/>
      <c r="AE16" s="396"/>
    </row>
    <row r="17" spans="1:31" ht="13.5" customHeight="1" x14ac:dyDescent="0.15">
      <c r="A17" s="405"/>
      <c r="B17" s="406"/>
      <c r="C17" s="407"/>
      <c r="D17" s="403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10"/>
      <c r="Y17" s="396"/>
      <c r="Z17" s="396"/>
      <c r="AA17" s="396"/>
      <c r="AB17" s="396"/>
      <c r="AC17" s="396"/>
      <c r="AD17" s="396"/>
      <c r="AE17" s="396"/>
    </row>
    <row r="18" spans="1:31" ht="13.5" customHeight="1" x14ac:dyDescent="0.15">
      <c r="A18" s="405"/>
      <c r="B18" s="406"/>
      <c r="C18" s="407"/>
      <c r="D18" s="421"/>
      <c r="E18" s="408"/>
      <c r="F18" s="408"/>
      <c r="G18" s="408"/>
      <c r="H18" s="408"/>
      <c r="I18" s="408"/>
      <c r="J18" s="408"/>
      <c r="K18" s="408"/>
      <c r="L18" s="408"/>
      <c r="M18" s="422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10"/>
      <c r="Y18" s="396"/>
      <c r="Z18" s="396"/>
      <c r="AA18" s="396"/>
      <c r="AB18" s="396"/>
      <c r="AC18" s="396"/>
      <c r="AD18" s="396"/>
      <c r="AE18" s="396"/>
    </row>
    <row r="19" spans="1:31" ht="18.75" customHeight="1" x14ac:dyDescent="0.15">
      <c r="A19" s="405"/>
      <c r="B19" s="406"/>
      <c r="C19" s="407"/>
      <c r="D19" s="408"/>
      <c r="E19" s="408"/>
      <c r="F19" s="408"/>
      <c r="G19" s="408"/>
      <c r="H19" s="408"/>
      <c r="I19" s="408"/>
      <c r="J19" s="408"/>
      <c r="K19" s="408"/>
      <c r="L19" s="408"/>
      <c r="M19" s="422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10"/>
      <c r="Y19" s="396"/>
      <c r="Z19" s="396"/>
      <c r="AA19" s="396"/>
      <c r="AB19" s="396"/>
      <c r="AC19" s="396"/>
      <c r="AD19" s="396"/>
      <c r="AE19" s="396"/>
    </row>
    <row r="20" spans="1:31" ht="18" customHeight="1" x14ac:dyDescent="0.15">
      <c r="A20" s="405"/>
      <c r="B20" s="406"/>
      <c r="C20" s="407"/>
      <c r="D20" s="408"/>
      <c r="E20" s="408"/>
      <c r="F20" s="408"/>
      <c r="G20" s="408"/>
      <c r="H20" s="408"/>
      <c r="I20" s="408"/>
      <c r="J20" s="408"/>
      <c r="K20" s="1053">
        <f>B6</f>
        <v>1500</v>
      </c>
      <c r="L20" s="1053"/>
      <c r="M20" s="414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10"/>
      <c r="Y20" s="396"/>
      <c r="Z20" s="396"/>
      <c r="AA20" s="396"/>
      <c r="AB20" s="396"/>
      <c r="AC20" s="396"/>
      <c r="AD20" s="396"/>
      <c r="AE20" s="396"/>
    </row>
    <row r="21" spans="1:31" ht="9.75" customHeight="1" x14ac:dyDescent="0.15">
      <c r="A21" s="405"/>
      <c r="B21" s="406"/>
      <c r="C21" s="407"/>
      <c r="D21" s="408"/>
      <c r="E21" s="408"/>
      <c r="F21" s="408"/>
      <c r="G21" s="408"/>
      <c r="H21" s="408"/>
      <c r="I21" s="408"/>
      <c r="J21" s="408"/>
      <c r="K21" s="408"/>
      <c r="L21" s="408"/>
      <c r="M21" s="414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10"/>
      <c r="Y21" s="396"/>
      <c r="Z21" s="396"/>
      <c r="AA21" s="396"/>
      <c r="AB21" s="396"/>
      <c r="AC21" s="396"/>
      <c r="AD21" s="396"/>
      <c r="AE21" s="396"/>
    </row>
    <row r="22" spans="1:31" ht="13.5" customHeight="1" x14ac:dyDescent="0.15">
      <c r="A22" s="405"/>
      <c r="B22" s="406"/>
      <c r="C22" s="407"/>
      <c r="D22" s="408"/>
      <c r="E22" s="408"/>
      <c r="F22" s="408"/>
      <c r="G22" s="408"/>
      <c r="H22" s="408"/>
      <c r="I22" s="408"/>
      <c r="J22" s="408"/>
      <c r="K22" s="1054">
        <f>K20+800</f>
        <v>2300</v>
      </c>
      <c r="L22" s="1054"/>
      <c r="M22" s="421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10"/>
      <c r="Y22" s="396"/>
      <c r="Z22" s="396"/>
      <c r="AA22" s="396"/>
      <c r="AB22" s="396"/>
      <c r="AC22" s="396"/>
      <c r="AD22" s="396"/>
      <c r="AE22" s="396"/>
    </row>
    <row r="23" spans="1:31" ht="10.5" customHeight="1" x14ac:dyDescent="0.15">
      <c r="A23" s="405"/>
      <c r="B23" s="406"/>
      <c r="C23" s="407"/>
      <c r="D23" s="408"/>
      <c r="E23" s="408"/>
      <c r="F23" s="408"/>
      <c r="G23" s="408"/>
      <c r="H23" s="408"/>
      <c r="I23" s="408"/>
      <c r="J23" s="408"/>
      <c r="K23" s="408"/>
      <c r="L23" s="408"/>
      <c r="M23" s="414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10"/>
      <c r="Y23" s="396"/>
      <c r="Z23" s="396"/>
      <c r="AA23" s="396"/>
      <c r="AB23" s="396"/>
      <c r="AC23" s="396"/>
      <c r="AD23" s="396"/>
      <c r="AE23" s="396"/>
    </row>
    <row r="24" spans="1:31" ht="3" customHeight="1" x14ac:dyDescent="0.15">
      <c r="A24" s="405"/>
      <c r="B24" s="406"/>
      <c r="C24" s="407"/>
      <c r="D24" s="408"/>
      <c r="E24" s="408"/>
      <c r="F24" s="408"/>
      <c r="G24" s="408"/>
      <c r="H24" s="408"/>
      <c r="I24" s="408"/>
      <c r="J24" s="423"/>
      <c r="K24" s="423"/>
      <c r="L24" s="423"/>
      <c r="M24" s="423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10"/>
      <c r="Y24" s="396"/>
      <c r="Z24" s="396"/>
      <c r="AA24" s="396"/>
      <c r="AB24" s="396"/>
      <c r="AC24" s="396"/>
      <c r="AD24" s="396"/>
      <c r="AE24" s="396"/>
    </row>
    <row r="25" spans="1:31" ht="4.5" customHeight="1" x14ac:dyDescent="0.15">
      <c r="A25" s="424"/>
      <c r="B25" s="425"/>
      <c r="C25" s="426"/>
      <c r="D25" s="427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8"/>
      <c r="X25" s="429"/>
      <c r="Y25" s="396"/>
      <c r="Z25" s="396"/>
      <c r="AA25" s="396"/>
      <c r="AB25" s="396"/>
      <c r="AC25" s="396"/>
      <c r="AD25" s="396"/>
      <c r="AE25" s="396"/>
    </row>
    <row r="26" spans="1:31" ht="23.25" customHeight="1" x14ac:dyDescent="0.15">
      <c r="A26" s="1039" t="s">
        <v>221</v>
      </c>
      <c r="B26" s="430" t="s">
        <v>470</v>
      </c>
      <c r="C26" s="431" t="s">
        <v>222</v>
      </c>
      <c r="D26" s="432">
        <f>K22/1000</f>
        <v>2.2999999999999998</v>
      </c>
      <c r="E26" s="433" t="s">
        <v>147</v>
      </c>
      <c r="F26" s="432">
        <f>K5/1000</f>
        <v>4.8</v>
      </c>
      <c r="G26" s="434" t="s">
        <v>148</v>
      </c>
      <c r="H26" s="435" t="s">
        <v>223</v>
      </c>
      <c r="I26" s="436">
        <v>2</v>
      </c>
      <c r="J26" s="434" t="s">
        <v>224</v>
      </c>
      <c r="K26" s="437" t="s">
        <v>74</v>
      </c>
      <c r="L26" s="1041">
        <f>R15/1000</f>
        <v>2.5</v>
      </c>
      <c r="M26" s="1042"/>
      <c r="N26" s="438" t="s">
        <v>74</v>
      </c>
      <c r="O26" s="439">
        <v>1</v>
      </c>
      <c r="P26" s="402" t="s">
        <v>407</v>
      </c>
      <c r="Q26" s="1043">
        <v>1</v>
      </c>
      <c r="R26" s="1044"/>
      <c r="S26" s="401"/>
      <c r="T26" s="401"/>
      <c r="U26" s="402" t="s">
        <v>226</v>
      </c>
      <c r="V26" s="440">
        <f>ROUNDDOWN((D26+F26)/2*L26*Q26,2)</f>
        <v>8.8699999999999992</v>
      </c>
      <c r="W26" s="434" t="s">
        <v>127</v>
      </c>
      <c r="X26" s="441"/>
      <c r="Y26" s="396"/>
      <c r="Z26" s="396"/>
      <c r="AA26" s="396"/>
      <c r="AB26" s="396"/>
      <c r="AC26" s="396"/>
      <c r="AD26" s="396"/>
      <c r="AE26" s="396"/>
    </row>
    <row r="27" spans="1:31" ht="23.25" customHeight="1" x14ac:dyDescent="0.15">
      <c r="A27" s="1040"/>
      <c r="B27" s="430" t="s">
        <v>469</v>
      </c>
      <c r="C27" s="431" t="s">
        <v>222</v>
      </c>
      <c r="D27" s="432">
        <f>D26</f>
        <v>2.2999999999999998</v>
      </c>
      <c r="E27" s="433" t="s">
        <v>147</v>
      </c>
      <c r="F27" s="432">
        <f>F26</f>
        <v>4.8</v>
      </c>
      <c r="G27" s="434" t="s">
        <v>148</v>
      </c>
      <c r="H27" s="435" t="s">
        <v>223</v>
      </c>
      <c r="I27" s="436">
        <v>2</v>
      </c>
      <c r="J27" s="434" t="s">
        <v>224</v>
      </c>
      <c r="K27" s="437" t="s">
        <v>74</v>
      </c>
      <c r="L27" s="1041">
        <f>L26</f>
        <v>2.5</v>
      </c>
      <c r="M27" s="1042"/>
      <c r="N27" s="438" t="s">
        <v>74</v>
      </c>
      <c r="O27" s="439">
        <v>1</v>
      </c>
      <c r="P27" s="402" t="s">
        <v>407</v>
      </c>
      <c r="Q27" s="1043"/>
      <c r="R27" s="1044"/>
      <c r="S27" s="401"/>
      <c r="T27" s="401"/>
      <c r="U27" s="402" t="s">
        <v>226</v>
      </c>
      <c r="V27" s="440">
        <f>ROUNDDOWN((D27+F27)/2*L27*Q27,2)</f>
        <v>0</v>
      </c>
      <c r="W27" s="434" t="s">
        <v>127</v>
      </c>
      <c r="X27" s="441"/>
      <c r="Y27" s="396"/>
      <c r="Z27" s="396"/>
      <c r="AA27" s="396"/>
      <c r="AB27" s="396"/>
      <c r="AC27" s="396"/>
      <c r="AD27" s="396"/>
      <c r="AE27" s="396"/>
    </row>
    <row r="28" spans="1:31" ht="23.25" customHeight="1" x14ac:dyDescent="0.15">
      <c r="A28" s="1045" t="s">
        <v>227</v>
      </c>
      <c r="B28" s="1048" t="s">
        <v>236</v>
      </c>
      <c r="C28" s="442" t="s">
        <v>228</v>
      </c>
      <c r="D28" s="443">
        <f>D26</f>
        <v>2.2999999999999998</v>
      </c>
      <c r="E28" s="444" t="s">
        <v>229</v>
      </c>
      <c r="F28" s="443">
        <f>K7/1000</f>
        <v>4.3</v>
      </c>
      <c r="G28" s="444" t="s">
        <v>230</v>
      </c>
      <c r="H28" s="444" t="s">
        <v>231</v>
      </c>
      <c r="I28" s="444">
        <v>2</v>
      </c>
      <c r="J28" s="445" t="s">
        <v>74</v>
      </c>
      <c r="K28" s="446">
        <f>D16/1000</f>
        <v>2</v>
      </c>
      <c r="L28" s="447" t="s">
        <v>232</v>
      </c>
      <c r="M28" s="448">
        <v>3.14</v>
      </c>
      <c r="N28" s="447" t="s">
        <v>233</v>
      </c>
      <c r="O28" s="449">
        <f>K20/2000</f>
        <v>0.75</v>
      </c>
      <c r="P28" s="450" t="s">
        <v>234</v>
      </c>
      <c r="Q28" s="451" t="s">
        <v>95</v>
      </c>
      <c r="R28" s="444" t="s">
        <v>74</v>
      </c>
      <c r="S28" s="447">
        <v>1</v>
      </c>
      <c r="T28" s="452"/>
      <c r="U28" s="444" t="s">
        <v>226</v>
      </c>
      <c r="V28" s="453">
        <f>ROUNDDOWN(((D28+F28)/2*K28-(3.14*O28*O28))*1,2)</f>
        <v>4.83</v>
      </c>
      <c r="W28" s="444" t="s">
        <v>127</v>
      </c>
      <c r="X28" s="454"/>
      <c r="Y28" s="396"/>
      <c r="Z28" s="396"/>
      <c r="AA28" s="396"/>
      <c r="AB28" s="396"/>
      <c r="AC28" s="396"/>
      <c r="AD28" s="396"/>
      <c r="AE28" s="396"/>
    </row>
    <row r="29" spans="1:31" ht="23.25" customHeight="1" x14ac:dyDescent="0.15">
      <c r="A29" s="1046"/>
      <c r="B29" s="1049"/>
      <c r="C29" s="442" t="s">
        <v>222</v>
      </c>
      <c r="D29" s="443">
        <f>K7/1000</f>
        <v>4.3</v>
      </c>
      <c r="E29" s="455" t="s">
        <v>147</v>
      </c>
      <c r="F29" s="443">
        <f>F26</f>
        <v>4.8</v>
      </c>
      <c r="G29" s="444" t="s">
        <v>148</v>
      </c>
      <c r="H29" s="447" t="s">
        <v>223</v>
      </c>
      <c r="I29" s="456">
        <v>2</v>
      </c>
      <c r="J29" s="444" t="s">
        <v>224</v>
      </c>
      <c r="K29" s="457" t="s">
        <v>74</v>
      </c>
      <c r="L29" s="1052">
        <f>D13/1000</f>
        <v>0.5</v>
      </c>
      <c r="M29" s="1052"/>
      <c r="N29" s="443" t="s">
        <v>74</v>
      </c>
      <c r="O29" s="447">
        <v>1</v>
      </c>
      <c r="P29" s="451"/>
      <c r="Q29" s="451"/>
      <c r="R29" s="447"/>
      <c r="S29" s="451"/>
      <c r="T29" s="451"/>
      <c r="U29" s="444" t="s">
        <v>226</v>
      </c>
      <c r="V29" s="453">
        <f>ROUNDDOWN((D29+F29)/2*L29,2)</f>
        <v>2.27</v>
      </c>
      <c r="W29" s="444" t="s">
        <v>127</v>
      </c>
      <c r="X29" s="454"/>
      <c r="Y29" s="396"/>
      <c r="Z29" s="396"/>
      <c r="AA29" s="396"/>
      <c r="AB29" s="396"/>
      <c r="AC29" s="396"/>
      <c r="AD29" s="396"/>
      <c r="AE29" s="396"/>
    </row>
    <row r="30" spans="1:31" ht="23.25" customHeight="1" x14ac:dyDescent="0.15">
      <c r="A30" s="1047"/>
      <c r="B30" s="1050"/>
      <c r="C30" s="853" t="s">
        <v>466</v>
      </c>
      <c r="D30" s="854"/>
      <c r="E30" s="855"/>
      <c r="F30" s="854"/>
      <c r="G30" s="408"/>
      <c r="H30" s="856"/>
      <c r="I30" s="857"/>
      <c r="J30" s="408"/>
      <c r="K30" s="858"/>
      <c r="L30" s="859"/>
      <c r="M30" s="859"/>
      <c r="N30" s="854"/>
      <c r="O30" s="856"/>
      <c r="P30" s="403"/>
      <c r="Q30" s="403"/>
      <c r="R30" s="856"/>
      <c r="S30" s="403"/>
      <c r="T30" s="403"/>
      <c r="U30" s="444" t="s">
        <v>226</v>
      </c>
      <c r="V30" s="453">
        <f>V28+V29</f>
        <v>7.1</v>
      </c>
      <c r="W30" s="444" t="s">
        <v>127</v>
      </c>
      <c r="X30" s="860"/>
      <c r="Y30" s="396"/>
      <c r="Z30" s="396"/>
      <c r="AA30" s="396"/>
      <c r="AB30" s="396"/>
      <c r="AC30" s="396"/>
      <c r="AD30" s="396"/>
      <c r="AE30" s="396"/>
    </row>
    <row r="31" spans="1:31" ht="23.25" customHeight="1" thickBot="1" x14ac:dyDescent="0.2">
      <c r="A31" s="458" t="s">
        <v>237</v>
      </c>
      <c r="B31" s="459"/>
      <c r="C31" s="460"/>
      <c r="D31" s="461" t="s">
        <v>238</v>
      </c>
      <c r="E31" s="462" t="s">
        <v>239</v>
      </c>
      <c r="F31" s="461" t="s">
        <v>240</v>
      </c>
      <c r="G31" s="462"/>
      <c r="H31" s="1051"/>
      <c r="I31" s="1051"/>
      <c r="J31" s="462"/>
      <c r="K31" s="462"/>
      <c r="L31" s="462"/>
      <c r="M31" s="462"/>
      <c r="N31" s="462"/>
      <c r="O31" s="462"/>
      <c r="P31" s="462"/>
      <c r="Q31" s="463"/>
      <c r="R31" s="463"/>
      <c r="S31" s="463"/>
      <c r="T31" s="463"/>
      <c r="U31" s="462" t="s">
        <v>226</v>
      </c>
      <c r="V31" s="464">
        <f>(V26+V27)-V29</f>
        <v>6.6</v>
      </c>
      <c r="W31" s="462" t="s">
        <v>127</v>
      </c>
      <c r="X31" s="465"/>
      <c r="Y31" s="396"/>
      <c r="Z31" s="396"/>
      <c r="AA31" s="396"/>
      <c r="AB31" s="396"/>
      <c r="AC31" s="396"/>
      <c r="AD31" s="396"/>
      <c r="AE31" s="396"/>
    </row>
    <row r="32" spans="1:31" x14ac:dyDescent="0.15">
      <c r="A32" s="466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</row>
  </sheetData>
  <mergeCells count="15">
    <mergeCell ref="K22:L22"/>
    <mergeCell ref="V2:W2"/>
    <mergeCell ref="K5:L5"/>
    <mergeCell ref="K7:L7"/>
    <mergeCell ref="R15:S15"/>
    <mergeCell ref="K20:L20"/>
    <mergeCell ref="H31:I31"/>
    <mergeCell ref="A26:A27"/>
    <mergeCell ref="L26:M26"/>
    <mergeCell ref="Q26:R26"/>
    <mergeCell ref="L27:M27"/>
    <mergeCell ref="Q27:R27"/>
    <mergeCell ref="A28:A30"/>
    <mergeCell ref="B28:B30"/>
    <mergeCell ref="L29:M29"/>
  </mergeCells>
  <phoneticPr fontId="5" type="noConversion"/>
  <pageMargins left="0.6" right="0.27559055118110237" top="0.68" bottom="0.39370078740157483" header="0.51181102362204722" footer="0.31496062992125984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34"/>
  <sheetViews>
    <sheetView showGridLines="0" zoomScale="85" workbookViewId="0">
      <selection activeCell="R45" sqref="R45"/>
    </sheetView>
  </sheetViews>
  <sheetFormatPr defaultColWidth="11.42578125" defaultRowHeight="12" x14ac:dyDescent="0.15"/>
  <cols>
    <col min="1" max="1" width="2.140625" style="582" customWidth="1"/>
    <col min="2" max="2" width="9.28515625" style="582" customWidth="1"/>
    <col min="3" max="3" width="6.85546875" style="582" customWidth="1"/>
    <col min="4" max="4" width="4.85546875" style="582" customWidth="1"/>
    <col min="5" max="5" width="8.42578125" style="582" customWidth="1"/>
    <col min="6" max="11" width="6.140625" style="582" customWidth="1"/>
    <col min="12" max="12" width="4.42578125" style="582" customWidth="1"/>
    <col min="13" max="13" width="3.85546875" style="582" customWidth="1"/>
    <col min="14" max="17" width="6.140625" style="582" customWidth="1"/>
    <col min="18" max="18" width="11.42578125" style="582" customWidth="1"/>
    <col min="19" max="19" width="7" style="582" customWidth="1"/>
    <col min="20" max="20" width="6.42578125" style="582" customWidth="1"/>
    <col min="21" max="21" width="4.42578125" style="582" customWidth="1"/>
    <col min="22" max="22" width="1.85546875" style="582" customWidth="1"/>
    <col min="23" max="16384" width="11.42578125" style="582"/>
  </cols>
  <sheetData>
    <row r="1" spans="1:25" x14ac:dyDescent="0.15">
      <c r="A1" s="578"/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80"/>
      <c r="W1" s="581"/>
      <c r="X1" s="581"/>
      <c r="Y1" s="581"/>
    </row>
    <row r="2" spans="1:25" ht="22.5" customHeight="1" x14ac:dyDescent="0.15">
      <c r="A2" s="583"/>
      <c r="B2" s="1108" t="s">
        <v>313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1108"/>
      <c r="Q2" s="1108"/>
      <c r="R2" s="1108"/>
      <c r="S2" s="1108"/>
      <c r="T2" s="1108"/>
      <c r="U2" s="1108"/>
      <c r="V2" s="584"/>
      <c r="W2" s="581"/>
      <c r="X2" s="581"/>
      <c r="Y2" s="581"/>
    </row>
    <row r="3" spans="1:25" s="590" customFormat="1" ht="12" customHeight="1" x14ac:dyDescent="0.15">
      <c r="A3" s="585"/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7"/>
      <c r="W3" s="588"/>
      <c r="X3" s="588"/>
      <c r="Y3" s="589"/>
    </row>
    <row r="4" spans="1:25" s="594" customFormat="1" ht="12" customHeight="1" x14ac:dyDescent="0.15">
      <c r="A4" s="591"/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84"/>
      <c r="W4" s="581"/>
      <c r="X4" s="581"/>
      <c r="Y4" s="593"/>
    </row>
    <row r="5" spans="1:25" s="594" customFormat="1" ht="19.899999999999999" customHeight="1" x14ac:dyDescent="0.15">
      <c r="A5" s="591"/>
      <c r="B5" s="592"/>
      <c r="C5" s="595" t="s">
        <v>314</v>
      </c>
      <c r="D5" s="596">
        <v>45</v>
      </c>
      <c r="E5" s="597" t="s">
        <v>315</v>
      </c>
      <c r="F5" s="592"/>
      <c r="G5" s="592"/>
      <c r="H5" s="592"/>
      <c r="I5" s="598" t="s">
        <v>316</v>
      </c>
      <c r="J5" s="592"/>
      <c r="K5" s="592"/>
      <c r="L5" s="592"/>
      <c r="M5" s="592"/>
      <c r="N5" s="592"/>
      <c r="O5" s="592"/>
      <c r="P5" s="598" t="s">
        <v>106</v>
      </c>
      <c r="Q5" s="592"/>
      <c r="R5" s="592"/>
      <c r="S5" s="592"/>
      <c r="T5" s="592"/>
      <c r="U5" s="592"/>
      <c r="V5" s="584"/>
      <c r="W5" s="581"/>
      <c r="X5" s="581"/>
      <c r="Y5" s="593"/>
    </row>
    <row r="6" spans="1:25" s="594" customFormat="1" ht="12" customHeight="1" x14ac:dyDescent="0.15">
      <c r="A6" s="591"/>
      <c r="B6" s="592"/>
      <c r="C6" s="592"/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 t="s">
        <v>317</v>
      </c>
      <c r="P6" s="592"/>
      <c r="Q6" s="592"/>
      <c r="R6" s="592"/>
      <c r="S6" s="592"/>
      <c r="T6" s="592"/>
      <c r="U6" s="592"/>
      <c r="V6" s="584"/>
      <c r="W6" s="581"/>
      <c r="X6" s="581"/>
      <c r="Y6" s="593"/>
    </row>
    <row r="7" spans="1:25" s="594" customFormat="1" ht="12" customHeight="1" x14ac:dyDescent="0.15">
      <c r="A7" s="591"/>
      <c r="B7" s="592"/>
      <c r="C7" s="592"/>
      <c r="D7" s="592" t="s">
        <v>318</v>
      </c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84"/>
      <c r="W7" s="581"/>
      <c r="X7" s="581"/>
      <c r="Y7" s="593"/>
    </row>
    <row r="8" spans="1:25" s="594" customFormat="1" ht="12" customHeight="1" x14ac:dyDescent="0.15">
      <c r="A8" s="591"/>
      <c r="B8" s="592"/>
      <c r="C8" s="592"/>
      <c r="D8" s="592"/>
      <c r="E8" s="592"/>
      <c r="F8" s="592"/>
      <c r="G8" s="592"/>
      <c r="H8" s="592"/>
      <c r="I8" s="592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84"/>
      <c r="W8" s="581"/>
      <c r="X8" s="581"/>
      <c r="Y8" s="593"/>
    </row>
    <row r="9" spans="1:25" s="594" customFormat="1" ht="12" customHeight="1" x14ac:dyDescent="0.15">
      <c r="A9" s="591"/>
      <c r="B9" s="592"/>
      <c r="C9" s="592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84"/>
      <c r="W9" s="581"/>
      <c r="X9" s="581"/>
      <c r="Y9" s="593"/>
    </row>
    <row r="10" spans="1:25" s="594" customFormat="1" ht="12" customHeight="1" x14ac:dyDescent="0.15">
      <c r="A10" s="591"/>
      <c r="B10" s="592"/>
      <c r="C10" s="592" t="s">
        <v>319</v>
      </c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 t="s">
        <v>320</v>
      </c>
      <c r="P10" s="592"/>
      <c r="Q10" s="592"/>
      <c r="R10" s="592"/>
      <c r="S10" s="592"/>
      <c r="T10" s="592"/>
      <c r="U10" s="592"/>
      <c r="V10" s="584"/>
      <c r="W10" s="581"/>
      <c r="X10" s="581"/>
      <c r="Y10" s="593"/>
    </row>
    <row r="11" spans="1:25" s="594" customFormat="1" ht="12" customHeight="1" x14ac:dyDescent="0.15">
      <c r="A11" s="591"/>
      <c r="B11" s="592"/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84"/>
      <c r="W11" s="581"/>
      <c r="X11" s="581"/>
      <c r="Y11" s="593"/>
    </row>
    <row r="12" spans="1:25" s="594" customFormat="1" ht="12" customHeight="1" x14ac:dyDescent="0.15">
      <c r="A12" s="591"/>
      <c r="B12" s="592"/>
      <c r="C12" s="592"/>
      <c r="D12" s="592"/>
      <c r="E12" s="592"/>
      <c r="F12" s="599" t="s">
        <v>321</v>
      </c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84"/>
      <c r="W12" s="581"/>
      <c r="X12" s="581"/>
      <c r="Y12" s="593"/>
    </row>
    <row r="13" spans="1:25" s="594" customFormat="1" ht="12" customHeight="1" x14ac:dyDescent="0.15">
      <c r="A13" s="591"/>
      <c r="B13" s="592"/>
      <c r="C13" s="592"/>
      <c r="D13" s="592"/>
      <c r="E13" s="592"/>
      <c r="F13" s="1109" t="s">
        <v>322</v>
      </c>
      <c r="G13" s="1109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84"/>
      <c r="W13" s="581"/>
      <c r="X13" s="581"/>
      <c r="Y13" s="593"/>
    </row>
    <row r="14" spans="1:25" s="594" customFormat="1" ht="12" customHeight="1" x14ac:dyDescent="0.15">
      <c r="A14" s="591"/>
      <c r="B14" s="592"/>
      <c r="C14" s="592" t="s">
        <v>323</v>
      </c>
      <c r="D14" s="592"/>
      <c r="E14" s="600" t="s">
        <v>324</v>
      </c>
      <c r="F14" s="601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84"/>
      <c r="W14" s="581"/>
      <c r="X14" s="581"/>
      <c r="Y14" s="593"/>
    </row>
    <row r="15" spans="1:25" s="594" customFormat="1" ht="12" customHeight="1" x14ac:dyDescent="0.15">
      <c r="A15" s="591"/>
      <c r="B15" s="592"/>
      <c r="C15" s="592"/>
      <c r="D15" s="592"/>
      <c r="E15" s="602">
        <f>ROUND(TAN(D5*PI()/180)*C20,2)</f>
        <v>-0.5</v>
      </c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600" t="s">
        <v>325</v>
      </c>
      <c r="S15" s="603">
        <v>-0.4</v>
      </c>
      <c r="T15" s="592"/>
      <c r="U15" s="592"/>
      <c r="V15" s="584"/>
      <c r="W15" s="581"/>
      <c r="X15" s="581"/>
      <c r="Y15" s="593"/>
    </row>
    <row r="16" spans="1:25" s="594" customFormat="1" ht="12" customHeight="1" x14ac:dyDescent="0.15">
      <c r="A16" s="591"/>
      <c r="B16" s="592"/>
      <c r="C16" s="592"/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84"/>
      <c r="W16" s="581"/>
      <c r="X16" s="581"/>
      <c r="Y16" s="593"/>
    </row>
    <row r="17" spans="1:25" s="594" customFormat="1" ht="12" customHeight="1" x14ac:dyDescent="0.15">
      <c r="A17" s="591"/>
      <c r="B17" s="592"/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84"/>
      <c r="W17" s="581"/>
      <c r="X17" s="581"/>
      <c r="Y17" s="593"/>
    </row>
    <row r="18" spans="1:25" s="594" customFormat="1" ht="12" customHeight="1" x14ac:dyDescent="0.15">
      <c r="A18" s="591"/>
      <c r="B18" s="592"/>
      <c r="C18" s="592"/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84"/>
      <c r="W18" s="581"/>
      <c r="X18" s="581"/>
      <c r="Y18" s="593"/>
    </row>
    <row r="19" spans="1:25" s="594" customFormat="1" ht="12" customHeight="1" x14ac:dyDescent="0.15">
      <c r="A19" s="591"/>
      <c r="B19" s="592"/>
      <c r="C19" s="1110" t="s">
        <v>326</v>
      </c>
      <c r="D19" s="1110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604">
        <v>0.1</v>
      </c>
      <c r="Q19" s="604">
        <v>0.4</v>
      </c>
      <c r="R19" s="592"/>
      <c r="S19" s="592"/>
      <c r="T19" s="592"/>
      <c r="U19" s="592"/>
      <c r="V19" s="584"/>
      <c r="W19" s="581"/>
      <c r="X19" s="581"/>
      <c r="Y19" s="593"/>
    </row>
    <row r="20" spans="1:25" s="594" customFormat="1" ht="12" customHeight="1" x14ac:dyDescent="0.15">
      <c r="A20" s="591"/>
      <c r="B20" s="592"/>
      <c r="C20" s="1111">
        <f>-P21</f>
        <v>-0.5</v>
      </c>
      <c r="D20" s="1111"/>
      <c r="E20" s="592"/>
      <c r="F20" s="592"/>
      <c r="G20" s="592"/>
      <c r="H20" s="592"/>
      <c r="I20" s="592"/>
      <c r="J20" s="598"/>
      <c r="K20" s="592"/>
      <c r="L20" s="592"/>
      <c r="M20" s="592"/>
      <c r="N20" s="592"/>
      <c r="O20" s="592"/>
      <c r="P20" s="592" t="s">
        <v>327</v>
      </c>
      <c r="Q20" s="592" t="s">
        <v>328</v>
      </c>
      <c r="R20" s="592"/>
      <c r="S20" s="592"/>
      <c r="T20" s="592"/>
      <c r="U20" s="592"/>
      <c r="V20" s="584"/>
      <c r="W20" s="581"/>
      <c r="X20" s="581"/>
      <c r="Y20" s="593"/>
    </row>
    <row r="21" spans="1:25" s="594" customFormat="1" ht="12" customHeight="1" x14ac:dyDescent="0.15">
      <c r="A21" s="591"/>
      <c r="B21" s="592"/>
      <c r="C21" s="592"/>
      <c r="D21" s="592"/>
      <c r="E21" s="592"/>
      <c r="F21" s="592"/>
      <c r="G21" s="592"/>
      <c r="H21" s="605"/>
      <c r="I21" s="592"/>
      <c r="J21" s="598"/>
      <c r="K21" s="592"/>
      <c r="L21" s="592"/>
      <c r="M21" s="592"/>
      <c r="N21" s="592"/>
      <c r="O21" s="592"/>
      <c r="P21" s="1112">
        <f>P19+Q19</f>
        <v>0.5</v>
      </c>
      <c r="Q21" s="1112"/>
      <c r="R21" s="592"/>
      <c r="S21" s="592"/>
      <c r="T21" s="592"/>
      <c r="U21" s="592"/>
      <c r="V21" s="584"/>
      <c r="W21" s="581"/>
      <c r="X21" s="581"/>
      <c r="Y21" s="593"/>
    </row>
    <row r="22" spans="1:25" s="594" customFormat="1" ht="12" customHeight="1" x14ac:dyDescent="0.15">
      <c r="A22" s="591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84"/>
      <c r="W22" s="581"/>
      <c r="X22" s="581"/>
      <c r="Y22" s="593"/>
    </row>
    <row r="23" spans="1:25" s="609" customFormat="1" ht="23.1" customHeight="1" x14ac:dyDescent="0.15">
      <c r="A23" s="606"/>
      <c r="B23" s="1113" t="s">
        <v>329</v>
      </c>
      <c r="C23" s="1113"/>
      <c r="D23" s="1113"/>
      <c r="E23" s="1113"/>
      <c r="F23" s="1113"/>
      <c r="G23" s="1113"/>
      <c r="H23" s="1113"/>
      <c r="I23" s="1113"/>
      <c r="J23" s="1113"/>
      <c r="K23" s="1113"/>
      <c r="L23" s="1113"/>
      <c r="M23" s="1113"/>
      <c r="N23" s="1113"/>
      <c r="O23" s="1113"/>
      <c r="P23" s="1113"/>
      <c r="Q23" s="1113"/>
      <c r="R23" s="1113"/>
      <c r="S23" s="1113"/>
      <c r="T23" s="1113"/>
      <c r="U23" s="1113"/>
      <c r="V23" s="607"/>
      <c r="W23" s="608"/>
      <c r="X23" s="608"/>
      <c r="Y23" s="608"/>
    </row>
    <row r="24" spans="1:25" s="617" customFormat="1" ht="31.5" customHeight="1" x14ac:dyDescent="0.15">
      <c r="A24" s="610"/>
      <c r="B24" s="1103" t="s">
        <v>330</v>
      </c>
      <c r="C24" s="1104"/>
      <c r="D24" s="1103" t="s">
        <v>331</v>
      </c>
      <c r="E24" s="1104"/>
      <c r="F24" s="1103" t="s">
        <v>332</v>
      </c>
      <c r="G24" s="1105"/>
      <c r="H24" s="1105"/>
      <c r="I24" s="1105"/>
      <c r="J24" s="1105"/>
      <c r="K24" s="1105"/>
      <c r="L24" s="1105"/>
      <c r="M24" s="1105"/>
      <c r="N24" s="1105"/>
      <c r="O24" s="1105"/>
      <c r="P24" s="1105"/>
      <c r="Q24" s="1104"/>
      <c r="R24" s="614" t="s">
        <v>333</v>
      </c>
      <c r="S24" s="614" t="s">
        <v>44</v>
      </c>
      <c r="T24" s="1103" t="s">
        <v>334</v>
      </c>
      <c r="U24" s="1104"/>
      <c r="V24" s="615"/>
      <c r="W24" s="616"/>
      <c r="X24" s="616"/>
      <c r="Y24" s="616"/>
    </row>
    <row r="25" spans="1:25" s="617" customFormat="1" ht="31.5" customHeight="1" x14ac:dyDescent="0.15">
      <c r="A25" s="610"/>
      <c r="B25" s="1103" t="s">
        <v>335</v>
      </c>
      <c r="C25" s="1104"/>
      <c r="D25" s="1103" t="s">
        <v>336</v>
      </c>
      <c r="E25" s="1104"/>
      <c r="F25" s="618">
        <v>1</v>
      </c>
      <c r="G25" s="613" t="s">
        <v>123</v>
      </c>
      <c r="H25" s="619">
        <v>0.4</v>
      </c>
      <c r="I25" s="613" t="s">
        <v>123</v>
      </c>
      <c r="J25" s="613">
        <v>1.05</v>
      </c>
      <c r="K25" s="620"/>
      <c r="L25" s="613"/>
      <c r="M25" s="613"/>
      <c r="N25" s="613"/>
      <c r="O25" s="613"/>
      <c r="P25" s="613"/>
      <c r="Q25" s="612"/>
      <c r="R25" s="614">
        <f>ROUND(F25*H25*J25,2)</f>
        <v>0.42</v>
      </c>
      <c r="S25" s="614" t="s">
        <v>124</v>
      </c>
      <c r="T25" s="1106"/>
      <c r="U25" s="1107"/>
      <c r="V25" s="615"/>
      <c r="W25" s="616"/>
      <c r="X25" s="616"/>
      <c r="Y25" s="616"/>
    </row>
    <row r="26" spans="1:25" s="617" customFormat="1" ht="31.5" customHeight="1" x14ac:dyDescent="0.15">
      <c r="A26" s="610"/>
      <c r="B26" s="1103" t="s">
        <v>337</v>
      </c>
      <c r="C26" s="1104"/>
      <c r="D26" s="1103"/>
      <c r="E26" s="1104"/>
      <c r="F26" s="618">
        <v>1</v>
      </c>
      <c r="G26" s="613" t="s">
        <v>123</v>
      </c>
      <c r="H26" s="619">
        <v>0.4</v>
      </c>
      <c r="I26" s="613"/>
      <c r="J26" s="613"/>
      <c r="K26" s="613"/>
      <c r="L26" s="613"/>
      <c r="M26" s="613"/>
      <c r="N26" s="613"/>
      <c r="O26" s="613"/>
      <c r="P26" s="613"/>
      <c r="Q26" s="612"/>
      <c r="R26" s="621">
        <f>ROUND(F26*H26,2)</f>
        <v>0.4</v>
      </c>
      <c r="S26" s="614" t="s">
        <v>124</v>
      </c>
      <c r="T26" s="611"/>
      <c r="U26" s="612"/>
      <c r="V26" s="615"/>
      <c r="W26" s="616"/>
      <c r="X26" s="616"/>
      <c r="Y26" s="616"/>
    </row>
    <row r="27" spans="1:25" s="617" customFormat="1" ht="31.5" customHeight="1" x14ac:dyDescent="0.15">
      <c r="A27" s="610"/>
      <c r="B27" s="1103" t="s">
        <v>338</v>
      </c>
      <c r="C27" s="1104"/>
      <c r="D27" s="1103"/>
      <c r="E27" s="1104"/>
      <c r="F27" s="618">
        <f>-C20</f>
        <v>0.5</v>
      </c>
      <c r="G27" s="613" t="s">
        <v>123</v>
      </c>
      <c r="H27" s="619">
        <f>-E15</f>
        <v>0.5</v>
      </c>
      <c r="I27" s="613" t="s">
        <v>123</v>
      </c>
      <c r="J27" s="613">
        <v>1</v>
      </c>
      <c r="K27" s="622" t="s">
        <v>339</v>
      </c>
      <c r="L27" s="622">
        <v>2</v>
      </c>
      <c r="M27" s="622"/>
      <c r="N27" s="622"/>
      <c r="O27" s="622"/>
      <c r="P27" s="622"/>
      <c r="Q27" s="612"/>
      <c r="R27" s="623">
        <f>ROUND(F27*H27*J27*1/2,3)</f>
        <v>0.125</v>
      </c>
      <c r="S27" s="614" t="s">
        <v>127</v>
      </c>
      <c r="T27" s="611"/>
      <c r="U27" s="624"/>
      <c r="V27" s="625"/>
      <c r="W27" s="616"/>
      <c r="X27" s="616"/>
      <c r="Y27" s="616"/>
    </row>
    <row r="28" spans="1:25" s="617" customFormat="1" ht="36.950000000000003" customHeight="1" x14ac:dyDescent="0.15">
      <c r="A28" s="610"/>
      <c r="B28" s="1103"/>
      <c r="C28" s="1104"/>
      <c r="D28" s="1103"/>
      <c r="E28" s="1104"/>
      <c r="F28" s="618"/>
      <c r="G28" s="613"/>
      <c r="H28" s="619"/>
      <c r="I28" s="613"/>
      <c r="J28" s="613"/>
      <c r="K28" s="622"/>
      <c r="L28" s="626"/>
      <c r="M28" s="622"/>
      <c r="N28" s="622"/>
      <c r="O28" s="622"/>
      <c r="P28" s="622"/>
      <c r="Q28" s="612"/>
      <c r="R28" s="623"/>
      <c r="S28" s="614"/>
      <c r="T28" s="627"/>
      <c r="U28" s="628"/>
      <c r="V28" s="615"/>
      <c r="W28" s="616"/>
      <c r="X28" s="616"/>
      <c r="Y28" s="616"/>
    </row>
    <row r="29" spans="1:25" x14ac:dyDescent="0.15">
      <c r="A29" s="629"/>
      <c r="B29" s="630"/>
      <c r="C29" s="630"/>
      <c r="D29" s="630"/>
      <c r="E29" s="631"/>
      <c r="F29" s="630"/>
      <c r="G29" s="630"/>
      <c r="H29" s="630"/>
      <c r="I29" s="630"/>
      <c r="J29" s="630"/>
      <c r="K29" s="630"/>
      <c r="L29" s="630"/>
      <c r="M29" s="632"/>
      <c r="N29" s="632"/>
      <c r="O29" s="632"/>
      <c r="P29" s="632"/>
      <c r="Q29" s="630"/>
      <c r="R29" s="630"/>
      <c r="S29" s="630"/>
      <c r="T29" s="630"/>
      <c r="U29" s="630"/>
      <c r="V29" s="633"/>
      <c r="W29" s="581"/>
      <c r="X29" s="581"/>
      <c r="Y29" s="581"/>
    </row>
    <row r="30" spans="1:25" x14ac:dyDescent="0.15">
      <c r="A30" s="581"/>
      <c r="B30" s="581"/>
      <c r="C30" s="581"/>
      <c r="D30" s="581"/>
      <c r="E30" s="581"/>
      <c r="F30" s="581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81"/>
      <c r="T30" s="581"/>
      <c r="U30" s="581"/>
      <c r="V30" s="581"/>
      <c r="W30" s="581"/>
      <c r="X30" s="581"/>
      <c r="Y30" s="581"/>
    </row>
    <row r="31" spans="1:25" x14ac:dyDescent="0.15">
      <c r="A31" s="581"/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</row>
    <row r="32" spans="1:25" x14ac:dyDescent="0.15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581"/>
      <c r="Y32" s="581"/>
    </row>
    <row r="33" spans="1:25" x14ac:dyDescent="0.15">
      <c r="A33" s="581"/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581"/>
      <c r="R33" s="581"/>
      <c r="S33" s="581"/>
      <c r="T33" s="581"/>
      <c r="U33" s="581"/>
      <c r="V33" s="581"/>
      <c r="W33" s="581"/>
      <c r="X33" s="581"/>
      <c r="Y33" s="581"/>
    </row>
    <row r="34" spans="1:25" x14ac:dyDescent="0.15">
      <c r="A34" s="581"/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  <c r="T34" s="581"/>
      <c r="U34" s="581"/>
      <c r="V34" s="581"/>
      <c r="W34" s="581"/>
      <c r="X34" s="581"/>
      <c r="Y34" s="581"/>
    </row>
  </sheetData>
  <mergeCells count="19">
    <mergeCell ref="B23:U23"/>
    <mergeCell ref="B2:U2"/>
    <mergeCell ref="F13:G13"/>
    <mergeCell ref="C19:D19"/>
    <mergeCell ref="C20:D20"/>
    <mergeCell ref="P21:Q21"/>
    <mergeCell ref="B24:C24"/>
    <mergeCell ref="D24:E24"/>
    <mergeCell ref="F24:Q24"/>
    <mergeCell ref="T24:U24"/>
    <mergeCell ref="B25:C25"/>
    <mergeCell ref="D25:E25"/>
    <mergeCell ref="T25:U25"/>
    <mergeCell ref="B26:C26"/>
    <mergeCell ref="D26:E26"/>
    <mergeCell ref="B27:C27"/>
    <mergeCell ref="D27:E27"/>
    <mergeCell ref="B28:C28"/>
    <mergeCell ref="D28:E28"/>
  </mergeCells>
  <phoneticPr fontId="5" type="noConversion"/>
  <printOptions horizontalCentered="1" verticalCentered="1"/>
  <pageMargins left="0.77" right="0.2" top="0.44999999999999996" bottom="0.36" header="0" footer="0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R32"/>
  <sheetViews>
    <sheetView showGridLines="0" zoomScale="130" zoomScaleNormal="130" workbookViewId="0">
      <selection activeCell="V10" sqref="V10"/>
    </sheetView>
  </sheetViews>
  <sheetFormatPr defaultColWidth="11.42578125" defaultRowHeight="13.5" x14ac:dyDescent="0.15"/>
  <cols>
    <col min="1" max="1" width="1.7109375" style="513" customWidth="1"/>
    <col min="2" max="2" width="12.140625" style="513" customWidth="1"/>
    <col min="3" max="3" width="13.5703125" style="513" customWidth="1"/>
    <col min="4" max="22" width="3.5703125" style="513" customWidth="1"/>
    <col min="23" max="23" width="3.140625" style="513" customWidth="1"/>
    <col min="24" max="24" width="3.5703125" style="513" customWidth="1"/>
    <col min="25" max="25" width="4.85546875" style="513" customWidth="1"/>
    <col min="26" max="26" width="4.42578125" style="513" customWidth="1"/>
    <col min="27" max="27" width="3" style="513" customWidth="1"/>
    <col min="28" max="28" width="3.140625" style="513" customWidth="1"/>
    <col min="29" max="29" width="3.5703125" style="513" customWidth="1"/>
    <col min="30" max="30" width="5.28515625" style="513" customWidth="1"/>
    <col min="31" max="31" width="2.140625" style="513" customWidth="1"/>
    <col min="32" max="46" width="3.5703125" style="513" customWidth="1"/>
    <col min="47" max="16384" width="11.42578125" style="513"/>
  </cols>
  <sheetData>
    <row r="1" spans="1:44" ht="25.5" customHeight="1" x14ac:dyDescent="0.15">
      <c r="A1" s="1129" t="s">
        <v>266</v>
      </c>
      <c r="B1" s="1130"/>
      <c r="C1" s="1130"/>
      <c r="D1" s="1130"/>
      <c r="E1" s="1130"/>
      <c r="F1" s="1130"/>
      <c r="G1" s="1130"/>
      <c r="H1" s="1130"/>
      <c r="I1" s="1130"/>
      <c r="J1" s="1130"/>
      <c r="K1" s="1130"/>
      <c r="L1" s="1130"/>
      <c r="M1" s="1130"/>
      <c r="N1" s="113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1"/>
      <c r="AF1" s="512"/>
      <c r="AG1" s="512"/>
      <c r="AH1" s="512"/>
      <c r="AI1" s="512"/>
      <c r="AJ1" s="512"/>
      <c r="AK1" s="512"/>
      <c r="AL1" s="512"/>
      <c r="AM1" s="512"/>
      <c r="AN1" s="512"/>
      <c r="AO1" s="512"/>
    </row>
    <row r="2" spans="1:44" ht="15.95" customHeight="1" x14ac:dyDescent="0.15">
      <c r="A2" s="514"/>
      <c r="B2" s="512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6"/>
      <c r="AF2" s="512"/>
      <c r="AG2" s="512"/>
      <c r="AH2" s="512"/>
      <c r="AI2" s="512"/>
      <c r="AJ2" s="512"/>
      <c r="AK2" s="512"/>
      <c r="AL2" s="512"/>
      <c r="AM2" s="512"/>
      <c r="AN2" s="512"/>
      <c r="AO2" s="512"/>
    </row>
    <row r="3" spans="1:44" ht="15.95" customHeight="1" x14ac:dyDescent="0.15">
      <c r="A3" s="514"/>
      <c r="B3" s="517"/>
      <c r="C3" s="515"/>
      <c r="D3" s="515"/>
      <c r="E3" s="518"/>
      <c r="F3" s="515"/>
      <c r="G3" s="515"/>
      <c r="H3" s="515"/>
      <c r="I3" s="519"/>
      <c r="J3" s="519"/>
      <c r="K3" s="519"/>
      <c r="L3" s="519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6"/>
      <c r="AF3" s="512"/>
      <c r="AG3" s="512"/>
      <c r="AH3" s="512"/>
      <c r="AI3" s="512"/>
      <c r="AJ3" s="512"/>
      <c r="AK3" s="512"/>
      <c r="AL3" s="512"/>
      <c r="AM3" s="512"/>
      <c r="AN3" s="512"/>
      <c r="AO3" s="512"/>
      <c r="AP3" s="512"/>
      <c r="AQ3" s="512"/>
      <c r="AR3" s="512"/>
    </row>
    <row r="4" spans="1:44" ht="15.95" customHeight="1" x14ac:dyDescent="0.15">
      <c r="A4" s="514"/>
      <c r="B4" s="520"/>
      <c r="C4" s="515"/>
      <c r="D4" s="515"/>
      <c r="E4" s="515"/>
      <c r="F4" s="515"/>
      <c r="G4" s="515"/>
      <c r="H4" s="515"/>
      <c r="I4" s="515"/>
      <c r="J4" s="521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6"/>
      <c r="AF4" s="512"/>
      <c r="AG4" s="512"/>
      <c r="AH4" s="512"/>
      <c r="AI4" s="512"/>
      <c r="AJ4" s="512"/>
      <c r="AK4" s="512"/>
      <c r="AL4" s="512"/>
      <c r="AM4" s="512"/>
      <c r="AN4" s="512"/>
      <c r="AO4" s="512"/>
      <c r="AP4" s="512"/>
      <c r="AQ4" s="512"/>
      <c r="AR4" s="512"/>
    </row>
    <row r="5" spans="1:44" ht="15.95" customHeight="1" x14ac:dyDescent="0.15">
      <c r="A5" s="514"/>
      <c r="B5" s="520"/>
      <c r="C5" s="515"/>
      <c r="D5" s="515"/>
      <c r="E5" s="515"/>
      <c r="F5" s="515"/>
      <c r="G5" s="1131"/>
      <c r="H5" s="1131"/>
      <c r="I5" s="1131"/>
      <c r="J5" s="1131"/>
      <c r="K5" s="1131"/>
      <c r="L5" s="1131"/>
      <c r="M5" s="1131"/>
      <c r="N5" s="1131"/>
      <c r="O5" s="515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515"/>
      <c r="AC5" s="515"/>
      <c r="AD5" s="515"/>
      <c r="AE5" s="516"/>
      <c r="AF5" s="512"/>
      <c r="AG5" s="512"/>
      <c r="AH5" s="512"/>
      <c r="AI5" s="512"/>
      <c r="AJ5" s="512"/>
      <c r="AK5" s="512"/>
      <c r="AL5" s="512"/>
      <c r="AM5" s="512"/>
      <c r="AN5" s="512"/>
      <c r="AO5" s="512"/>
      <c r="AP5" s="512"/>
      <c r="AQ5" s="512"/>
      <c r="AR5" s="512"/>
    </row>
    <row r="6" spans="1:44" ht="12.95" customHeight="1" x14ac:dyDescent="0.15">
      <c r="A6" s="514"/>
      <c r="B6" s="520"/>
      <c r="C6" s="515"/>
      <c r="D6" s="515"/>
      <c r="E6" s="515"/>
      <c r="F6" s="515"/>
      <c r="G6" s="1124"/>
      <c r="H6" s="1124"/>
      <c r="I6" s="1124"/>
      <c r="J6" s="1124"/>
      <c r="K6" s="1124"/>
      <c r="L6" s="1124"/>
      <c r="M6" s="1124"/>
      <c r="N6" s="1124"/>
      <c r="O6" s="515"/>
      <c r="P6" s="515"/>
      <c r="Q6" s="1126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6"/>
      <c r="AF6" s="512"/>
      <c r="AG6" s="512"/>
      <c r="AH6" s="512"/>
      <c r="AI6" s="512"/>
      <c r="AJ6" s="512"/>
      <c r="AK6" s="512"/>
      <c r="AL6" s="512"/>
      <c r="AM6" s="512"/>
      <c r="AN6" s="512"/>
      <c r="AO6" s="512"/>
      <c r="AP6" s="512"/>
      <c r="AQ6" s="512"/>
      <c r="AR6" s="512"/>
    </row>
    <row r="7" spans="1:44" ht="12.95" customHeight="1" x14ac:dyDescent="0.15">
      <c r="A7" s="514"/>
      <c r="B7" s="512"/>
      <c r="C7" s="515"/>
      <c r="D7" s="515"/>
      <c r="E7" s="515"/>
      <c r="F7" s="515"/>
      <c r="G7" s="1124"/>
      <c r="H7" s="1124"/>
      <c r="I7" s="1124"/>
      <c r="J7" s="1124"/>
      <c r="K7" s="1124"/>
      <c r="L7" s="1124"/>
      <c r="M7" s="1124"/>
      <c r="N7" s="1124"/>
      <c r="O7" s="515"/>
      <c r="P7" s="515"/>
      <c r="Q7" s="1126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6"/>
      <c r="AF7" s="512"/>
      <c r="AG7" s="512"/>
      <c r="AH7" s="512"/>
      <c r="AI7" s="512"/>
      <c r="AJ7" s="512"/>
      <c r="AK7" s="512"/>
      <c r="AL7" s="512"/>
      <c r="AM7" s="512"/>
      <c r="AN7" s="512"/>
      <c r="AO7" s="512"/>
      <c r="AP7" s="512"/>
      <c r="AQ7" s="512"/>
      <c r="AR7" s="512"/>
    </row>
    <row r="8" spans="1:44" ht="12.95" customHeight="1" x14ac:dyDescent="0.15">
      <c r="A8" s="514"/>
      <c r="B8" s="524"/>
      <c r="C8" s="525"/>
      <c r="D8" s="515"/>
      <c r="E8" s="515"/>
      <c r="F8" s="515"/>
      <c r="G8" s="1128">
        <v>300</v>
      </c>
      <c r="H8" s="1128"/>
      <c r="I8" s="522"/>
      <c r="J8" s="522"/>
      <c r="K8" s="522"/>
      <c r="L8" s="522"/>
      <c r="M8" s="522"/>
      <c r="N8" s="522"/>
      <c r="O8" s="515"/>
      <c r="P8" s="515"/>
      <c r="Q8" s="1126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6"/>
      <c r="AF8" s="512"/>
      <c r="AG8" s="512"/>
      <c r="AH8" s="512"/>
      <c r="AI8" s="512"/>
      <c r="AJ8" s="512"/>
      <c r="AK8" s="512"/>
      <c r="AL8" s="512"/>
      <c r="AM8" s="512"/>
      <c r="AN8" s="512"/>
      <c r="AO8" s="512"/>
      <c r="AP8" s="512"/>
      <c r="AQ8" s="512"/>
      <c r="AR8" s="512"/>
    </row>
    <row r="9" spans="1:44" ht="12.95" customHeight="1" x14ac:dyDescent="0.15">
      <c r="A9" s="514"/>
      <c r="B9" s="526"/>
      <c r="C9" s="527"/>
      <c r="D9" s="515"/>
      <c r="E9" s="515"/>
      <c r="F9" s="515"/>
      <c r="G9" s="1124"/>
      <c r="H9" s="1124"/>
      <c r="I9" s="1124"/>
      <c r="J9" s="1124"/>
      <c r="K9" s="1124"/>
      <c r="L9" s="1124"/>
      <c r="M9" s="1124"/>
      <c r="N9" s="1124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6"/>
      <c r="AF9" s="512"/>
      <c r="AG9" s="512"/>
      <c r="AH9" s="512"/>
      <c r="AI9" s="512"/>
      <c r="AJ9" s="512"/>
      <c r="AK9" s="512"/>
      <c r="AL9" s="512"/>
      <c r="AM9" s="512"/>
      <c r="AN9" s="512"/>
      <c r="AO9" s="512"/>
      <c r="AP9" s="512"/>
      <c r="AQ9" s="512"/>
      <c r="AR9" s="512"/>
    </row>
    <row r="10" spans="1:44" ht="12.95" customHeight="1" x14ac:dyDescent="0.15">
      <c r="A10" s="514"/>
      <c r="B10" s="528"/>
      <c r="C10" s="529"/>
      <c r="D10" s="515"/>
      <c r="E10" s="515"/>
      <c r="F10" s="515"/>
      <c r="G10" s="1124"/>
      <c r="H10" s="1124"/>
      <c r="I10" s="1124"/>
      <c r="J10" s="1124"/>
      <c r="K10" s="1124"/>
      <c r="L10" s="1124"/>
      <c r="M10" s="1124"/>
      <c r="N10" s="1124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6"/>
      <c r="AF10" s="512"/>
      <c r="AG10" s="512"/>
      <c r="AH10" s="512"/>
      <c r="AI10" s="512"/>
      <c r="AJ10" s="512"/>
      <c r="AK10" s="512"/>
      <c r="AL10" s="512"/>
      <c r="AM10" s="512"/>
      <c r="AN10" s="512"/>
      <c r="AO10" s="512"/>
      <c r="AP10" s="512"/>
      <c r="AQ10" s="512"/>
      <c r="AR10" s="512"/>
    </row>
    <row r="11" spans="1:44" ht="6.75" customHeight="1" x14ac:dyDescent="0.15">
      <c r="A11" s="514"/>
      <c r="B11" s="1125"/>
      <c r="C11" s="1125"/>
      <c r="D11" s="515"/>
      <c r="E11" s="515"/>
      <c r="F11" s="515"/>
      <c r="G11" s="530"/>
      <c r="H11" s="530"/>
      <c r="I11" s="530"/>
      <c r="J11" s="530"/>
      <c r="K11" s="530"/>
      <c r="L11" s="530"/>
      <c r="M11" s="530"/>
      <c r="N11" s="530"/>
      <c r="O11" s="530"/>
      <c r="P11" s="515"/>
      <c r="Q11" s="515"/>
      <c r="R11" s="515"/>
      <c r="S11" s="515"/>
      <c r="T11" s="515"/>
      <c r="U11" s="515"/>
      <c r="V11" s="515"/>
      <c r="W11" s="515"/>
      <c r="X11" s="515"/>
      <c r="Y11" s="515"/>
      <c r="Z11" s="515"/>
      <c r="AA11" s="515"/>
      <c r="AB11" s="531"/>
      <c r="AC11" s="531"/>
      <c r="AD11" s="531"/>
      <c r="AE11" s="516"/>
      <c r="AF11" s="512"/>
      <c r="AG11" s="512"/>
      <c r="AH11" s="512"/>
      <c r="AI11" s="512"/>
      <c r="AJ11" s="512"/>
      <c r="AK11" s="512"/>
      <c r="AL11" s="512"/>
      <c r="AM11" s="512"/>
      <c r="AN11" s="512"/>
      <c r="AO11" s="512"/>
      <c r="AP11" s="512"/>
      <c r="AQ11" s="512"/>
      <c r="AR11" s="512"/>
    </row>
    <row r="12" spans="1:44" ht="9.75" customHeight="1" x14ac:dyDescent="0.15">
      <c r="A12" s="514"/>
      <c r="B12" s="1125"/>
      <c r="C12" s="1125"/>
      <c r="D12" s="523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32"/>
      <c r="R12" s="1126"/>
      <c r="S12" s="515"/>
      <c r="T12" s="515"/>
      <c r="U12" s="515"/>
      <c r="V12" s="515"/>
      <c r="W12" s="515"/>
      <c r="X12" s="515"/>
      <c r="Y12" s="515"/>
      <c r="Z12" s="515"/>
      <c r="AA12" s="515"/>
      <c r="AB12" s="515"/>
      <c r="AC12" s="515"/>
      <c r="AD12" s="515"/>
      <c r="AE12" s="516"/>
      <c r="AF12" s="512"/>
      <c r="AG12" s="512"/>
      <c r="AH12" s="512"/>
      <c r="AI12" s="512"/>
      <c r="AJ12" s="512"/>
      <c r="AK12" s="512"/>
      <c r="AL12" s="512"/>
      <c r="AM12" s="512"/>
      <c r="AN12" s="512"/>
      <c r="AO12" s="512"/>
      <c r="AP12" s="512"/>
      <c r="AQ12" s="512"/>
      <c r="AR12" s="512"/>
    </row>
    <row r="13" spans="1:44" ht="15.95" customHeight="1" x14ac:dyDescent="0.15">
      <c r="A13" s="514"/>
      <c r="B13" s="1127"/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1126"/>
      <c r="S13" s="515"/>
      <c r="T13" s="515"/>
      <c r="U13" s="515"/>
      <c r="V13" s="515"/>
      <c r="W13" s="515"/>
      <c r="X13" s="515"/>
      <c r="Y13" s="515"/>
      <c r="Z13" s="515"/>
      <c r="AA13" s="515"/>
      <c r="AB13" s="515"/>
      <c r="AC13" s="515"/>
      <c r="AD13" s="515"/>
      <c r="AE13" s="516"/>
      <c r="AF13" s="512"/>
      <c r="AG13" s="512"/>
      <c r="AH13" s="512"/>
      <c r="AI13" s="512"/>
      <c r="AJ13" s="512"/>
      <c r="AK13" s="512"/>
      <c r="AL13" s="512"/>
      <c r="AM13" s="512"/>
      <c r="AN13" s="512"/>
      <c r="AO13" s="512"/>
      <c r="AP13" s="512"/>
      <c r="AQ13" s="512"/>
      <c r="AR13" s="512"/>
    </row>
    <row r="14" spans="1:44" ht="9.75" customHeight="1" x14ac:dyDescent="0.15">
      <c r="A14" s="514"/>
      <c r="B14" s="1127"/>
      <c r="C14" s="515"/>
      <c r="D14" s="523"/>
      <c r="E14" s="515"/>
      <c r="F14" s="515"/>
      <c r="G14" s="1128">
        <v>300</v>
      </c>
      <c r="H14" s="1128"/>
      <c r="I14" s="515"/>
      <c r="J14" s="515"/>
      <c r="K14" s="515"/>
      <c r="L14" s="515"/>
      <c r="M14" s="515"/>
      <c r="N14" s="515"/>
      <c r="O14" s="515"/>
      <c r="P14" s="515"/>
      <c r="Q14" s="515"/>
      <c r="R14" s="1126"/>
      <c r="S14" s="1126"/>
      <c r="T14" s="515"/>
      <c r="U14" s="515"/>
      <c r="V14" s="515"/>
      <c r="W14" s="515"/>
      <c r="X14" s="515"/>
      <c r="Y14" s="515"/>
      <c r="Z14" s="515"/>
      <c r="AA14" s="515"/>
      <c r="AB14" s="515"/>
      <c r="AC14" s="515"/>
      <c r="AD14" s="515"/>
      <c r="AE14" s="516"/>
      <c r="AF14" s="512"/>
      <c r="AG14" s="512"/>
      <c r="AH14" s="512"/>
      <c r="AI14" s="512"/>
      <c r="AJ14" s="512"/>
      <c r="AK14" s="512"/>
      <c r="AL14" s="512"/>
      <c r="AM14" s="512"/>
      <c r="AN14" s="512"/>
      <c r="AO14" s="512"/>
      <c r="AP14" s="512"/>
      <c r="AQ14" s="512"/>
      <c r="AR14" s="512"/>
    </row>
    <row r="15" spans="1:44" ht="15.95" customHeight="1" x14ac:dyDescent="0.15">
      <c r="A15" s="514"/>
      <c r="B15" s="533"/>
      <c r="C15" s="515"/>
      <c r="D15" s="515"/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1126"/>
      <c r="T15" s="515"/>
      <c r="U15" s="515"/>
      <c r="V15" s="515"/>
      <c r="W15" s="515"/>
      <c r="X15" s="515"/>
      <c r="Y15" s="515"/>
      <c r="Z15" s="515"/>
      <c r="AA15" s="515"/>
      <c r="AB15" s="515"/>
      <c r="AC15" s="515"/>
      <c r="AD15" s="515"/>
      <c r="AE15" s="516"/>
      <c r="AF15" s="512"/>
      <c r="AG15" s="512"/>
      <c r="AH15" s="512"/>
      <c r="AI15" s="512"/>
      <c r="AJ15" s="512"/>
      <c r="AK15" s="512"/>
      <c r="AL15" s="512"/>
      <c r="AM15" s="512"/>
      <c r="AN15" s="512"/>
      <c r="AO15" s="512"/>
      <c r="AP15" s="512"/>
      <c r="AQ15" s="512"/>
      <c r="AR15" s="512"/>
    </row>
    <row r="16" spans="1:44" ht="15.95" customHeight="1" x14ac:dyDescent="0.15">
      <c r="A16" s="514"/>
      <c r="B16" s="534"/>
      <c r="C16" s="535"/>
      <c r="D16" s="515"/>
      <c r="E16" s="515"/>
      <c r="F16" s="515"/>
      <c r="G16" s="515"/>
      <c r="H16" s="515"/>
      <c r="I16" s="515"/>
      <c r="J16" s="1119"/>
      <c r="K16" s="1119"/>
      <c r="L16" s="515"/>
      <c r="M16" s="515"/>
      <c r="N16" s="515"/>
      <c r="O16" s="515"/>
      <c r="P16" s="515"/>
      <c r="Q16" s="515"/>
      <c r="R16" s="515"/>
      <c r="S16" s="523"/>
      <c r="T16" s="515"/>
      <c r="U16" s="515"/>
      <c r="V16" s="515"/>
      <c r="W16" s="515"/>
      <c r="X16" s="515"/>
      <c r="Y16" s="515"/>
      <c r="Z16" s="515"/>
      <c r="AA16" s="515"/>
      <c r="AB16" s="515"/>
      <c r="AC16" s="515"/>
      <c r="AD16" s="515"/>
      <c r="AE16" s="516"/>
      <c r="AF16" s="512"/>
      <c r="AG16" s="512"/>
      <c r="AH16" s="512"/>
      <c r="AI16" s="512"/>
      <c r="AJ16" s="512"/>
      <c r="AK16" s="512"/>
      <c r="AL16" s="512"/>
      <c r="AM16" s="512"/>
      <c r="AN16" s="512"/>
      <c r="AO16" s="512"/>
      <c r="AP16" s="512"/>
      <c r="AQ16" s="512"/>
      <c r="AR16" s="512"/>
    </row>
    <row r="17" spans="1:44" ht="15.95" customHeight="1" x14ac:dyDescent="0.15">
      <c r="A17" s="514"/>
      <c r="B17" s="534"/>
      <c r="C17" s="535"/>
      <c r="D17" s="515"/>
      <c r="E17" s="515"/>
      <c r="F17" s="515"/>
      <c r="G17" s="515"/>
      <c r="H17" s="515"/>
      <c r="I17" s="515"/>
      <c r="J17" s="1119"/>
      <c r="K17" s="1119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5"/>
      <c r="X17" s="515"/>
      <c r="Y17" s="515"/>
      <c r="Z17" s="515"/>
      <c r="AA17" s="515"/>
      <c r="AB17" s="515"/>
      <c r="AC17" s="515"/>
      <c r="AD17" s="515"/>
      <c r="AE17" s="516"/>
      <c r="AF17" s="512"/>
      <c r="AG17" s="512"/>
      <c r="AH17" s="512"/>
      <c r="AI17" s="512"/>
      <c r="AJ17" s="512"/>
      <c r="AK17" s="512"/>
      <c r="AL17" s="512"/>
      <c r="AM17" s="512"/>
      <c r="AN17" s="512"/>
      <c r="AO17" s="512"/>
      <c r="AP17" s="512"/>
      <c r="AQ17" s="512"/>
      <c r="AR17" s="512"/>
    </row>
    <row r="18" spans="1:44" ht="15.95" customHeight="1" x14ac:dyDescent="0.15">
      <c r="A18" s="514"/>
      <c r="B18" s="515"/>
      <c r="C18" s="515"/>
      <c r="D18" s="515"/>
      <c r="E18" s="515"/>
      <c r="F18" s="515"/>
      <c r="G18" s="515"/>
      <c r="H18" s="515"/>
      <c r="I18" s="515"/>
      <c r="J18" s="1119"/>
      <c r="K18" s="1119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  <c r="AC18" s="515"/>
      <c r="AD18" s="515"/>
      <c r="AE18" s="516"/>
      <c r="AF18" s="512"/>
      <c r="AG18" s="512"/>
      <c r="AH18" s="512"/>
      <c r="AI18" s="512"/>
      <c r="AJ18" s="512"/>
      <c r="AK18" s="512"/>
      <c r="AL18" s="512"/>
      <c r="AM18" s="512"/>
      <c r="AN18" s="512"/>
      <c r="AO18" s="512"/>
      <c r="AP18" s="512"/>
      <c r="AQ18" s="512"/>
      <c r="AR18" s="512"/>
    </row>
    <row r="19" spans="1:44" ht="15.95" customHeight="1" x14ac:dyDescent="0.15">
      <c r="A19" s="514"/>
      <c r="B19" s="515"/>
      <c r="C19" s="515"/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5"/>
      <c r="X19" s="515"/>
      <c r="Y19" s="515"/>
      <c r="Z19" s="515"/>
      <c r="AA19" s="515"/>
      <c r="AB19" s="515"/>
      <c r="AC19" s="515"/>
      <c r="AD19" s="515"/>
      <c r="AE19" s="516"/>
      <c r="AF19" s="512"/>
      <c r="AG19" s="512"/>
      <c r="AH19" s="512"/>
      <c r="AI19" s="512"/>
      <c r="AJ19" s="512"/>
      <c r="AK19" s="512"/>
      <c r="AL19" s="512"/>
      <c r="AM19" s="512"/>
      <c r="AN19" s="512"/>
      <c r="AO19" s="512"/>
      <c r="AP19" s="512"/>
      <c r="AQ19" s="512"/>
      <c r="AR19" s="512"/>
    </row>
    <row r="20" spans="1:44" s="539" customFormat="1" ht="20.100000000000001" customHeight="1" x14ac:dyDescent="0.15">
      <c r="A20" s="536"/>
      <c r="B20" s="1120"/>
      <c r="C20" s="1120"/>
      <c r="D20" s="1120"/>
      <c r="E20" s="1120"/>
      <c r="F20" s="1120"/>
      <c r="G20" s="1120"/>
      <c r="H20" s="1120"/>
      <c r="I20" s="1120"/>
      <c r="J20" s="1120"/>
      <c r="K20" s="1120"/>
      <c r="L20" s="1120"/>
      <c r="M20" s="1120"/>
      <c r="N20" s="1120"/>
      <c r="O20" s="1120"/>
      <c r="P20" s="1120"/>
      <c r="Q20" s="1120"/>
      <c r="R20" s="1120"/>
      <c r="S20" s="1120"/>
      <c r="T20" s="1120"/>
      <c r="U20" s="1120"/>
      <c r="V20" s="1120"/>
      <c r="W20" s="1120"/>
      <c r="X20" s="1120"/>
      <c r="Y20" s="1120"/>
      <c r="Z20" s="1120"/>
      <c r="AA20" s="1120"/>
      <c r="AB20" s="1120"/>
      <c r="AC20" s="1120"/>
      <c r="AD20" s="1120"/>
      <c r="AE20" s="537"/>
      <c r="AF20" s="538"/>
      <c r="AG20" s="538"/>
      <c r="AH20" s="538"/>
      <c r="AI20" s="538"/>
      <c r="AJ20" s="538"/>
      <c r="AK20" s="538"/>
      <c r="AL20" s="538"/>
      <c r="AM20" s="538"/>
      <c r="AN20" s="538"/>
      <c r="AO20" s="538"/>
      <c r="AP20" s="538"/>
      <c r="AQ20" s="538"/>
      <c r="AR20" s="538"/>
    </row>
    <row r="21" spans="1:44" s="539" customFormat="1" ht="20.100000000000001" customHeight="1" x14ac:dyDescent="0.15">
      <c r="A21" s="536"/>
      <c r="B21" s="540" t="s">
        <v>242</v>
      </c>
      <c r="C21" s="541" t="s">
        <v>267</v>
      </c>
      <c r="D21" s="1121" t="s">
        <v>268</v>
      </c>
      <c r="E21" s="1122"/>
      <c r="F21" s="1122"/>
      <c r="G21" s="1122"/>
      <c r="H21" s="1122"/>
      <c r="I21" s="1122"/>
      <c r="J21" s="1122"/>
      <c r="K21" s="1122"/>
      <c r="L21" s="1122"/>
      <c r="M21" s="1122"/>
      <c r="N21" s="1122"/>
      <c r="O21" s="1122"/>
      <c r="P21" s="1122"/>
      <c r="Q21" s="1122"/>
      <c r="R21" s="1122"/>
      <c r="S21" s="1122"/>
      <c r="T21" s="1122"/>
      <c r="U21" s="1122"/>
      <c r="V21" s="1122"/>
      <c r="W21" s="1123"/>
      <c r="X21" s="1118" t="s">
        <v>269</v>
      </c>
      <c r="Y21" s="1118"/>
      <c r="Z21" s="1118"/>
      <c r="AA21" s="1118" t="s">
        <v>246</v>
      </c>
      <c r="AB21" s="1118"/>
      <c r="AC21" s="1122" t="s">
        <v>270</v>
      </c>
      <c r="AD21" s="1123"/>
      <c r="AE21" s="537"/>
      <c r="AF21" s="538"/>
      <c r="AG21" s="538"/>
      <c r="AH21" s="538"/>
      <c r="AI21" s="538"/>
      <c r="AJ21" s="538"/>
      <c r="AK21" s="538"/>
      <c r="AL21" s="538"/>
      <c r="AM21" s="538"/>
      <c r="AN21" s="538"/>
      <c r="AO21" s="538"/>
      <c r="AP21" s="538"/>
      <c r="AQ21" s="538"/>
      <c r="AR21" s="538"/>
    </row>
    <row r="22" spans="1:44" s="539" customFormat="1" ht="20.100000000000001" customHeight="1" x14ac:dyDescent="0.15">
      <c r="A22" s="536"/>
      <c r="B22" s="544" t="s">
        <v>271</v>
      </c>
      <c r="C22" s="541" t="s">
        <v>272</v>
      </c>
      <c r="D22" s="1114" t="s">
        <v>273</v>
      </c>
      <c r="E22" s="1115"/>
      <c r="F22" s="1115"/>
      <c r="G22" s="1115"/>
      <c r="H22" s="1115"/>
      <c r="I22" s="1115"/>
      <c r="J22" s="1115"/>
      <c r="K22" s="1115"/>
      <c r="L22" s="1115"/>
      <c r="M22" s="1115"/>
      <c r="N22" s="1115"/>
      <c r="O22" s="1115"/>
      <c r="P22" s="1115"/>
      <c r="Q22" s="1115"/>
      <c r="R22" s="1115"/>
      <c r="S22" s="1115"/>
      <c r="T22" s="1115"/>
      <c r="U22" s="1115"/>
      <c r="V22" s="1115"/>
      <c r="W22" s="1116"/>
      <c r="X22" s="1117">
        <f>0.3*0.2*0.6</f>
        <v>3.5999999999999997E-2</v>
      </c>
      <c r="Y22" s="1117"/>
      <c r="Z22" s="1117"/>
      <c r="AA22" s="1118" t="s">
        <v>274</v>
      </c>
      <c r="AB22" s="1118"/>
      <c r="AC22" s="542"/>
      <c r="AD22" s="543"/>
      <c r="AE22" s="537"/>
      <c r="AF22" s="538"/>
      <c r="AG22" s="538"/>
      <c r="AH22" s="538"/>
      <c r="AI22" s="538"/>
      <c r="AJ22" s="538"/>
      <c r="AK22" s="538"/>
      <c r="AL22" s="538"/>
      <c r="AM22" s="538"/>
      <c r="AN22" s="538"/>
      <c r="AO22" s="538"/>
      <c r="AP22" s="538"/>
      <c r="AQ22" s="538"/>
      <c r="AR22" s="538"/>
    </row>
    <row r="23" spans="1:44" s="539" customFormat="1" ht="20.100000000000001" customHeight="1" x14ac:dyDescent="0.15">
      <c r="A23" s="536"/>
      <c r="B23" s="544" t="s">
        <v>275</v>
      </c>
      <c r="C23" s="541" t="s">
        <v>276</v>
      </c>
      <c r="D23" s="1114" t="s">
        <v>277</v>
      </c>
      <c r="E23" s="1115"/>
      <c r="F23" s="1115"/>
      <c r="G23" s="1115"/>
      <c r="H23" s="1115"/>
      <c r="I23" s="1115"/>
      <c r="J23" s="1115"/>
      <c r="K23" s="1115"/>
      <c r="L23" s="1115"/>
      <c r="M23" s="1115"/>
      <c r="N23" s="1115"/>
      <c r="O23" s="1115"/>
      <c r="P23" s="1115"/>
      <c r="Q23" s="1115"/>
      <c r="R23" s="1115"/>
      <c r="S23" s="1115"/>
      <c r="T23" s="1115"/>
      <c r="U23" s="1115"/>
      <c r="V23" s="1115"/>
      <c r="W23" s="1116"/>
      <c r="X23" s="1117">
        <f>0.5*0.4*0.4-0.3*0.2*0.3</f>
        <v>6.2000000000000013E-2</v>
      </c>
      <c r="Y23" s="1117"/>
      <c r="Z23" s="1117"/>
      <c r="AA23" s="1118" t="s">
        <v>274</v>
      </c>
      <c r="AB23" s="1118"/>
      <c r="AC23" s="542"/>
      <c r="AD23" s="543"/>
      <c r="AE23" s="537"/>
      <c r="AF23" s="538"/>
      <c r="AG23" s="538"/>
      <c r="AH23" s="538"/>
      <c r="AI23" s="538"/>
      <c r="AJ23" s="538"/>
      <c r="AK23" s="538"/>
      <c r="AL23" s="538"/>
      <c r="AM23" s="538"/>
      <c r="AN23" s="538"/>
      <c r="AO23" s="538"/>
      <c r="AP23" s="538"/>
      <c r="AQ23" s="538"/>
      <c r="AR23" s="538"/>
    </row>
    <row r="24" spans="1:44" s="539" customFormat="1" ht="20.100000000000001" customHeight="1" x14ac:dyDescent="0.15">
      <c r="A24" s="536"/>
      <c r="B24" s="544" t="s">
        <v>278</v>
      </c>
      <c r="C24" s="541" t="s">
        <v>279</v>
      </c>
      <c r="D24" s="1114" t="s">
        <v>280</v>
      </c>
      <c r="E24" s="1115"/>
      <c r="F24" s="1115"/>
      <c r="G24" s="1115"/>
      <c r="H24" s="1115"/>
      <c r="I24" s="1115"/>
      <c r="J24" s="1115"/>
      <c r="K24" s="1115"/>
      <c r="L24" s="1115"/>
      <c r="M24" s="1115"/>
      <c r="N24" s="1115"/>
      <c r="O24" s="1115"/>
      <c r="P24" s="1115"/>
      <c r="Q24" s="1115"/>
      <c r="R24" s="1115"/>
      <c r="S24" s="1115"/>
      <c r="T24" s="1115"/>
      <c r="U24" s="1115"/>
      <c r="V24" s="1115"/>
      <c r="W24" s="1116"/>
      <c r="X24" s="1117">
        <f>0.5*0.5*2+0.4*0.4*2</f>
        <v>0.82000000000000006</v>
      </c>
      <c r="Y24" s="1117"/>
      <c r="Z24" s="1117"/>
      <c r="AA24" s="1118" t="s">
        <v>281</v>
      </c>
      <c r="AB24" s="1118"/>
      <c r="AC24" s="542"/>
      <c r="AD24" s="543"/>
      <c r="AE24" s="537"/>
      <c r="AF24" s="538"/>
      <c r="AG24" s="538"/>
      <c r="AH24" s="538"/>
      <c r="AI24" s="538"/>
      <c r="AJ24" s="538"/>
      <c r="AK24" s="538"/>
      <c r="AL24" s="538"/>
      <c r="AM24" s="538"/>
      <c r="AN24" s="538"/>
      <c r="AO24" s="538"/>
      <c r="AP24" s="538"/>
      <c r="AQ24" s="538"/>
      <c r="AR24" s="538"/>
    </row>
    <row r="25" spans="1:44" s="539" customFormat="1" ht="20.100000000000001" customHeight="1" x14ac:dyDescent="0.15">
      <c r="A25" s="536"/>
      <c r="B25" s="544" t="s">
        <v>282</v>
      </c>
      <c r="C25" s="541"/>
      <c r="D25" s="1114" t="s">
        <v>283</v>
      </c>
      <c r="E25" s="1115"/>
      <c r="F25" s="1115"/>
      <c r="G25" s="1115"/>
      <c r="H25" s="1115"/>
      <c r="I25" s="1115"/>
      <c r="J25" s="1115"/>
      <c r="K25" s="1115"/>
      <c r="L25" s="1115"/>
      <c r="M25" s="1115"/>
      <c r="N25" s="1115"/>
      <c r="O25" s="1115"/>
      <c r="P25" s="1115"/>
      <c r="Q25" s="1115"/>
      <c r="R25" s="1115"/>
      <c r="S25" s="1115"/>
      <c r="T25" s="1115"/>
      <c r="U25" s="1115"/>
      <c r="V25" s="1115"/>
      <c r="W25" s="1116"/>
      <c r="X25" s="1117">
        <f>9+12*0.9</f>
        <v>19.8</v>
      </c>
      <c r="Y25" s="1117"/>
      <c r="Z25" s="1117"/>
      <c r="AA25" s="1118" t="s">
        <v>284</v>
      </c>
      <c r="AB25" s="1118"/>
      <c r="AC25" s="542"/>
      <c r="AD25" s="543"/>
      <c r="AE25" s="537"/>
      <c r="AF25" s="538"/>
      <c r="AG25" s="538"/>
      <c r="AH25" s="538"/>
      <c r="AI25" s="538"/>
      <c r="AJ25" s="538"/>
      <c r="AK25" s="538"/>
      <c r="AL25" s="538"/>
      <c r="AM25" s="538"/>
      <c r="AN25" s="538"/>
      <c r="AO25" s="538"/>
      <c r="AP25" s="538"/>
      <c r="AQ25" s="538"/>
      <c r="AR25" s="538"/>
    </row>
    <row r="26" spans="1:44" s="539" customFormat="1" ht="20.100000000000001" customHeight="1" x14ac:dyDescent="0.15">
      <c r="A26" s="536"/>
      <c r="B26" s="544" t="s">
        <v>264</v>
      </c>
      <c r="C26" s="541"/>
      <c r="D26" s="1114" t="s">
        <v>285</v>
      </c>
      <c r="E26" s="1115"/>
      <c r="F26" s="1115"/>
      <c r="G26" s="1115"/>
      <c r="H26" s="1115"/>
      <c r="I26" s="1115"/>
      <c r="J26" s="1115"/>
      <c r="K26" s="1115"/>
      <c r="L26" s="1115"/>
      <c r="M26" s="1115"/>
      <c r="N26" s="1115"/>
      <c r="O26" s="1115"/>
      <c r="P26" s="1115"/>
      <c r="Q26" s="1115"/>
      <c r="R26" s="1115"/>
      <c r="S26" s="1115"/>
      <c r="T26" s="1115"/>
      <c r="U26" s="1115"/>
      <c r="V26" s="1115"/>
      <c r="W26" s="1116"/>
      <c r="X26" s="1117">
        <f>(0.5+0.2)*(0.4+0.2)*0.3</f>
        <v>0.126</v>
      </c>
      <c r="Y26" s="1117"/>
      <c r="Z26" s="1117"/>
      <c r="AA26" s="1118" t="s">
        <v>274</v>
      </c>
      <c r="AB26" s="1118"/>
      <c r="AC26" s="542"/>
      <c r="AD26" s="543"/>
      <c r="AE26" s="537"/>
      <c r="AF26" s="538"/>
      <c r="AG26" s="538"/>
      <c r="AH26" s="538"/>
      <c r="AI26" s="538"/>
      <c r="AJ26" s="538"/>
      <c r="AK26" s="538"/>
      <c r="AL26" s="538"/>
      <c r="AM26" s="538"/>
      <c r="AN26" s="538"/>
      <c r="AO26" s="538"/>
      <c r="AP26" s="538"/>
      <c r="AQ26" s="538"/>
      <c r="AR26" s="538"/>
    </row>
    <row r="27" spans="1:44" s="539" customFormat="1" ht="20.100000000000001" customHeight="1" x14ac:dyDescent="0.15">
      <c r="A27" s="536"/>
      <c r="B27" s="544" t="s">
        <v>286</v>
      </c>
      <c r="C27" s="541"/>
      <c r="D27" s="1114" t="s">
        <v>287</v>
      </c>
      <c r="E27" s="1115"/>
      <c r="F27" s="1115"/>
      <c r="G27" s="1115"/>
      <c r="H27" s="1115"/>
      <c r="I27" s="1115"/>
      <c r="J27" s="1115"/>
      <c r="K27" s="1115"/>
      <c r="L27" s="1115"/>
      <c r="M27" s="1115"/>
      <c r="N27" s="1115"/>
      <c r="O27" s="1115"/>
      <c r="P27" s="1115"/>
      <c r="Q27" s="1115"/>
      <c r="R27" s="1115"/>
      <c r="S27" s="1115"/>
      <c r="T27" s="1115"/>
      <c r="U27" s="1115"/>
      <c r="V27" s="1115"/>
      <c r="W27" s="1116"/>
      <c r="X27" s="1117">
        <f>0.126-0.5*0.4*0.3</f>
        <v>6.6000000000000003E-2</v>
      </c>
      <c r="Y27" s="1117"/>
      <c r="Z27" s="1117"/>
      <c r="AA27" s="1118" t="s">
        <v>274</v>
      </c>
      <c r="AB27" s="1118"/>
      <c r="AC27" s="542"/>
      <c r="AD27" s="543"/>
      <c r="AE27" s="537"/>
      <c r="AF27" s="538"/>
      <c r="AG27" s="538"/>
      <c r="AH27" s="538"/>
      <c r="AI27" s="538"/>
      <c r="AJ27" s="538"/>
      <c r="AK27" s="538"/>
      <c r="AL27" s="538"/>
      <c r="AM27" s="538"/>
      <c r="AN27" s="538"/>
      <c r="AO27" s="538"/>
      <c r="AP27" s="538"/>
      <c r="AQ27" s="538"/>
      <c r="AR27" s="538"/>
    </row>
    <row r="28" spans="1:44" s="539" customFormat="1" ht="20.100000000000001" customHeight="1" x14ac:dyDescent="0.15">
      <c r="A28" s="536"/>
      <c r="B28" s="544" t="s">
        <v>288</v>
      </c>
      <c r="C28" s="541"/>
      <c r="D28" s="1114" t="s">
        <v>289</v>
      </c>
      <c r="E28" s="1115"/>
      <c r="F28" s="1115"/>
      <c r="G28" s="1115"/>
      <c r="H28" s="1115"/>
      <c r="I28" s="1115"/>
      <c r="J28" s="1115"/>
      <c r="K28" s="1115"/>
      <c r="L28" s="1115"/>
      <c r="M28" s="1115"/>
      <c r="N28" s="1115"/>
      <c r="O28" s="1115"/>
      <c r="P28" s="1115"/>
      <c r="Q28" s="1115"/>
      <c r="R28" s="1115"/>
      <c r="S28" s="1115"/>
      <c r="T28" s="1115"/>
      <c r="U28" s="1115"/>
      <c r="V28" s="1115"/>
      <c r="W28" s="1116"/>
      <c r="X28" s="1117">
        <f>X26-X27</f>
        <v>0.06</v>
      </c>
      <c r="Y28" s="1117"/>
      <c r="Z28" s="1117"/>
      <c r="AA28" s="1118" t="s">
        <v>274</v>
      </c>
      <c r="AB28" s="1118"/>
      <c r="AC28" s="542"/>
      <c r="AD28" s="543"/>
      <c r="AE28" s="537"/>
      <c r="AF28" s="538"/>
      <c r="AG28" s="538"/>
      <c r="AH28" s="538"/>
      <c r="AI28" s="538"/>
      <c r="AJ28" s="538"/>
      <c r="AK28" s="538"/>
      <c r="AL28" s="538"/>
      <c r="AM28" s="538"/>
      <c r="AN28" s="538"/>
      <c r="AO28" s="538"/>
      <c r="AP28" s="538"/>
      <c r="AQ28" s="538"/>
      <c r="AR28" s="538"/>
    </row>
    <row r="29" spans="1:44" ht="6.75" customHeight="1" thickBot="1" x14ac:dyDescent="0.2">
      <c r="A29" s="545"/>
      <c r="B29" s="546"/>
      <c r="C29" s="546"/>
      <c r="D29" s="546"/>
      <c r="E29" s="546"/>
      <c r="F29" s="546"/>
      <c r="G29" s="546"/>
      <c r="H29" s="54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7"/>
      <c r="AF29" s="512"/>
      <c r="AG29" s="512"/>
      <c r="AH29" s="512"/>
      <c r="AI29" s="512"/>
      <c r="AJ29" s="512"/>
      <c r="AK29" s="512"/>
      <c r="AL29" s="512"/>
      <c r="AM29" s="512"/>
      <c r="AN29" s="512"/>
      <c r="AO29" s="512"/>
      <c r="AP29" s="512"/>
      <c r="AQ29" s="512"/>
      <c r="AR29" s="512"/>
    </row>
    <row r="30" spans="1:44" ht="15.95" customHeight="1" x14ac:dyDescent="0.15">
      <c r="A30" s="512"/>
      <c r="B30" s="512"/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  <c r="W30" s="512"/>
      <c r="X30" s="512"/>
      <c r="Y30" s="512"/>
      <c r="Z30" s="512"/>
      <c r="AA30" s="512"/>
      <c r="AB30" s="512"/>
      <c r="AC30" s="512"/>
      <c r="AD30" s="512"/>
      <c r="AE30" s="512"/>
      <c r="AF30" s="512"/>
      <c r="AG30" s="512"/>
      <c r="AH30" s="512"/>
      <c r="AI30" s="512"/>
      <c r="AJ30" s="512"/>
      <c r="AK30" s="512"/>
      <c r="AL30" s="512"/>
      <c r="AM30" s="512"/>
      <c r="AN30" s="512"/>
      <c r="AO30" s="512"/>
      <c r="AP30" s="512"/>
      <c r="AQ30" s="512"/>
      <c r="AR30" s="512"/>
    </row>
    <row r="31" spans="1:44" ht="15.95" customHeight="1" x14ac:dyDescent="0.15">
      <c r="A31" s="512"/>
      <c r="B31" s="512"/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  <c r="W31" s="512"/>
      <c r="X31" s="512"/>
      <c r="Y31" s="512"/>
      <c r="Z31" s="512"/>
      <c r="AA31" s="512"/>
      <c r="AB31" s="512"/>
      <c r="AC31" s="512"/>
      <c r="AD31" s="512"/>
      <c r="AE31" s="512"/>
      <c r="AF31" s="512"/>
      <c r="AG31" s="512"/>
      <c r="AH31" s="512"/>
      <c r="AI31" s="512"/>
      <c r="AJ31" s="512"/>
      <c r="AK31" s="512"/>
      <c r="AL31" s="512"/>
      <c r="AM31" s="512"/>
      <c r="AN31" s="512"/>
      <c r="AO31" s="512"/>
      <c r="AP31" s="512"/>
      <c r="AQ31" s="512"/>
      <c r="AR31" s="512"/>
    </row>
    <row r="32" spans="1:44" ht="15.95" customHeight="1" x14ac:dyDescent="0.15">
      <c r="B32" s="512"/>
      <c r="C32" s="512"/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2"/>
      <c r="X32" s="512"/>
      <c r="Y32" s="512"/>
      <c r="Z32" s="512"/>
      <c r="AA32" s="512"/>
      <c r="AB32" s="512"/>
      <c r="AC32" s="512"/>
      <c r="AD32" s="512"/>
      <c r="AE32" s="512"/>
      <c r="AF32" s="512"/>
      <c r="AG32" s="512"/>
      <c r="AH32" s="512"/>
      <c r="AI32" s="512"/>
      <c r="AJ32" s="512"/>
      <c r="AK32" s="512"/>
      <c r="AL32" s="512"/>
      <c r="AM32" s="512"/>
      <c r="AN32" s="512"/>
      <c r="AO32" s="512"/>
      <c r="AP32" s="512"/>
      <c r="AQ32" s="512"/>
      <c r="AR32" s="512"/>
    </row>
  </sheetData>
  <mergeCells count="42">
    <mergeCell ref="Q6:Q8"/>
    <mergeCell ref="G7:N7"/>
    <mergeCell ref="G9:N9"/>
    <mergeCell ref="G8:H8"/>
    <mergeCell ref="J16:K16"/>
    <mergeCell ref="G14:H14"/>
    <mergeCell ref="A1:N1"/>
    <mergeCell ref="G5:N5"/>
    <mergeCell ref="G6:N6"/>
    <mergeCell ref="G10:N10"/>
    <mergeCell ref="B11:C12"/>
    <mergeCell ref="R12:R14"/>
    <mergeCell ref="B13:B14"/>
    <mergeCell ref="S14:S15"/>
    <mergeCell ref="J17:K17"/>
    <mergeCell ref="J18:K18"/>
    <mergeCell ref="B20:AD20"/>
    <mergeCell ref="D21:W21"/>
    <mergeCell ref="X21:Z21"/>
    <mergeCell ref="AA21:AB21"/>
    <mergeCell ref="AC21:AD21"/>
    <mergeCell ref="D22:W22"/>
    <mergeCell ref="X22:Z22"/>
    <mergeCell ref="AA22:AB22"/>
    <mergeCell ref="D23:W23"/>
    <mergeCell ref="X23:Z23"/>
    <mergeCell ref="AA23:AB23"/>
    <mergeCell ref="D24:W24"/>
    <mergeCell ref="X24:Z24"/>
    <mergeCell ref="AA24:AB24"/>
    <mergeCell ref="D25:W25"/>
    <mergeCell ref="X25:Z25"/>
    <mergeCell ref="AA25:AB25"/>
    <mergeCell ref="D28:W28"/>
    <mergeCell ref="X28:Z28"/>
    <mergeCell ref="AA28:AB28"/>
    <mergeCell ref="D26:W26"/>
    <mergeCell ref="X26:Z26"/>
    <mergeCell ref="AA26:AB26"/>
    <mergeCell ref="D27:W27"/>
    <mergeCell ref="X27:Z27"/>
    <mergeCell ref="AA27:AB27"/>
  </mergeCells>
  <phoneticPr fontId="5" type="noConversion"/>
  <printOptions horizontalCentered="1" verticalCentered="1"/>
  <pageMargins left="0.89999999999999991" right="0.2" top="0.44" bottom="0.36" header="0" footer="0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0000"/>
  </sheetPr>
  <dimension ref="A1:AB37"/>
  <sheetViews>
    <sheetView showGridLines="0" topLeftCell="A3" zoomScale="130" zoomScaleNormal="130" workbookViewId="0">
      <selection activeCell="E21" sqref="E21:U21"/>
    </sheetView>
  </sheetViews>
  <sheetFormatPr defaultColWidth="9.85546875" defaultRowHeight="12" x14ac:dyDescent="0.15"/>
  <cols>
    <col min="1" max="1" width="2" style="790" customWidth="1"/>
    <col min="2" max="2" width="9.5703125" style="790" customWidth="1"/>
    <col min="3" max="3" width="6" style="790" customWidth="1"/>
    <col min="4" max="4" width="6.42578125" style="790" customWidth="1"/>
    <col min="5" max="5" width="11" style="790" customWidth="1"/>
    <col min="6" max="6" width="3.140625" style="790" customWidth="1"/>
    <col min="7" max="7" width="6.42578125" style="790" customWidth="1"/>
    <col min="8" max="8" width="3.28515625" style="790" customWidth="1"/>
    <col min="9" max="9" width="5.7109375" style="790" customWidth="1"/>
    <col min="10" max="10" width="6.42578125" style="790" customWidth="1"/>
    <col min="11" max="11" width="4.85546875" style="790" customWidth="1"/>
    <col min="12" max="12" width="6.7109375" style="790" customWidth="1"/>
    <col min="13" max="13" width="5.7109375" style="790" customWidth="1"/>
    <col min="14" max="14" width="3.7109375" style="790" customWidth="1"/>
    <col min="15" max="15" width="6" style="790" customWidth="1"/>
    <col min="16" max="16" width="2.7109375" style="790" customWidth="1"/>
    <col min="17" max="17" width="5.140625" style="790" customWidth="1"/>
    <col min="18" max="19" width="4.7109375" style="790" customWidth="1"/>
    <col min="20" max="20" width="2.28515625" style="790" customWidth="1"/>
    <col min="21" max="21" width="0.85546875" style="790" hidden="1" customWidth="1"/>
    <col min="22" max="22" width="7.5703125" style="790" customWidth="1"/>
    <col min="23" max="23" width="5.7109375" style="790" customWidth="1"/>
    <col min="24" max="24" width="6.85546875" style="790" customWidth="1"/>
    <col min="25" max="25" width="1.5703125" style="790" customWidth="1"/>
    <col min="26" max="31" width="5.28515625" style="790" customWidth="1"/>
    <col min="32" max="32" width="4.28515625" style="790" customWidth="1"/>
    <col min="33" max="36" width="5.28515625" style="790" customWidth="1"/>
    <col min="37" max="37" width="4.28515625" style="790" customWidth="1"/>
    <col min="38" max="80" width="5.28515625" style="790" customWidth="1"/>
    <col min="81" max="105" width="9.85546875" style="790" customWidth="1"/>
    <col min="106" max="116" width="5.28515625" style="790" customWidth="1"/>
    <col min="117" max="16384" width="9.85546875" style="790"/>
  </cols>
  <sheetData>
    <row r="1" spans="1:28" x14ac:dyDescent="0.15">
      <c r="A1" s="786"/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8"/>
      <c r="Z1" s="789"/>
      <c r="AA1" s="789"/>
      <c r="AB1" s="789"/>
    </row>
    <row r="2" spans="1:28" ht="20.25" x14ac:dyDescent="0.15">
      <c r="A2" s="791"/>
      <c r="B2" s="1132" t="s">
        <v>457</v>
      </c>
      <c r="C2" s="1132"/>
      <c r="D2" s="1132"/>
      <c r="E2" s="1132"/>
      <c r="F2" s="1132"/>
      <c r="G2" s="1132"/>
      <c r="H2" s="1132"/>
      <c r="I2" s="1132"/>
      <c r="J2" s="1132"/>
      <c r="K2" s="1132"/>
      <c r="L2" s="1132"/>
      <c r="M2" s="1132"/>
      <c r="N2" s="1132"/>
      <c r="O2" s="1132"/>
      <c r="P2" s="1132"/>
      <c r="Q2" s="1132"/>
      <c r="R2" s="1132"/>
      <c r="S2" s="1132"/>
      <c r="T2" s="1132"/>
      <c r="U2" s="1132"/>
      <c r="V2" s="1132"/>
      <c r="W2" s="1132"/>
      <c r="X2" s="1132"/>
      <c r="Y2" s="792"/>
      <c r="Z2" s="789"/>
      <c r="AA2" s="789"/>
      <c r="AB2" s="789"/>
    </row>
    <row r="3" spans="1:28" s="797" customFormat="1" ht="12" customHeight="1" x14ac:dyDescent="0.15">
      <c r="A3" s="793"/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U3" s="794"/>
      <c r="V3" s="794"/>
      <c r="W3" s="794"/>
      <c r="X3" s="794"/>
      <c r="Y3" s="795"/>
      <c r="Z3" s="796"/>
      <c r="AA3" s="796"/>
      <c r="AB3" s="796"/>
    </row>
    <row r="4" spans="1:28" ht="15" customHeight="1" x14ac:dyDescent="0.15">
      <c r="A4" s="791"/>
      <c r="B4" s="798"/>
      <c r="C4" s="798"/>
      <c r="D4" s="799" t="s">
        <v>414</v>
      </c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9" t="s">
        <v>415</v>
      </c>
      <c r="Q4" s="800"/>
      <c r="R4" s="798"/>
      <c r="S4" s="798"/>
      <c r="T4" s="798"/>
      <c r="U4" s="798"/>
      <c r="V4" s="798"/>
      <c r="W4" s="798"/>
      <c r="X4" s="798"/>
      <c r="Y4" s="792"/>
      <c r="Z4" s="789"/>
      <c r="AA4" s="789"/>
      <c r="AB4" s="789"/>
    </row>
    <row r="5" spans="1:28" s="797" customFormat="1" ht="12" customHeight="1" x14ac:dyDescent="0.15">
      <c r="A5" s="793"/>
      <c r="B5" s="794"/>
      <c r="C5" s="794"/>
      <c r="D5" s="794"/>
      <c r="E5" s="1133">
        <f>D6+E6+F6+I6+J6</f>
        <v>5</v>
      </c>
      <c r="F5" s="1133"/>
      <c r="G5" s="1133"/>
      <c r="H5" s="1133"/>
      <c r="I5" s="1133"/>
      <c r="J5" s="794"/>
      <c r="K5" s="794"/>
      <c r="L5" s="794"/>
      <c r="M5" s="794"/>
      <c r="N5" s="794"/>
      <c r="O5" s="794"/>
      <c r="P5" s="794"/>
      <c r="Q5" s="794"/>
      <c r="R5" s="794"/>
      <c r="S5" s="801">
        <f>S6+(M9*R12)</f>
        <v>0.8</v>
      </c>
      <c r="T5" s="794"/>
      <c r="U5" s="794"/>
      <c r="V5" s="794"/>
      <c r="W5" s="794"/>
      <c r="X5" s="794"/>
      <c r="Y5" s="795"/>
      <c r="Z5" s="796"/>
      <c r="AA5" s="796"/>
      <c r="AB5" s="796"/>
    </row>
    <row r="6" spans="1:28" s="797" customFormat="1" ht="12" customHeight="1" x14ac:dyDescent="0.15">
      <c r="A6" s="793"/>
      <c r="B6" s="794"/>
      <c r="C6" s="794"/>
      <c r="D6" s="802">
        <v>1</v>
      </c>
      <c r="E6" s="803">
        <f>M9</f>
        <v>0.5</v>
      </c>
      <c r="F6" s="1134">
        <v>2</v>
      </c>
      <c r="G6" s="1134"/>
      <c r="H6" s="794"/>
      <c r="I6" s="801">
        <f>M9</f>
        <v>0.5</v>
      </c>
      <c r="J6" s="1134">
        <v>1</v>
      </c>
      <c r="K6" s="1134"/>
      <c r="L6" s="794"/>
      <c r="M6" s="1135" t="s">
        <v>416</v>
      </c>
      <c r="N6" s="1135"/>
      <c r="O6" s="804">
        <v>0.45</v>
      </c>
      <c r="P6" s="805" t="s">
        <v>136</v>
      </c>
      <c r="Q6" s="796"/>
      <c r="R6" s="794"/>
      <c r="S6" s="801">
        <v>0.65</v>
      </c>
      <c r="T6" s="794"/>
      <c r="U6" s="794"/>
      <c r="V6" s="794"/>
      <c r="W6" s="794"/>
      <c r="X6" s="794"/>
      <c r="Y6" s="795"/>
      <c r="Z6" s="796"/>
      <c r="AA6" s="796"/>
      <c r="AB6" s="796"/>
    </row>
    <row r="7" spans="1:28" s="797" customFormat="1" ht="12" customHeight="1" x14ac:dyDescent="0.15">
      <c r="A7" s="793"/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  <c r="U7" s="794"/>
      <c r="V7" s="794"/>
      <c r="W7" s="794"/>
      <c r="X7" s="794"/>
      <c r="Y7" s="795"/>
      <c r="Z7" s="796"/>
      <c r="AA7" s="796"/>
      <c r="AB7" s="796"/>
    </row>
    <row r="8" spans="1:28" s="797" customFormat="1" ht="12" customHeight="1" x14ac:dyDescent="0.15">
      <c r="A8" s="793"/>
      <c r="B8" s="794"/>
      <c r="C8" s="794"/>
      <c r="D8" s="794"/>
      <c r="E8" s="794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794"/>
      <c r="Q8" s="794"/>
      <c r="R8" s="794"/>
      <c r="S8" s="794"/>
      <c r="T8" s="794"/>
      <c r="U8" s="794"/>
      <c r="V8" s="796"/>
      <c r="W8" s="796"/>
      <c r="X8" s="794"/>
      <c r="Y8" s="795"/>
      <c r="Z8" s="796"/>
      <c r="AA8" s="796"/>
      <c r="AB8" s="796"/>
    </row>
    <row r="9" spans="1:28" s="797" customFormat="1" ht="12" customHeight="1" x14ac:dyDescent="0.15">
      <c r="A9" s="793"/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802">
        <v>0.5</v>
      </c>
      <c r="N9" s="794"/>
      <c r="O9" s="794"/>
      <c r="P9" s="794"/>
      <c r="Q9" s="806">
        <f>INT(SQRT(1+R12^2)*100)/100*M9</f>
        <v>0.52</v>
      </c>
      <c r="R9" s="796"/>
      <c r="S9" s="794"/>
      <c r="T9" s="794"/>
      <c r="U9" s="794"/>
      <c r="V9" s="1136" t="s">
        <v>109</v>
      </c>
      <c r="W9" s="1136"/>
      <c r="X9" s="794"/>
      <c r="Y9" s="795"/>
      <c r="Z9" s="796"/>
      <c r="AA9" s="796"/>
      <c r="AB9" s="796"/>
    </row>
    <row r="10" spans="1:28" s="797" customFormat="1" ht="12" customHeight="1" x14ac:dyDescent="0.15">
      <c r="A10" s="793"/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806"/>
      <c r="N10" s="796"/>
      <c r="O10" s="794"/>
      <c r="P10" s="794"/>
      <c r="Q10" s="794"/>
      <c r="R10" s="794"/>
      <c r="S10" s="794"/>
      <c r="T10" s="794"/>
      <c r="U10" s="794"/>
      <c r="V10" s="1137" t="s">
        <v>417</v>
      </c>
      <c r="W10" s="1137"/>
      <c r="X10" s="794"/>
      <c r="Y10" s="795"/>
      <c r="Z10" s="796"/>
      <c r="AA10" s="796"/>
      <c r="AB10" s="796"/>
    </row>
    <row r="11" spans="1:28" s="797" customFormat="1" ht="12" customHeight="1" x14ac:dyDescent="0.15">
      <c r="A11" s="793"/>
      <c r="B11" s="794"/>
      <c r="C11" s="794"/>
      <c r="D11" s="794"/>
      <c r="E11" s="794"/>
      <c r="F11" s="794"/>
      <c r="G11" s="794"/>
      <c r="H11" s="794"/>
      <c r="I11" s="794"/>
      <c r="J11" s="794"/>
      <c r="K11" s="794"/>
      <c r="L11" s="794"/>
      <c r="M11" s="806"/>
      <c r="N11" s="794"/>
      <c r="O11" s="794"/>
      <c r="P11" s="794"/>
      <c r="Q11" s="794"/>
      <c r="R11" s="807"/>
      <c r="S11" s="794"/>
      <c r="T11" s="794"/>
      <c r="U11" s="794"/>
      <c r="V11" s="1137"/>
      <c r="W11" s="1137"/>
      <c r="X11" s="794"/>
      <c r="Y11" s="795"/>
      <c r="Z11" s="796"/>
      <c r="AA11" s="796"/>
      <c r="AB11" s="796"/>
    </row>
    <row r="12" spans="1:28" s="797" customFormat="1" ht="12" customHeight="1" x14ac:dyDescent="0.15">
      <c r="A12" s="793"/>
      <c r="B12" s="796"/>
      <c r="C12" s="808">
        <f>INT(SQRT((((E5-F18)/2)^2)+(L12^2))*100)/100</f>
        <v>1.58</v>
      </c>
      <c r="D12" s="794"/>
      <c r="E12" s="794"/>
      <c r="F12" s="794"/>
      <c r="G12" s="794"/>
      <c r="H12" s="794"/>
      <c r="I12" s="794"/>
      <c r="J12" s="794"/>
      <c r="K12" s="794"/>
      <c r="L12" s="806">
        <f>M9+M13</f>
        <v>1.5</v>
      </c>
      <c r="M12" s="809"/>
      <c r="N12" s="794"/>
      <c r="O12" s="1138">
        <f>INT(SQRT(1+R12^2)*100)/100*L12</f>
        <v>1.56</v>
      </c>
      <c r="P12" s="1138"/>
      <c r="Q12" s="810" t="s">
        <v>108</v>
      </c>
      <c r="R12" s="811">
        <v>0.3</v>
      </c>
      <c r="S12" s="794"/>
      <c r="T12" s="794"/>
      <c r="U12" s="794"/>
      <c r="V12" s="794" t="s">
        <v>418</v>
      </c>
      <c r="W12" s="794"/>
      <c r="X12" s="794"/>
      <c r="Y12" s="795"/>
      <c r="Z12" s="796"/>
      <c r="AA12" s="796"/>
      <c r="AB12" s="796"/>
    </row>
    <row r="13" spans="1:28" s="797" customFormat="1" ht="12" customHeight="1" x14ac:dyDescent="0.15">
      <c r="A13" s="793"/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802">
        <v>1</v>
      </c>
      <c r="N13" s="794"/>
      <c r="O13" s="794"/>
      <c r="P13" s="1138">
        <f>INT(SQRT(1+R12^2)*100)/100*M13</f>
        <v>1.04</v>
      </c>
      <c r="Q13" s="1138"/>
      <c r="R13" s="812"/>
      <c r="S13" s="794"/>
      <c r="T13" s="794"/>
      <c r="U13" s="794"/>
      <c r="V13" s="794"/>
      <c r="W13" s="794"/>
      <c r="X13" s="794"/>
      <c r="Y13" s="795"/>
      <c r="Z13" s="796"/>
      <c r="AA13" s="796"/>
      <c r="AB13" s="796"/>
    </row>
    <row r="14" spans="1:28" s="797" customFormat="1" ht="12" customHeight="1" x14ac:dyDescent="0.15">
      <c r="A14" s="793"/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801"/>
      <c r="N14" s="794"/>
      <c r="O14" s="794"/>
      <c r="P14" s="794"/>
      <c r="Q14" s="794"/>
      <c r="R14" s="812"/>
      <c r="S14" s="794"/>
      <c r="T14" s="794"/>
      <c r="U14" s="794"/>
      <c r="V14" s="794" t="s">
        <v>419</v>
      </c>
      <c r="W14" s="794"/>
      <c r="X14" s="794"/>
      <c r="Y14" s="795"/>
      <c r="Z14" s="796"/>
      <c r="AA14" s="796"/>
      <c r="AB14" s="796"/>
    </row>
    <row r="15" spans="1:28" s="797" customFormat="1" ht="12" customHeight="1" x14ac:dyDescent="0.15">
      <c r="A15" s="793"/>
      <c r="B15" s="794"/>
      <c r="C15" s="794"/>
      <c r="D15" s="794"/>
      <c r="E15" s="794"/>
      <c r="F15" s="794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  <c r="U15" s="794"/>
      <c r="V15" s="794"/>
      <c r="W15" s="794"/>
      <c r="X15" s="794"/>
      <c r="Y15" s="795"/>
      <c r="Z15" s="796"/>
      <c r="AA15" s="796"/>
      <c r="AB15" s="796"/>
    </row>
    <row r="16" spans="1:28" s="797" customFormat="1" ht="12" customHeight="1" x14ac:dyDescent="0.15">
      <c r="A16" s="793"/>
      <c r="B16" s="794"/>
      <c r="C16" s="794"/>
      <c r="D16" s="794"/>
      <c r="E16" s="794"/>
      <c r="F16" s="794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  <c r="U16" s="794"/>
      <c r="V16" s="794"/>
      <c r="W16" s="813">
        <v>0.5</v>
      </c>
      <c r="X16" s="794"/>
      <c r="Y16" s="795"/>
      <c r="Z16" s="796"/>
      <c r="AA16" s="796"/>
      <c r="AB16" s="796"/>
    </row>
    <row r="17" spans="1:28" s="797" customFormat="1" ht="12" customHeight="1" x14ac:dyDescent="0.15">
      <c r="A17" s="793"/>
      <c r="B17" s="794"/>
      <c r="C17" s="794"/>
      <c r="D17" s="794"/>
      <c r="E17" s="794"/>
      <c r="F17" s="794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1139">
        <f>S6+R12*L12</f>
        <v>1.1000000000000001</v>
      </c>
      <c r="S17" s="1139"/>
      <c r="T17" s="1139"/>
      <c r="U17" s="794"/>
      <c r="V17" s="794"/>
      <c r="W17" s="794"/>
      <c r="X17" s="794"/>
      <c r="Y17" s="795"/>
      <c r="Z17" s="796"/>
      <c r="AA17" s="796"/>
      <c r="AB17" s="796"/>
    </row>
    <row r="18" spans="1:28" s="797" customFormat="1" ht="12" customHeight="1" x14ac:dyDescent="0.15">
      <c r="A18" s="793"/>
      <c r="B18" s="794"/>
      <c r="C18" s="794"/>
      <c r="D18" s="794"/>
      <c r="E18" s="794"/>
      <c r="F18" s="1139">
        <v>4</v>
      </c>
      <c r="G18" s="1139"/>
      <c r="H18" s="794"/>
      <c r="I18" s="794"/>
      <c r="J18" s="794"/>
      <c r="K18" s="794"/>
      <c r="L18" s="794"/>
      <c r="M18" s="794"/>
      <c r="N18" s="794"/>
      <c r="O18" s="794"/>
      <c r="P18" s="794"/>
      <c r="Q18" s="794"/>
      <c r="R18" s="794"/>
      <c r="S18" s="794"/>
      <c r="T18" s="794"/>
      <c r="U18" s="794"/>
      <c r="V18" s="794"/>
      <c r="W18" s="794"/>
      <c r="X18" s="794"/>
      <c r="Y18" s="795"/>
      <c r="Z18" s="796"/>
      <c r="AA18" s="796"/>
      <c r="AB18" s="796"/>
    </row>
    <row r="19" spans="1:28" x14ac:dyDescent="0.15">
      <c r="A19" s="791"/>
      <c r="B19" s="798"/>
      <c r="C19" s="798"/>
      <c r="D19" s="798"/>
      <c r="E19" s="798"/>
      <c r="F19" s="798"/>
      <c r="G19" s="798"/>
      <c r="H19" s="798"/>
      <c r="I19" s="798"/>
      <c r="J19" s="798"/>
      <c r="K19" s="798"/>
      <c r="L19" s="798"/>
      <c r="M19" s="798"/>
      <c r="N19" s="798"/>
      <c r="O19" s="798"/>
      <c r="P19" s="798"/>
      <c r="Q19" s="798"/>
      <c r="R19" s="798"/>
      <c r="S19" s="798"/>
      <c r="T19" s="798"/>
      <c r="U19" s="798"/>
      <c r="V19" s="798"/>
      <c r="W19" s="798"/>
      <c r="X19" s="798"/>
      <c r="Y19" s="792"/>
      <c r="Z19" s="789"/>
      <c r="AA19" s="789"/>
      <c r="AB19" s="789"/>
    </row>
    <row r="20" spans="1:28" ht="20.100000000000001" customHeight="1" x14ac:dyDescent="0.15">
      <c r="A20" s="791"/>
      <c r="B20" s="1140" t="s">
        <v>420</v>
      </c>
      <c r="C20" s="1140"/>
      <c r="D20" s="1140"/>
      <c r="E20" s="1140"/>
      <c r="F20" s="1140"/>
      <c r="G20" s="1140"/>
      <c r="H20" s="1140"/>
      <c r="I20" s="1140"/>
      <c r="J20" s="1140"/>
      <c r="K20" s="1140"/>
      <c r="L20" s="1140"/>
      <c r="M20" s="1140"/>
      <c r="N20" s="1140"/>
      <c r="O20" s="1140"/>
      <c r="P20" s="1140"/>
      <c r="Q20" s="1140"/>
      <c r="R20" s="1140"/>
      <c r="S20" s="1140"/>
      <c r="T20" s="1140"/>
      <c r="U20" s="1140"/>
      <c r="V20" s="1140"/>
      <c r="W20" s="1140"/>
      <c r="X20" s="1140"/>
      <c r="Y20" s="792"/>
      <c r="Z20" s="798"/>
      <c r="AA20" s="789"/>
      <c r="AB20" s="789"/>
    </row>
    <row r="21" spans="1:28" ht="17.25" customHeight="1" x14ac:dyDescent="0.15">
      <c r="A21" s="791"/>
      <c r="B21" s="814" t="s">
        <v>421</v>
      </c>
      <c r="C21" s="1141" t="s">
        <v>116</v>
      </c>
      <c r="D21" s="1142"/>
      <c r="E21" s="1141" t="s">
        <v>422</v>
      </c>
      <c r="F21" s="1143"/>
      <c r="G21" s="1143"/>
      <c r="H21" s="1143"/>
      <c r="I21" s="1143"/>
      <c r="J21" s="1143"/>
      <c r="K21" s="1143"/>
      <c r="L21" s="1143"/>
      <c r="M21" s="1143"/>
      <c r="N21" s="1143"/>
      <c r="O21" s="1143"/>
      <c r="P21" s="1143"/>
      <c r="Q21" s="1143"/>
      <c r="R21" s="1143"/>
      <c r="S21" s="1143"/>
      <c r="T21" s="1143"/>
      <c r="U21" s="1142"/>
      <c r="V21" s="814" t="s">
        <v>294</v>
      </c>
      <c r="W21" s="814" t="s">
        <v>44</v>
      </c>
      <c r="X21" s="814" t="s">
        <v>295</v>
      </c>
      <c r="Y21" s="792"/>
      <c r="Z21" s="789"/>
      <c r="AA21" s="789"/>
      <c r="AB21" s="789"/>
    </row>
    <row r="22" spans="1:28" ht="15" customHeight="1" x14ac:dyDescent="0.15">
      <c r="A22" s="791"/>
      <c r="B22" s="1144" t="s">
        <v>423</v>
      </c>
      <c r="C22" s="1145"/>
      <c r="D22" s="1146"/>
      <c r="E22" s="818" t="s">
        <v>424</v>
      </c>
      <c r="F22" s="819" t="s">
        <v>133</v>
      </c>
      <c r="G22" s="820">
        <f>E5</f>
        <v>5</v>
      </c>
      <c r="H22" s="821" t="s">
        <v>134</v>
      </c>
      <c r="I22" s="822">
        <f>F18</f>
        <v>4</v>
      </c>
      <c r="J22" s="823" t="s">
        <v>425</v>
      </c>
      <c r="K22" s="817">
        <v>2</v>
      </c>
      <c r="L22" s="817" t="s">
        <v>123</v>
      </c>
      <c r="M22" s="821">
        <f>L12</f>
        <v>1.5</v>
      </c>
      <c r="N22" s="817" t="s">
        <v>156</v>
      </c>
      <c r="O22" s="824">
        <f>ROUND((G22+I22)/K22*M22,2)</f>
        <v>6.75</v>
      </c>
      <c r="P22" s="817"/>
      <c r="Q22" s="817"/>
      <c r="R22" s="817"/>
      <c r="S22" s="817"/>
      <c r="T22" s="817"/>
      <c r="U22" s="816"/>
      <c r="V22" s="1149">
        <f>+O22-O23</f>
        <v>5.5</v>
      </c>
      <c r="W22" s="1144" t="s">
        <v>124</v>
      </c>
      <c r="X22" s="1144" t="s">
        <v>426</v>
      </c>
      <c r="Y22" s="792"/>
      <c r="Z22" s="789"/>
      <c r="AA22" s="789"/>
      <c r="AB22" s="789"/>
    </row>
    <row r="23" spans="1:28" ht="15" customHeight="1" x14ac:dyDescent="0.15">
      <c r="A23" s="791"/>
      <c r="B23" s="1144"/>
      <c r="C23" s="1147"/>
      <c r="D23" s="1148"/>
      <c r="E23" s="818" t="s">
        <v>427</v>
      </c>
      <c r="F23" s="819" t="s">
        <v>133</v>
      </c>
      <c r="G23" s="820">
        <f>F6+I6*2</f>
        <v>3</v>
      </c>
      <c r="H23" s="821" t="s">
        <v>134</v>
      </c>
      <c r="I23" s="822">
        <f>F6</f>
        <v>2</v>
      </c>
      <c r="J23" s="823" t="s">
        <v>425</v>
      </c>
      <c r="K23" s="817">
        <v>2</v>
      </c>
      <c r="L23" s="817" t="s">
        <v>123</v>
      </c>
      <c r="M23" s="821">
        <f>M9</f>
        <v>0.5</v>
      </c>
      <c r="N23" s="817" t="s">
        <v>156</v>
      </c>
      <c r="O23" s="824">
        <f>ROUND((G23+I23)/K23*M23,2)</f>
        <v>1.25</v>
      </c>
      <c r="P23" s="817"/>
      <c r="Q23" s="817"/>
      <c r="R23" s="817"/>
      <c r="S23" s="817"/>
      <c r="T23" s="817"/>
      <c r="U23" s="816"/>
      <c r="V23" s="1149"/>
      <c r="W23" s="1144"/>
      <c r="X23" s="1144"/>
      <c r="Y23" s="792"/>
      <c r="Z23" s="789"/>
      <c r="AA23" s="789"/>
      <c r="AB23" s="789"/>
    </row>
    <row r="24" spans="1:28" ht="15" customHeight="1" x14ac:dyDescent="0.15">
      <c r="A24" s="791"/>
      <c r="B24" s="1144" t="s">
        <v>128</v>
      </c>
      <c r="C24" s="1150" t="s">
        <v>129</v>
      </c>
      <c r="D24" s="1152">
        <f>R12</f>
        <v>0.3</v>
      </c>
      <c r="E24" s="818" t="s">
        <v>424</v>
      </c>
      <c r="F24" s="819" t="s">
        <v>133</v>
      </c>
      <c r="G24" s="821">
        <f>+G22</f>
        <v>5</v>
      </c>
      <c r="H24" s="821" t="s">
        <v>134</v>
      </c>
      <c r="I24" s="824">
        <f>+I22</f>
        <v>4</v>
      </c>
      <c r="J24" s="823" t="s">
        <v>425</v>
      </c>
      <c r="K24" s="817">
        <v>2</v>
      </c>
      <c r="L24" s="817" t="s">
        <v>123</v>
      </c>
      <c r="M24" s="821">
        <f>O12</f>
        <v>1.56</v>
      </c>
      <c r="N24" s="817" t="s">
        <v>156</v>
      </c>
      <c r="O24" s="824">
        <f>ROUND((G24+I24)/K24*M24,2)</f>
        <v>7.02</v>
      </c>
      <c r="P24" s="817"/>
      <c r="Q24" s="817"/>
      <c r="R24" s="817"/>
      <c r="S24" s="817"/>
      <c r="T24" s="817"/>
      <c r="U24" s="816"/>
      <c r="V24" s="1149">
        <f>+O24-O25</f>
        <v>5.72</v>
      </c>
      <c r="W24" s="1144" t="s">
        <v>124</v>
      </c>
      <c r="X24" s="1144" t="s">
        <v>426</v>
      </c>
      <c r="Y24" s="792"/>
      <c r="Z24" s="789"/>
      <c r="AA24" s="789"/>
      <c r="AB24" s="789"/>
    </row>
    <row r="25" spans="1:28" ht="15" customHeight="1" x14ac:dyDescent="0.15">
      <c r="A25" s="791"/>
      <c r="B25" s="1144"/>
      <c r="C25" s="1151"/>
      <c r="D25" s="1153"/>
      <c r="E25" s="818" t="s">
        <v>427</v>
      </c>
      <c r="F25" s="819" t="s">
        <v>133</v>
      </c>
      <c r="G25" s="821">
        <f>+G23</f>
        <v>3</v>
      </c>
      <c r="H25" s="821" t="s">
        <v>134</v>
      </c>
      <c r="I25" s="826">
        <f>+I23</f>
        <v>2</v>
      </c>
      <c r="J25" s="823" t="s">
        <v>425</v>
      </c>
      <c r="K25" s="817">
        <v>2</v>
      </c>
      <c r="L25" s="817" t="s">
        <v>123</v>
      </c>
      <c r="M25" s="821">
        <f>Q9</f>
        <v>0.52</v>
      </c>
      <c r="N25" s="817" t="s">
        <v>156</v>
      </c>
      <c r="O25" s="824">
        <f>ROUND((G25+I25)/K25*M25,2)</f>
        <v>1.3</v>
      </c>
      <c r="P25" s="817"/>
      <c r="Q25" s="817"/>
      <c r="R25" s="817"/>
      <c r="S25" s="817"/>
      <c r="T25" s="817"/>
      <c r="U25" s="816"/>
      <c r="V25" s="1149"/>
      <c r="W25" s="1144"/>
      <c r="X25" s="1144"/>
      <c r="Y25" s="792"/>
      <c r="Z25" s="789"/>
      <c r="AA25" s="789"/>
      <c r="AB25" s="789"/>
    </row>
    <row r="26" spans="1:28" ht="15" customHeight="1" x14ac:dyDescent="0.15">
      <c r="A26" s="791"/>
      <c r="B26" s="814" t="s">
        <v>132</v>
      </c>
      <c r="C26" s="1154"/>
      <c r="D26" s="1142"/>
      <c r="E26" s="815"/>
      <c r="F26" s="819" t="s">
        <v>428</v>
      </c>
      <c r="G26" s="821">
        <f>O6</f>
        <v>0.45</v>
      </c>
      <c r="H26" s="821" t="s">
        <v>134</v>
      </c>
      <c r="I26" s="826">
        <v>0.2</v>
      </c>
      <c r="J26" s="817"/>
      <c r="K26" s="821"/>
      <c r="L26" s="817" t="s">
        <v>429</v>
      </c>
      <c r="M26" s="827">
        <f>S6</f>
        <v>0.65</v>
      </c>
      <c r="N26" s="817" t="s">
        <v>134</v>
      </c>
      <c r="O26" s="824">
        <f>R12</f>
        <v>0.3</v>
      </c>
      <c r="P26" s="817" t="s">
        <v>123</v>
      </c>
      <c r="Q26" s="824">
        <f>M22</f>
        <v>1.5</v>
      </c>
      <c r="R26" s="817" t="s">
        <v>430</v>
      </c>
      <c r="S26" s="817">
        <v>2</v>
      </c>
      <c r="T26" s="817"/>
      <c r="U26" s="816"/>
      <c r="V26" s="825">
        <f>ROUNDDOWN(((G26+I26)+(M26+O26*Q26))/2,2)</f>
        <v>0.87</v>
      </c>
      <c r="W26" s="814" t="s">
        <v>136</v>
      </c>
      <c r="X26" s="814"/>
      <c r="Y26" s="792"/>
      <c r="Z26" s="789"/>
      <c r="AA26" s="789"/>
      <c r="AB26" s="789"/>
    </row>
    <row r="27" spans="1:28" ht="15" customHeight="1" x14ac:dyDescent="0.15">
      <c r="A27" s="791"/>
      <c r="B27" s="814" t="s">
        <v>431</v>
      </c>
      <c r="C27" s="1141"/>
      <c r="D27" s="1142"/>
      <c r="E27" s="815"/>
      <c r="F27" s="819"/>
      <c r="G27" s="828">
        <f>+V22</f>
        <v>5.5</v>
      </c>
      <c r="H27" s="817" t="s">
        <v>123</v>
      </c>
      <c r="I27" s="826">
        <f>+V26</f>
        <v>0.87</v>
      </c>
      <c r="J27" s="817"/>
      <c r="K27" s="817"/>
      <c r="L27" s="817"/>
      <c r="M27" s="817"/>
      <c r="N27" s="817"/>
      <c r="O27" s="819"/>
      <c r="P27" s="817"/>
      <c r="Q27" s="817"/>
      <c r="R27" s="817"/>
      <c r="S27" s="817"/>
      <c r="T27" s="817"/>
      <c r="U27" s="816"/>
      <c r="V27" s="825">
        <f>ROUND(G27*I27,2)</f>
        <v>4.79</v>
      </c>
      <c r="W27" s="814" t="s">
        <v>127</v>
      </c>
      <c r="X27" s="814"/>
      <c r="Y27" s="792"/>
      <c r="Z27" s="789"/>
      <c r="AA27" s="789"/>
      <c r="AB27" s="789"/>
    </row>
    <row r="28" spans="1:28" ht="15" customHeight="1" x14ac:dyDescent="0.15">
      <c r="A28" s="791"/>
      <c r="B28" s="814" t="s">
        <v>432</v>
      </c>
      <c r="C28" s="1141" t="s">
        <v>433</v>
      </c>
      <c r="D28" s="1142"/>
      <c r="E28" s="815"/>
      <c r="F28" s="819"/>
      <c r="G28" s="828">
        <f>V24</f>
        <v>5.72</v>
      </c>
      <c r="H28" s="817" t="s">
        <v>434</v>
      </c>
      <c r="I28" s="829">
        <v>0.91</v>
      </c>
      <c r="J28" s="1155" t="s">
        <v>435</v>
      </c>
      <c r="K28" s="1155"/>
      <c r="L28" s="817"/>
      <c r="M28" s="830"/>
      <c r="N28" s="817"/>
      <c r="O28" s="819"/>
      <c r="P28" s="817"/>
      <c r="Q28" s="831"/>
      <c r="R28" s="817"/>
      <c r="S28" s="817"/>
      <c r="T28" s="817"/>
      <c r="U28" s="816"/>
      <c r="V28" s="825">
        <f>G28*I28</f>
        <v>5.2051999999999996</v>
      </c>
      <c r="W28" s="814" t="s">
        <v>436</v>
      </c>
      <c r="X28" s="814"/>
      <c r="Y28" s="792"/>
      <c r="Z28" s="789"/>
      <c r="AA28" s="789"/>
      <c r="AB28" s="789"/>
    </row>
    <row r="29" spans="1:28" ht="15" customHeight="1" x14ac:dyDescent="0.15">
      <c r="A29" s="791"/>
      <c r="B29" s="814" t="s">
        <v>437</v>
      </c>
      <c r="C29" s="1141"/>
      <c r="D29" s="1142"/>
      <c r="E29" s="815"/>
      <c r="F29" s="819"/>
      <c r="G29" s="828">
        <f>+V24</f>
        <v>5.72</v>
      </c>
      <c r="H29" s="817" t="s">
        <v>123</v>
      </c>
      <c r="I29" s="832">
        <v>0.2</v>
      </c>
      <c r="J29" s="823" t="s">
        <v>438</v>
      </c>
      <c r="K29" s="817"/>
      <c r="L29" s="817"/>
      <c r="M29" s="817"/>
      <c r="N29" s="817"/>
      <c r="O29" s="819"/>
      <c r="P29" s="817"/>
      <c r="Q29" s="817"/>
      <c r="R29" s="817"/>
      <c r="S29" s="817"/>
      <c r="T29" s="817"/>
      <c r="U29" s="816"/>
      <c r="V29" s="825">
        <f>ROUND(G29*I29,2)</f>
        <v>1.1399999999999999</v>
      </c>
      <c r="W29" s="814" t="s">
        <v>127</v>
      </c>
      <c r="X29" s="814"/>
      <c r="Y29" s="792"/>
      <c r="Z29" s="789"/>
      <c r="AA29" s="789"/>
      <c r="AB29" s="789"/>
    </row>
    <row r="30" spans="1:28" ht="15" customHeight="1" x14ac:dyDescent="0.15">
      <c r="A30" s="791"/>
      <c r="B30" s="814" t="s">
        <v>439</v>
      </c>
      <c r="C30" s="1141"/>
      <c r="D30" s="1142"/>
      <c r="E30" s="815"/>
      <c r="F30" s="819"/>
      <c r="G30" s="821">
        <f>+V27</f>
        <v>4.79</v>
      </c>
      <c r="H30" s="817" t="s">
        <v>440</v>
      </c>
      <c r="I30" s="833" t="s">
        <v>133</v>
      </c>
      <c r="J30" s="828">
        <f>V24</f>
        <v>5.72</v>
      </c>
      <c r="K30" s="817" t="s">
        <v>123</v>
      </c>
      <c r="L30" s="817">
        <f>O6</f>
        <v>0.45</v>
      </c>
      <c r="M30" s="817" t="s">
        <v>123</v>
      </c>
      <c r="N30" s="834" t="s">
        <v>146</v>
      </c>
      <c r="O30" s="833" t="s">
        <v>441</v>
      </c>
      <c r="P30" s="1156">
        <f>+V29</f>
        <v>1.1399999999999999</v>
      </c>
      <c r="Q30" s="1156"/>
      <c r="R30" s="833" t="s">
        <v>441</v>
      </c>
      <c r="S30" s="835">
        <f>V31</f>
        <v>1.1399999999999999</v>
      </c>
      <c r="T30" s="817" t="s">
        <v>442</v>
      </c>
      <c r="U30" s="816"/>
      <c r="V30" s="825">
        <f>ROUND((G30-(J30*L30*(2/3)+P30+S30)),2)</f>
        <v>0.79</v>
      </c>
      <c r="W30" s="814" t="s">
        <v>127</v>
      </c>
      <c r="X30" s="814"/>
      <c r="Y30" s="792"/>
      <c r="Z30" s="789"/>
      <c r="AA30" s="789"/>
      <c r="AB30" s="789"/>
    </row>
    <row r="31" spans="1:28" ht="15" customHeight="1" x14ac:dyDescent="0.15">
      <c r="A31" s="791"/>
      <c r="B31" s="814" t="s">
        <v>443</v>
      </c>
      <c r="C31" s="1157"/>
      <c r="D31" s="1158"/>
      <c r="E31" s="815"/>
      <c r="F31" s="819"/>
      <c r="G31" s="828">
        <f>+V24</f>
        <v>5.72</v>
      </c>
      <c r="H31" s="817" t="s">
        <v>123</v>
      </c>
      <c r="I31" s="832">
        <v>0.2</v>
      </c>
      <c r="J31" s="823" t="s">
        <v>438</v>
      </c>
      <c r="K31" s="817"/>
      <c r="L31" s="817"/>
      <c r="M31" s="817"/>
      <c r="N31" s="817"/>
      <c r="O31" s="817"/>
      <c r="P31" s="817"/>
      <c r="Q31" s="817"/>
      <c r="R31" s="817"/>
      <c r="S31" s="817"/>
      <c r="T31" s="817"/>
      <c r="U31" s="816"/>
      <c r="V31" s="825">
        <f>ROUND(G31*I31,2)</f>
        <v>1.1399999999999999</v>
      </c>
      <c r="W31" s="814" t="s">
        <v>127</v>
      </c>
      <c r="X31" s="814"/>
      <c r="Y31" s="792"/>
      <c r="Z31" s="789"/>
      <c r="AA31" s="789"/>
      <c r="AB31" s="789"/>
    </row>
    <row r="32" spans="1:28" s="836" customFormat="1" ht="15" customHeight="1" x14ac:dyDescent="0.15">
      <c r="A32" s="791"/>
      <c r="B32" s="814" t="s">
        <v>444</v>
      </c>
      <c r="C32" s="1157" t="s">
        <v>445</v>
      </c>
      <c r="D32" s="1158"/>
      <c r="E32" s="815"/>
      <c r="F32" s="819"/>
      <c r="G32" s="828">
        <f>V24</f>
        <v>5.72</v>
      </c>
      <c r="H32" s="817" t="s">
        <v>123</v>
      </c>
      <c r="I32" s="829">
        <v>8.9999999999999993E-3</v>
      </c>
      <c r="J32" s="823" t="s">
        <v>438</v>
      </c>
      <c r="K32" s="817"/>
      <c r="L32" s="817"/>
      <c r="M32" s="817"/>
      <c r="N32" s="817"/>
      <c r="O32" s="817"/>
      <c r="P32" s="817"/>
      <c r="Q32" s="817"/>
      <c r="R32" s="817"/>
      <c r="S32" s="817"/>
      <c r="T32" s="817"/>
      <c r="U32" s="816"/>
      <c r="V32" s="825">
        <f>ROUND(G32*I32,2)</f>
        <v>0.05</v>
      </c>
      <c r="W32" s="814" t="s">
        <v>127</v>
      </c>
      <c r="X32" s="814"/>
      <c r="Y32" s="792"/>
      <c r="Z32" s="789"/>
      <c r="AA32" s="789"/>
      <c r="AB32" s="789"/>
    </row>
    <row r="33" spans="1:28" ht="15" customHeight="1" x14ac:dyDescent="0.15">
      <c r="A33" s="791"/>
      <c r="B33" s="814" t="s">
        <v>446</v>
      </c>
      <c r="C33" s="1141" t="s">
        <v>447</v>
      </c>
      <c r="D33" s="1142"/>
      <c r="E33" s="815"/>
      <c r="F33" s="817"/>
      <c r="G33" s="821">
        <f>V24</f>
        <v>5.72</v>
      </c>
      <c r="H33" s="817" t="s">
        <v>123</v>
      </c>
      <c r="I33" s="819">
        <v>1</v>
      </c>
      <c r="J33" s="823" t="s">
        <v>448</v>
      </c>
      <c r="K33" s="817"/>
      <c r="L33" s="824">
        <f>V26</f>
        <v>0.87</v>
      </c>
      <c r="M33" s="1155" t="s">
        <v>449</v>
      </c>
      <c r="N33" s="1155"/>
      <c r="O33" s="817"/>
      <c r="P33" s="817"/>
      <c r="Q33" s="817"/>
      <c r="R33" s="817"/>
      <c r="S33" s="817"/>
      <c r="T33" s="817"/>
      <c r="U33" s="816"/>
      <c r="V33" s="825">
        <f>ROUND(G33*I33/2*L33,2)</f>
        <v>2.4900000000000002</v>
      </c>
      <c r="W33" s="814" t="s">
        <v>450</v>
      </c>
      <c r="X33" s="814"/>
      <c r="Y33" s="792"/>
      <c r="Z33" s="789"/>
      <c r="AA33" s="789"/>
      <c r="AB33" s="789"/>
    </row>
    <row r="34" spans="1:28" ht="15" customHeight="1" x14ac:dyDescent="0.15">
      <c r="A34" s="791"/>
      <c r="B34" s="814" t="s">
        <v>451</v>
      </c>
      <c r="C34" s="1141"/>
      <c r="D34" s="1142"/>
      <c r="E34" s="815"/>
      <c r="F34" s="819" t="s">
        <v>133</v>
      </c>
      <c r="G34" s="821">
        <f>C12</f>
        <v>1.58</v>
      </c>
      <c r="H34" s="817" t="s">
        <v>123</v>
      </c>
      <c r="I34" s="826">
        <f>W16</f>
        <v>0.5</v>
      </c>
      <c r="J34" s="817" t="s">
        <v>123</v>
      </c>
      <c r="K34" s="821">
        <f>V26+0.2</f>
        <v>1.07</v>
      </c>
      <c r="L34" s="817" t="s">
        <v>123</v>
      </c>
      <c r="M34" s="817">
        <v>2</v>
      </c>
      <c r="N34" s="817" t="s">
        <v>452</v>
      </c>
      <c r="O34" s="827">
        <f>I22</f>
        <v>4</v>
      </c>
      <c r="P34" s="821" t="s">
        <v>123</v>
      </c>
      <c r="Q34" s="821">
        <f>W16</f>
        <v>0.5</v>
      </c>
      <c r="R34" s="821" t="s">
        <v>123</v>
      </c>
      <c r="S34" s="824">
        <f>R17+0.2</f>
        <v>1.3</v>
      </c>
      <c r="T34" s="823" t="s">
        <v>148</v>
      </c>
      <c r="U34" s="816"/>
      <c r="V34" s="825">
        <f>ROUNDDOWN(((G34*I34*K34*M34)+(O34*Q34*S34)),2)</f>
        <v>4.29</v>
      </c>
      <c r="W34" s="814" t="s">
        <v>127</v>
      </c>
      <c r="X34" s="814"/>
      <c r="Y34" s="792"/>
      <c r="Z34" s="789"/>
      <c r="AA34" s="789"/>
      <c r="AB34" s="789"/>
    </row>
    <row r="35" spans="1:28" ht="15" customHeight="1" x14ac:dyDescent="0.15">
      <c r="A35" s="791"/>
      <c r="B35" s="814" t="s">
        <v>453</v>
      </c>
      <c r="C35" s="1141"/>
      <c r="D35" s="1142"/>
      <c r="E35" s="815"/>
      <c r="F35" s="819" t="s">
        <v>133</v>
      </c>
      <c r="G35" s="821">
        <f>C12</f>
        <v>1.58</v>
      </c>
      <c r="H35" s="817" t="s">
        <v>123</v>
      </c>
      <c r="I35" s="826">
        <f>I34</f>
        <v>0.5</v>
      </c>
      <c r="J35" s="817" t="s">
        <v>123</v>
      </c>
      <c r="K35" s="821">
        <v>0.2</v>
      </c>
      <c r="L35" s="817" t="s">
        <v>123</v>
      </c>
      <c r="M35" s="817">
        <v>2</v>
      </c>
      <c r="N35" s="817" t="s">
        <v>452</v>
      </c>
      <c r="O35" s="827">
        <f>F18</f>
        <v>4</v>
      </c>
      <c r="P35" s="821" t="s">
        <v>123</v>
      </c>
      <c r="Q35" s="821">
        <f>Q34</f>
        <v>0.5</v>
      </c>
      <c r="R35" s="821" t="s">
        <v>123</v>
      </c>
      <c r="S35" s="824">
        <v>0.2</v>
      </c>
      <c r="T35" s="823" t="s">
        <v>148</v>
      </c>
      <c r="U35" s="816"/>
      <c r="V35" s="825">
        <f>ROUNDDOWN(((G35*I35*K35*M35)+(O35*Q35*S35)),2)</f>
        <v>0.71</v>
      </c>
      <c r="W35" s="814" t="s">
        <v>127</v>
      </c>
      <c r="X35" s="814"/>
      <c r="Y35" s="792"/>
      <c r="Z35" s="789"/>
      <c r="AA35" s="789"/>
      <c r="AB35" s="789"/>
    </row>
    <row r="36" spans="1:28" ht="15" customHeight="1" x14ac:dyDescent="0.15">
      <c r="A36" s="791"/>
      <c r="B36" s="814" t="s">
        <v>454</v>
      </c>
      <c r="C36" s="1141"/>
      <c r="D36" s="1142"/>
      <c r="E36" s="815"/>
      <c r="F36" s="819"/>
      <c r="G36" s="821">
        <f>V34</f>
        <v>4.29</v>
      </c>
      <c r="H36" s="817" t="s">
        <v>455</v>
      </c>
      <c r="I36" s="826">
        <f>V35</f>
        <v>0.71</v>
      </c>
      <c r="J36" s="817"/>
      <c r="K36" s="821"/>
      <c r="L36" s="817"/>
      <c r="M36" s="817"/>
      <c r="N36" s="817"/>
      <c r="O36" s="827"/>
      <c r="P36" s="821"/>
      <c r="Q36" s="821"/>
      <c r="R36" s="821"/>
      <c r="S36" s="824"/>
      <c r="T36" s="823"/>
      <c r="U36" s="816"/>
      <c r="V36" s="825">
        <f>V34-V35</f>
        <v>3.58</v>
      </c>
      <c r="W36" s="814" t="s">
        <v>127</v>
      </c>
      <c r="X36" s="814"/>
      <c r="Y36" s="792"/>
      <c r="Z36" s="789"/>
      <c r="AA36" s="789"/>
      <c r="AB36" s="789"/>
    </row>
    <row r="37" spans="1:28" ht="6" customHeight="1" x14ac:dyDescent="0.15">
      <c r="A37" s="837"/>
      <c r="B37" s="838"/>
      <c r="C37" s="839"/>
      <c r="D37" s="839"/>
      <c r="E37" s="839"/>
      <c r="F37" s="839"/>
      <c r="G37" s="838"/>
      <c r="H37" s="839"/>
      <c r="I37" s="839"/>
      <c r="J37" s="839"/>
      <c r="K37" s="839"/>
      <c r="L37" s="839"/>
      <c r="M37" s="839"/>
      <c r="N37" s="839"/>
      <c r="O37" s="839"/>
      <c r="P37" s="839"/>
      <c r="Q37" s="839"/>
      <c r="R37" s="839"/>
      <c r="S37" s="839"/>
      <c r="T37" s="839"/>
      <c r="U37" s="839"/>
      <c r="V37" s="839"/>
      <c r="W37" s="839"/>
      <c r="X37" s="839"/>
      <c r="Y37" s="840"/>
      <c r="Z37" s="789"/>
      <c r="AA37" s="789"/>
      <c r="AB37" s="789"/>
    </row>
  </sheetData>
  <mergeCells count="39">
    <mergeCell ref="C29:D29"/>
    <mergeCell ref="C30:D30"/>
    <mergeCell ref="C35:D35"/>
    <mergeCell ref="C36:D36"/>
    <mergeCell ref="P30:Q30"/>
    <mergeCell ref="C31:D31"/>
    <mergeCell ref="C32:D32"/>
    <mergeCell ref="C33:D33"/>
    <mergeCell ref="M33:N33"/>
    <mergeCell ref="C34:D34"/>
    <mergeCell ref="X24:X25"/>
    <mergeCell ref="C26:D26"/>
    <mergeCell ref="C27:D27"/>
    <mergeCell ref="C28:D28"/>
    <mergeCell ref="J28:K28"/>
    <mergeCell ref="B24:B25"/>
    <mergeCell ref="C24:C25"/>
    <mergeCell ref="D24:D25"/>
    <mergeCell ref="V24:V25"/>
    <mergeCell ref="W24:W25"/>
    <mergeCell ref="F18:G18"/>
    <mergeCell ref="B20:X20"/>
    <mergeCell ref="C21:D21"/>
    <mergeCell ref="E21:U21"/>
    <mergeCell ref="B22:B23"/>
    <mergeCell ref="C22:D23"/>
    <mergeCell ref="V22:V23"/>
    <mergeCell ref="W22:W23"/>
    <mergeCell ref="X22:X23"/>
    <mergeCell ref="V9:W9"/>
    <mergeCell ref="V10:W11"/>
    <mergeCell ref="O12:P12"/>
    <mergeCell ref="P13:Q13"/>
    <mergeCell ref="R17:T17"/>
    <mergeCell ref="B2:X2"/>
    <mergeCell ref="E5:I5"/>
    <mergeCell ref="F6:G6"/>
    <mergeCell ref="J6:K6"/>
    <mergeCell ref="M6:N6"/>
  </mergeCells>
  <phoneticPr fontId="5" type="noConversion"/>
  <printOptions horizontalCentered="1" verticalCentered="1"/>
  <pageMargins left="0.98425196850393704" right="0.43307086614173229" top="0.53" bottom="0.43307086614173229" header="0" footer="0"/>
  <pageSetup paperSize="9" orientation="landscape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0000"/>
  </sheetPr>
  <dimension ref="A1:X43"/>
  <sheetViews>
    <sheetView showGridLines="0" showZeros="0" zoomScale="115" zoomScaleNormal="115" zoomScaleSheetLayoutView="115" workbookViewId="0">
      <selection activeCell="N21" sqref="N21"/>
    </sheetView>
  </sheetViews>
  <sheetFormatPr defaultColWidth="11.42578125" defaultRowHeight="18" customHeight="1" x14ac:dyDescent="0.15"/>
  <cols>
    <col min="1" max="1" width="3.7109375" style="71" customWidth="1"/>
    <col min="2" max="2" width="3.7109375" style="3" customWidth="1"/>
    <col min="3" max="3" width="13.140625" style="107" customWidth="1"/>
    <col min="4" max="17" width="5.5703125" style="107" customWidth="1"/>
    <col min="18" max="20" width="5.5703125" style="108" customWidth="1"/>
    <col min="21" max="21" width="3.28515625" style="107" customWidth="1"/>
    <col min="22" max="22" width="11.42578125" style="109"/>
    <col min="23" max="23" width="8.140625" style="107" customWidth="1"/>
    <col min="24" max="16384" width="11.42578125" style="2"/>
  </cols>
  <sheetData>
    <row r="1" spans="1:23" ht="18" customHeight="1" x14ac:dyDescent="0.15">
      <c r="A1" s="1"/>
      <c r="B1" s="1"/>
      <c r="C1" s="1189" t="s">
        <v>0</v>
      </c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89"/>
      <c r="W1" s="1189"/>
    </row>
    <row r="2" spans="1:23" ht="18" customHeight="1" x14ac:dyDescent="0.15">
      <c r="A2" s="3"/>
      <c r="C2" s="4"/>
      <c r="D2" s="4"/>
      <c r="E2" s="4"/>
      <c r="F2" s="4"/>
      <c r="G2" s="4"/>
      <c r="H2" s="5" t="s">
        <v>1</v>
      </c>
      <c r="I2" s="6">
        <v>1</v>
      </c>
      <c r="J2" s="7" t="s">
        <v>2</v>
      </c>
      <c r="K2" s="1190">
        <f>L13</f>
        <v>2</v>
      </c>
      <c r="L2" s="1190"/>
      <c r="M2" s="4" t="s">
        <v>3</v>
      </c>
      <c r="N2" s="1190">
        <f>S7</f>
        <v>2</v>
      </c>
      <c r="O2" s="1190"/>
      <c r="P2" s="8" t="s">
        <v>4</v>
      </c>
      <c r="Q2" s="4"/>
      <c r="R2" s="4"/>
      <c r="S2" s="4"/>
      <c r="T2" s="4"/>
      <c r="U2" s="4"/>
      <c r="V2" s="9"/>
      <c r="W2" s="4"/>
    </row>
    <row r="3" spans="1:23" ht="15" customHeight="1" x14ac:dyDescent="0.15">
      <c r="A3" s="3"/>
      <c r="C3" s="10"/>
      <c r="D3" s="11"/>
      <c r="E3" s="11"/>
      <c r="F3" s="11"/>
      <c r="G3" s="11"/>
      <c r="H3" s="11"/>
      <c r="I3" s="11"/>
      <c r="J3" s="1191">
        <v>0.2</v>
      </c>
      <c r="K3" s="1191"/>
      <c r="L3" s="11" t="s">
        <v>5</v>
      </c>
      <c r="M3" s="1191">
        <v>0.2</v>
      </c>
      <c r="N3" s="1191"/>
      <c r="O3" s="11"/>
      <c r="P3" s="11"/>
      <c r="Q3" s="11"/>
      <c r="R3" s="11"/>
      <c r="S3" s="11"/>
      <c r="T3" s="11"/>
      <c r="U3" s="11"/>
      <c r="V3" s="12"/>
      <c r="W3" s="13"/>
    </row>
    <row r="4" spans="1:23" ht="15" customHeight="1" x14ac:dyDescent="0.15">
      <c r="A4" s="3"/>
      <c r="C4" s="14"/>
      <c r="D4" s="15"/>
      <c r="E4" s="16"/>
      <c r="F4" s="15"/>
      <c r="G4" s="15"/>
      <c r="H4" s="15"/>
      <c r="I4" s="15"/>
      <c r="J4" s="17"/>
      <c r="K4" s="17"/>
      <c r="L4" s="17"/>
      <c r="M4" s="17"/>
      <c r="N4" s="17"/>
      <c r="O4" s="15"/>
      <c r="P4" s="15"/>
      <c r="Q4" s="15"/>
      <c r="R4" s="15"/>
      <c r="S4" s="15"/>
      <c r="T4" s="15"/>
      <c r="U4" s="15"/>
      <c r="V4" s="18"/>
      <c r="W4" s="19"/>
    </row>
    <row r="5" spans="1:23" ht="15" customHeight="1" x14ac:dyDescent="0.15">
      <c r="A5" s="3"/>
      <c r="C5" s="14"/>
      <c r="D5" s="15"/>
      <c r="E5" s="15"/>
      <c r="F5" s="15"/>
      <c r="G5" s="1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192">
        <v>0.3</v>
      </c>
      <c r="T5" s="15"/>
      <c r="U5" s="15"/>
      <c r="V5" s="18"/>
      <c r="W5" s="19"/>
    </row>
    <row r="6" spans="1:23" ht="15" customHeight="1" x14ac:dyDescent="0.15">
      <c r="A6" s="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192"/>
      <c r="T6" s="15"/>
      <c r="U6" s="15"/>
      <c r="V6" s="18"/>
      <c r="W6" s="19"/>
    </row>
    <row r="7" spans="1:23" ht="15" customHeight="1" x14ac:dyDescent="0.15">
      <c r="A7" s="3"/>
      <c r="C7" s="20"/>
      <c r="D7" s="15"/>
      <c r="E7" s="16"/>
      <c r="F7" s="15"/>
      <c r="G7" s="16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193">
        <v>2</v>
      </c>
      <c r="T7" s="1193">
        <f>S5+S7+S10</f>
        <v>2.5999999999999996</v>
      </c>
      <c r="U7" s="15"/>
      <c r="V7" s="18"/>
      <c r="W7" s="19"/>
    </row>
    <row r="8" spans="1:23" ht="15" customHeight="1" x14ac:dyDescent="0.15">
      <c r="A8" s="3"/>
      <c r="C8" s="20"/>
      <c r="D8" s="15"/>
      <c r="E8" s="15"/>
      <c r="F8" s="15"/>
      <c r="G8" s="15"/>
      <c r="H8" s="15"/>
      <c r="I8" s="15"/>
      <c r="J8" s="15"/>
      <c r="K8" s="1194" t="s">
        <v>6</v>
      </c>
      <c r="L8" s="1194"/>
      <c r="M8" s="1194"/>
      <c r="N8" s="1194"/>
      <c r="O8" s="15"/>
      <c r="P8" s="22"/>
      <c r="Q8" s="16"/>
      <c r="R8" s="15"/>
      <c r="S8" s="1193"/>
      <c r="T8" s="1193"/>
      <c r="U8" s="15"/>
      <c r="V8" s="18"/>
      <c r="W8" s="19"/>
    </row>
    <row r="9" spans="1:23" ht="15" customHeight="1" x14ac:dyDescent="0.15">
      <c r="A9" s="3"/>
      <c r="C9" s="20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22"/>
      <c r="Q9" s="15"/>
      <c r="R9" s="15"/>
      <c r="S9" s="1193"/>
      <c r="T9" s="1193"/>
      <c r="U9" s="15"/>
      <c r="V9" s="23"/>
      <c r="W9" s="19"/>
    </row>
    <row r="10" spans="1:23" ht="15" customHeight="1" x14ac:dyDescent="0.15">
      <c r="A10" s="3"/>
      <c r="C10" s="20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15"/>
      <c r="O10" s="15"/>
      <c r="P10" s="22"/>
      <c r="Q10" s="15"/>
      <c r="R10" s="15"/>
      <c r="S10" s="1184">
        <v>0.3</v>
      </c>
      <c r="T10" s="15"/>
      <c r="U10" s="15"/>
      <c r="V10" s="18"/>
      <c r="W10" s="19"/>
    </row>
    <row r="11" spans="1:23" ht="15" customHeight="1" x14ac:dyDescent="0.15">
      <c r="A11" s="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2"/>
      <c r="Q11" s="15"/>
      <c r="R11" s="15"/>
      <c r="S11" s="1184"/>
      <c r="T11" s="15"/>
      <c r="U11" s="15"/>
      <c r="V11" s="18"/>
      <c r="W11" s="19"/>
    </row>
    <row r="12" spans="1:23" ht="15" customHeight="1" x14ac:dyDescent="0.15">
      <c r="A12" s="3"/>
      <c r="C12" s="1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2"/>
      <c r="Q12" s="15"/>
      <c r="R12" s="15"/>
      <c r="S12" s="21"/>
      <c r="T12" s="15"/>
      <c r="U12" s="15"/>
      <c r="V12" s="18"/>
      <c r="W12" s="19"/>
    </row>
    <row r="13" spans="1:23" ht="15" customHeight="1" x14ac:dyDescent="0.15">
      <c r="A13" s="3"/>
      <c r="C13" s="14"/>
      <c r="D13" s="1172">
        <v>1</v>
      </c>
      <c r="E13" s="1172"/>
      <c r="F13" s="1172">
        <v>1</v>
      </c>
      <c r="G13" s="1172"/>
      <c r="H13" s="1185">
        <v>0.3</v>
      </c>
      <c r="I13" s="1185"/>
      <c r="J13" s="15"/>
      <c r="K13" s="15"/>
      <c r="L13" s="1172">
        <v>2</v>
      </c>
      <c r="M13" s="1172"/>
      <c r="N13" s="15"/>
      <c r="O13" s="15"/>
      <c r="P13" s="1172">
        <v>0.3</v>
      </c>
      <c r="Q13" s="1172"/>
      <c r="R13" s="15"/>
      <c r="S13" s="15"/>
      <c r="T13" s="15"/>
      <c r="U13" s="15"/>
      <c r="V13" s="18"/>
      <c r="W13" s="19"/>
    </row>
    <row r="14" spans="1:23" ht="15" customHeight="1" x14ac:dyDescent="0.15">
      <c r="A14" s="3"/>
      <c r="C14" s="25"/>
      <c r="D14" s="15"/>
      <c r="E14" s="26"/>
      <c r="F14" s="15"/>
      <c r="G14" s="15"/>
      <c r="H14" s="15"/>
      <c r="I14" s="15"/>
      <c r="J14" s="15"/>
      <c r="K14" s="15"/>
      <c r="L14" s="1172">
        <f>H13+L13+P13</f>
        <v>2.5999999999999996</v>
      </c>
      <c r="M14" s="1172"/>
      <c r="N14" s="15"/>
      <c r="O14" s="15"/>
      <c r="P14" s="15"/>
      <c r="Q14" s="15"/>
      <c r="R14" s="15"/>
      <c r="S14" s="15"/>
      <c r="T14" s="15"/>
      <c r="U14" s="15"/>
      <c r="V14" s="27"/>
      <c r="W14" s="28"/>
    </row>
    <row r="15" spans="1:23" ht="9.75" customHeight="1" x14ac:dyDescent="0.15">
      <c r="A15" s="3"/>
      <c r="C15" s="29"/>
      <c r="D15" s="15"/>
      <c r="E15" s="16"/>
      <c r="F15" s="15"/>
      <c r="G15" s="16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5"/>
      <c r="S15" s="15"/>
      <c r="T15" s="15"/>
      <c r="U15" s="15"/>
      <c r="V15" s="18"/>
      <c r="W15" s="19"/>
    </row>
    <row r="16" spans="1:23" ht="14.1" customHeight="1" x14ac:dyDescent="0.15">
      <c r="A16" s="3"/>
      <c r="C16" s="30"/>
      <c r="D16" s="31"/>
      <c r="E16" s="32"/>
      <c r="F16" s="31"/>
      <c r="G16" s="32"/>
      <c r="H16" s="31"/>
      <c r="I16" s="31"/>
      <c r="J16" s="31"/>
      <c r="K16" s="31"/>
      <c r="L16" s="31"/>
      <c r="M16" s="31"/>
      <c r="N16" s="31"/>
      <c r="O16" s="31"/>
      <c r="P16" s="31"/>
      <c r="Q16" s="32"/>
      <c r="R16" s="31"/>
      <c r="S16" s="31"/>
      <c r="T16" s="31"/>
      <c r="U16" s="31"/>
      <c r="V16" s="1173" t="s">
        <v>7</v>
      </c>
      <c r="W16" s="1174"/>
    </row>
    <row r="17" spans="1:24" ht="9.9499999999999993" customHeight="1" x14ac:dyDescent="0.15">
      <c r="A17" s="3"/>
      <c r="C17" s="1175" t="s">
        <v>8</v>
      </c>
      <c r="D17" s="1177" t="s">
        <v>9</v>
      </c>
      <c r="E17" s="1178"/>
      <c r="F17" s="1178"/>
      <c r="G17" s="1178"/>
      <c r="H17" s="1178"/>
      <c r="I17" s="1178"/>
      <c r="J17" s="1178"/>
      <c r="K17" s="1178"/>
      <c r="L17" s="1178"/>
      <c r="M17" s="1178"/>
      <c r="N17" s="1178"/>
      <c r="O17" s="1178"/>
      <c r="P17" s="1178"/>
      <c r="Q17" s="1178"/>
      <c r="R17" s="1178"/>
      <c r="S17" s="1178"/>
      <c r="T17" s="1178"/>
      <c r="U17" s="1179"/>
      <c r="V17" s="1177" t="s">
        <v>10</v>
      </c>
      <c r="W17" s="1179"/>
    </row>
    <row r="18" spans="1:24" ht="9.9499999999999993" customHeight="1" x14ac:dyDescent="0.15">
      <c r="A18" s="3"/>
      <c r="C18" s="1176"/>
      <c r="D18" s="1180"/>
      <c r="E18" s="1181"/>
      <c r="F18" s="1181"/>
      <c r="G18" s="1181"/>
      <c r="H18" s="1181"/>
      <c r="I18" s="1181"/>
      <c r="J18" s="1181"/>
      <c r="K18" s="1181"/>
      <c r="L18" s="1181"/>
      <c r="M18" s="1181"/>
      <c r="N18" s="1181"/>
      <c r="O18" s="1181"/>
      <c r="P18" s="1181"/>
      <c r="Q18" s="1181"/>
      <c r="R18" s="1181"/>
      <c r="S18" s="1181"/>
      <c r="T18" s="1181"/>
      <c r="U18" s="1182"/>
      <c r="V18" s="1180"/>
      <c r="W18" s="1182"/>
    </row>
    <row r="19" spans="1:24" ht="15" customHeight="1" x14ac:dyDescent="0.15">
      <c r="A19" s="3"/>
      <c r="C19" s="35" t="s">
        <v>11</v>
      </c>
      <c r="D19" s="36" t="s">
        <v>12</v>
      </c>
      <c r="E19" s="37" t="str">
        <f>FIXED(L14,2)&amp;" × "&amp;FIXED(T7,2)</f>
        <v>2.60 × 2.60</v>
      </c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 t="s">
        <v>13</v>
      </c>
      <c r="S19" s="1167">
        <f>ROUND(L14*T7,3)</f>
        <v>6.76</v>
      </c>
      <c r="T19" s="1167"/>
      <c r="U19" s="1168"/>
      <c r="V19" s="42"/>
      <c r="W19" s="43"/>
    </row>
    <row r="20" spans="1:24" ht="15" customHeight="1" x14ac:dyDescent="0.15">
      <c r="A20" s="3"/>
      <c r="C20" s="44" t="s">
        <v>14</v>
      </c>
      <c r="D20" s="44" t="s">
        <v>15</v>
      </c>
      <c r="E20" s="45" t="str">
        <f>FIXED(L13,2)&amp;" × "&amp;FIXED(S7,2)</f>
        <v>2.00 × 2.00</v>
      </c>
      <c r="F20" s="46"/>
      <c r="G20" s="47"/>
      <c r="H20" s="47"/>
      <c r="I20" s="47"/>
      <c r="J20" s="47"/>
      <c r="K20" s="47"/>
      <c r="L20" s="47"/>
      <c r="M20" s="48"/>
      <c r="N20" s="47"/>
      <c r="O20" s="47"/>
      <c r="P20" s="47"/>
      <c r="Q20" s="47"/>
      <c r="R20" s="49" t="s">
        <v>13</v>
      </c>
      <c r="S20" s="1165">
        <f>ROUND(L13*S7,3)</f>
        <v>4</v>
      </c>
      <c r="T20" s="1165"/>
      <c r="U20" s="1166"/>
      <c r="V20" s="42"/>
      <c r="W20" s="43"/>
    </row>
    <row r="21" spans="1:24" ht="15" customHeight="1" x14ac:dyDescent="0.15">
      <c r="A21" s="3"/>
      <c r="C21" s="44"/>
      <c r="D21" s="44" t="s">
        <v>16</v>
      </c>
      <c r="E21" s="50" t="str">
        <f>FIXED(J3,2)&amp;" × "&amp;FIXED(M3,2)&amp;" × 1/2 × 4EA"</f>
        <v>0.20 × 0.20 × 1/2 × 4EA</v>
      </c>
      <c r="F21" s="47"/>
      <c r="G21" s="47"/>
      <c r="H21" s="47"/>
      <c r="I21" s="47"/>
      <c r="J21" s="47"/>
      <c r="K21" s="47"/>
      <c r="L21" s="47"/>
      <c r="M21" s="48"/>
      <c r="N21" s="47"/>
      <c r="O21" s="47"/>
      <c r="P21" s="47"/>
      <c r="Q21" s="47"/>
      <c r="R21" s="49" t="s">
        <v>13</v>
      </c>
      <c r="S21" s="1165">
        <f>ROUND(J3*M3*0.5*4,3)</f>
        <v>0.08</v>
      </c>
      <c r="T21" s="1165"/>
      <c r="U21" s="1166"/>
      <c r="V21" s="42"/>
      <c r="W21" s="43"/>
    </row>
    <row r="22" spans="1:24" ht="15" customHeight="1" x14ac:dyDescent="0.15">
      <c r="A22" s="51"/>
      <c r="B22" s="51"/>
      <c r="C22" s="52"/>
      <c r="D22" s="53"/>
      <c r="E22" s="50" t="s">
        <v>17</v>
      </c>
      <c r="F22" s="47"/>
      <c r="G22" s="47"/>
      <c r="H22" s="47"/>
      <c r="I22" s="47"/>
      <c r="J22" s="47"/>
      <c r="K22" s="47"/>
      <c r="L22" s="47"/>
      <c r="M22" s="48"/>
      <c r="N22" s="47"/>
      <c r="O22" s="47"/>
      <c r="P22" s="47"/>
      <c r="Q22" s="47"/>
      <c r="R22" s="54"/>
      <c r="S22" s="54"/>
      <c r="T22" s="54"/>
      <c r="U22" s="43"/>
      <c r="V22" s="55">
        <f>ROUND(S19-S20+S21,3)</f>
        <v>2.84</v>
      </c>
      <c r="W22" s="56" t="s">
        <v>18</v>
      </c>
    </row>
    <row r="23" spans="1:24" ht="3" customHeight="1" x14ac:dyDescent="0.15">
      <c r="A23" s="3"/>
      <c r="C23" s="35"/>
      <c r="D23" s="57"/>
      <c r="E23" s="58"/>
      <c r="F23" s="40"/>
      <c r="G23" s="40"/>
      <c r="H23" s="40"/>
      <c r="I23" s="40"/>
      <c r="J23" s="40"/>
      <c r="K23" s="40"/>
      <c r="L23" s="40"/>
      <c r="M23" s="59"/>
      <c r="N23" s="40"/>
      <c r="O23" s="40"/>
      <c r="P23" s="40"/>
      <c r="Q23" s="40"/>
      <c r="R23" s="60"/>
      <c r="S23" s="60"/>
      <c r="T23" s="60"/>
      <c r="U23" s="61"/>
      <c r="V23" s="62"/>
      <c r="W23" s="61"/>
    </row>
    <row r="24" spans="1:24" ht="15" customHeight="1" x14ac:dyDescent="0.15">
      <c r="A24" s="3"/>
      <c r="C24" s="63" t="s">
        <v>19</v>
      </c>
      <c r="D24" s="64"/>
      <c r="E24" s="65" t="str">
        <f>FIXED(L14+0.1*2,2)&amp;" × 0.10"</f>
        <v>2.80 × 0.10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 t="s">
        <v>13</v>
      </c>
      <c r="S24" s="31"/>
      <c r="T24" s="31"/>
      <c r="U24" s="68"/>
      <c r="V24" s="69">
        <f>ROUND((L14+0.1*2)*0.1,3)</f>
        <v>0.28000000000000003</v>
      </c>
      <c r="W24" s="70" t="s">
        <v>18</v>
      </c>
    </row>
    <row r="25" spans="1:24" ht="15" customHeight="1" x14ac:dyDescent="0.15">
      <c r="C25" s="72" t="s">
        <v>20</v>
      </c>
      <c r="D25" s="53" t="s">
        <v>21</v>
      </c>
      <c r="E25" s="17"/>
      <c r="F25" s="45" t="str">
        <f>"( "&amp;FIXED(T7,2)&amp;" + "&amp;FIXED(S7-M3*2,2)&amp;" ) × 2"</f>
        <v>( 2.60 + 1.60 ) × 2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9" t="s">
        <v>13</v>
      </c>
      <c r="S25" s="1167">
        <f>ROUND((T7+(S7-M3*2))*2,3)</f>
        <v>8.4</v>
      </c>
      <c r="T25" s="1167"/>
      <c r="U25" s="1168"/>
      <c r="V25" s="62"/>
      <c r="W25" s="61"/>
    </row>
    <row r="26" spans="1:24" ht="15" customHeight="1" x14ac:dyDescent="0.15">
      <c r="C26" s="44" t="s">
        <v>22</v>
      </c>
      <c r="D26" s="53"/>
      <c r="E26" s="17"/>
      <c r="F26" s="45" t="str">
        <f>"+ √( "&amp;FIXED(J3,2)&amp;"^2 + "&amp;FIXED(M3,2)&amp;"^2 ) × 2EA"</f>
        <v>+ √( 0.20^2 + 0.20^2 ) × 2EA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9" t="s">
        <v>23</v>
      </c>
      <c r="S26" s="1165">
        <f>ROUND((J3^2+M3^2)^0.5*2,3)</f>
        <v>0.56599999999999995</v>
      </c>
      <c r="T26" s="1165"/>
      <c r="U26" s="1166"/>
      <c r="V26" s="73"/>
      <c r="W26" s="56" t="s">
        <v>24</v>
      </c>
    </row>
    <row r="27" spans="1:24" ht="15" customHeight="1" x14ac:dyDescent="0.15">
      <c r="C27" s="74"/>
      <c r="D27" s="53" t="s">
        <v>25</v>
      </c>
      <c r="E27" s="17"/>
      <c r="F27" s="45" t="str">
        <f>FIXED(L13-J3*2,2)&amp;" + √( "&amp;FIXED(J3,2)&amp;"^2 + "&amp;FIXED(M3,2)&amp;"^2 ) × 2EA"</f>
        <v>1.60 + √( 0.20^2 + 0.20^2 ) × 2EA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9" t="s">
        <v>13</v>
      </c>
      <c r="S27" s="1169">
        <f>ROUND(L13-(J3*2)+(J3^2+M3^2)^0.5*2,3)</f>
        <v>2.1659999999999999</v>
      </c>
      <c r="T27" s="1169"/>
      <c r="U27" s="1170"/>
      <c r="V27" s="55">
        <f>S27+S26+S25</f>
        <v>11.132</v>
      </c>
      <c r="W27" s="56" t="s">
        <v>24</v>
      </c>
    </row>
    <row r="28" spans="1:24" ht="6.75" customHeight="1" x14ac:dyDescent="0.15">
      <c r="C28" s="75"/>
      <c r="D28" s="36"/>
      <c r="E28" s="37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60"/>
      <c r="S28" s="60"/>
      <c r="T28" s="60"/>
      <c r="U28" s="40"/>
      <c r="V28" s="76"/>
      <c r="W28" s="77"/>
    </row>
    <row r="29" spans="1:24" ht="15" customHeight="1" x14ac:dyDescent="0.15">
      <c r="C29" s="44" t="s">
        <v>26</v>
      </c>
      <c r="D29" s="44"/>
      <c r="E29" s="45" t="s">
        <v>27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9" t="s">
        <v>13</v>
      </c>
      <c r="S29" s="54"/>
      <c r="T29" s="54"/>
      <c r="U29" s="47"/>
      <c r="V29" s="55">
        <f>ROUND(1*0.1*2,3)</f>
        <v>0.2</v>
      </c>
      <c r="W29" s="56" t="s">
        <v>24</v>
      </c>
      <c r="X29" s="78"/>
    </row>
    <row r="30" spans="1:24" ht="15" customHeight="1" x14ac:dyDescent="0.15">
      <c r="C30" s="79" t="s">
        <v>28</v>
      </c>
      <c r="D30" s="36"/>
      <c r="E30" s="80" t="s">
        <v>29</v>
      </c>
      <c r="F30" s="40"/>
      <c r="G30" s="1171">
        <v>0.17899999999999999</v>
      </c>
      <c r="H30" s="1171"/>
      <c r="I30" s="1171"/>
      <c r="J30" s="40"/>
      <c r="K30" s="80" t="s">
        <v>404</v>
      </c>
      <c r="L30" s="40"/>
      <c r="M30" s="1171">
        <v>0.157</v>
      </c>
      <c r="N30" s="1171"/>
      <c r="O30" s="1171"/>
      <c r="P30" s="40"/>
      <c r="Q30" s="80" t="s">
        <v>405</v>
      </c>
      <c r="R30" s="1183"/>
      <c r="S30" s="1183"/>
      <c r="T30" s="772"/>
      <c r="U30" s="771"/>
      <c r="V30" s="62"/>
      <c r="W30" s="82"/>
    </row>
    <row r="31" spans="1:24" ht="15" customHeight="1" x14ac:dyDescent="0.15">
      <c r="C31" s="63" t="s">
        <v>30</v>
      </c>
      <c r="D31" s="63"/>
      <c r="E31" s="83"/>
      <c r="F31" s="47"/>
      <c r="G31" s="1161"/>
      <c r="H31" s="1161"/>
      <c r="I31" s="1161"/>
      <c r="J31" s="47"/>
      <c r="K31" s="85"/>
      <c r="L31" s="47"/>
      <c r="M31" s="1161"/>
      <c r="N31" s="1161"/>
      <c r="O31" s="1161"/>
      <c r="P31" s="47"/>
      <c r="Q31" s="85"/>
      <c r="R31" s="47"/>
      <c r="S31" s="1161"/>
      <c r="T31" s="1161"/>
      <c r="U31" s="1162"/>
      <c r="V31" s="86">
        <f>G30+M30+R30</f>
        <v>0.33599999999999997</v>
      </c>
      <c r="W31" s="70" t="s">
        <v>31</v>
      </c>
    </row>
    <row r="32" spans="1:24" ht="15" customHeight="1" x14ac:dyDescent="0.15">
      <c r="C32" s="87" t="s">
        <v>32</v>
      </c>
      <c r="D32" s="41" t="s">
        <v>33</v>
      </c>
      <c r="E32" s="37" t="str">
        <f>FIXED(L13,2)&amp;" × "&amp;FIXED(S7,2)</f>
        <v>2.00 × 2.00</v>
      </c>
      <c r="F32" s="88"/>
      <c r="G32" s="88"/>
      <c r="H32" s="88"/>
      <c r="I32" s="89"/>
      <c r="J32" s="89"/>
      <c r="K32" s="40"/>
      <c r="L32" s="40"/>
      <c r="M32" s="40"/>
      <c r="N32" s="40"/>
      <c r="O32" s="40"/>
      <c r="P32" s="40"/>
      <c r="Q32" s="40"/>
      <c r="R32" s="41" t="s">
        <v>13</v>
      </c>
      <c r="S32" s="1163">
        <f>ROUND(L13*S7,3)</f>
        <v>4</v>
      </c>
      <c r="T32" s="1163"/>
      <c r="U32" s="1164"/>
      <c r="V32" s="90"/>
      <c r="W32" s="77"/>
    </row>
    <row r="33" spans="1:23" ht="15" customHeight="1" x14ac:dyDescent="0.15">
      <c r="C33" s="91" t="s">
        <v>34</v>
      </c>
      <c r="D33" s="49" t="s">
        <v>35</v>
      </c>
      <c r="E33" s="45" t="str">
        <f>FIXED(J3,2)&amp;" × "&amp;FIXED(M3,2)&amp;" × 1/2 × 4EA"</f>
        <v>0.20 × 0.20 × 1/2 × 4EA</v>
      </c>
      <c r="F33" s="50"/>
      <c r="G33" s="50"/>
      <c r="H33" s="50"/>
      <c r="I33" s="92"/>
      <c r="J33" s="92"/>
      <c r="K33" s="47"/>
      <c r="L33" s="47"/>
      <c r="M33" s="47"/>
      <c r="N33" s="47"/>
      <c r="O33" s="47"/>
      <c r="P33" s="47"/>
      <c r="Q33" s="47"/>
      <c r="R33" s="49" t="s">
        <v>13</v>
      </c>
      <c r="S33" s="1159">
        <f>ROUND((J3*M3)/2*4,3)</f>
        <v>0.08</v>
      </c>
      <c r="T33" s="1159"/>
      <c r="U33" s="1160"/>
      <c r="V33" s="93"/>
      <c r="W33" s="56"/>
    </row>
    <row r="34" spans="1:23" ht="15" customHeight="1" x14ac:dyDescent="0.15">
      <c r="C34" s="94"/>
      <c r="D34" s="95" t="s">
        <v>36</v>
      </c>
      <c r="E34" s="65" t="s">
        <v>37</v>
      </c>
      <c r="F34" s="65"/>
      <c r="G34" s="65"/>
      <c r="H34" s="65"/>
      <c r="I34" s="65"/>
      <c r="J34" s="96" t="s">
        <v>13</v>
      </c>
      <c r="K34" s="66"/>
      <c r="L34" s="66"/>
      <c r="M34" s="66"/>
      <c r="N34" s="66"/>
      <c r="O34" s="66"/>
      <c r="P34" s="66"/>
      <c r="Q34" s="66"/>
      <c r="R34" s="31"/>
      <c r="S34" s="31"/>
      <c r="T34" s="31"/>
      <c r="U34" s="66"/>
      <c r="V34" s="69">
        <f>S32-S33</f>
        <v>3.92</v>
      </c>
      <c r="W34" s="70" t="s">
        <v>38</v>
      </c>
    </row>
    <row r="35" spans="1:23" ht="18" customHeight="1" x14ac:dyDescent="0.15">
      <c r="C35" s="1186" t="s">
        <v>458</v>
      </c>
      <c r="D35" s="97"/>
      <c r="E35" s="98" t="s">
        <v>39</v>
      </c>
      <c r="F35" s="98"/>
      <c r="G35" s="99"/>
      <c r="H35" s="97"/>
      <c r="I35" s="98" t="str">
        <f>"( "&amp;FIXED(T7,2)&amp;" × 2 ) × 1.00 ="</f>
        <v>( 2.60 × 2 ) × 1.00 =</v>
      </c>
      <c r="J35" s="97"/>
      <c r="K35" s="100"/>
      <c r="L35" s="100"/>
      <c r="M35" s="100"/>
      <c r="N35" s="100"/>
      <c r="O35" s="100"/>
      <c r="P35" s="100"/>
      <c r="Q35" s="100"/>
      <c r="R35" s="101"/>
      <c r="S35" s="101"/>
      <c r="T35" s="101"/>
      <c r="U35" s="100"/>
      <c r="V35" s="102">
        <f>ROUND((T7*2)*1,3)</f>
        <v>5.2</v>
      </c>
      <c r="W35" s="103" t="s">
        <v>38</v>
      </c>
    </row>
    <row r="36" spans="1:23" ht="18" customHeight="1" x14ac:dyDescent="0.15">
      <c r="C36" s="1187"/>
      <c r="D36" s="841"/>
      <c r="E36" s="842" t="s">
        <v>40</v>
      </c>
      <c r="F36" s="842"/>
      <c r="G36" s="843"/>
      <c r="H36" s="844"/>
      <c r="I36" s="842" t="str">
        <f>"( "&amp;FIXED(L14,2)&amp;" × "&amp;FIXED(T7,2)&amp;" ) × 1.00 × 2 EA ="</f>
        <v>( 2.60 × 2.60 ) × 1.00 × 2 EA =</v>
      </c>
      <c r="J36" s="844"/>
      <c r="K36" s="845"/>
      <c r="L36" s="845"/>
      <c r="M36" s="845"/>
      <c r="N36" s="845"/>
      <c r="O36" s="845"/>
      <c r="P36" s="845"/>
      <c r="Q36" s="845"/>
      <c r="R36" s="846"/>
      <c r="S36" s="846"/>
      <c r="T36" s="846"/>
      <c r="U36" s="845"/>
      <c r="V36" s="849">
        <f>ROUND((L14*T7)*1*2,3)</f>
        <v>13.52</v>
      </c>
      <c r="W36" s="851" t="s">
        <v>38</v>
      </c>
    </row>
    <row r="37" spans="1:23" ht="18" customHeight="1" x14ac:dyDescent="0.15">
      <c r="C37" s="1188"/>
      <c r="D37" s="847" t="s">
        <v>459</v>
      </c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5"/>
      <c r="S37" s="105"/>
      <c r="T37" s="105"/>
      <c r="U37" s="848"/>
      <c r="V37" s="850">
        <f>V35+V36</f>
        <v>18.72</v>
      </c>
      <c r="W37" s="106" t="s">
        <v>38</v>
      </c>
    </row>
    <row r="40" spans="1:23" ht="18" customHeight="1" x14ac:dyDescent="0.15">
      <c r="A40" s="110"/>
    </row>
    <row r="43" spans="1:23" ht="18" customHeight="1" x14ac:dyDescent="0.15">
      <c r="B43" s="1"/>
    </row>
  </sheetData>
  <mergeCells count="35">
    <mergeCell ref="C35:C37"/>
    <mergeCell ref="C1:W1"/>
    <mergeCell ref="K2:L2"/>
    <mergeCell ref="N2:O2"/>
    <mergeCell ref="J3:K3"/>
    <mergeCell ref="M3:N3"/>
    <mergeCell ref="S5:S6"/>
    <mergeCell ref="S7:S9"/>
    <mergeCell ref="T7:T9"/>
    <mergeCell ref="K8:N8"/>
    <mergeCell ref="S10:S11"/>
    <mergeCell ref="D13:E13"/>
    <mergeCell ref="F13:G13"/>
    <mergeCell ref="H13:I13"/>
    <mergeCell ref="L13:M13"/>
    <mergeCell ref="P13:Q13"/>
    <mergeCell ref="G30:I30"/>
    <mergeCell ref="M30:O30"/>
    <mergeCell ref="L14:M14"/>
    <mergeCell ref="V16:W16"/>
    <mergeCell ref="C17:C18"/>
    <mergeCell ref="D17:U18"/>
    <mergeCell ref="V17:W18"/>
    <mergeCell ref="S19:U19"/>
    <mergeCell ref="R30:S30"/>
    <mergeCell ref="S20:U20"/>
    <mergeCell ref="S21:U21"/>
    <mergeCell ref="S25:U25"/>
    <mergeCell ref="S26:U26"/>
    <mergeCell ref="S27:U27"/>
    <mergeCell ref="S33:U33"/>
    <mergeCell ref="G31:I31"/>
    <mergeCell ref="M31:O31"/>
    <mergeCell ref="S31:U31"/>
    <mergeCell ref="S32:U32"/>
  </mergeCells>
  <phoneticPr fontId="5" type="noConversion"/>
  <printOptions horizontalCentered="1" verticalCentered="1"/>
  <pageMargins left="0.9055118110236221" right="0.23622047244094491" top="7.874015748031496E-2" bottom="0.19685039370078741" header="0.15748031496062992" footer="0.1574803149606299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</sheetPr>
  <dimension ref="B2:M271"/>
  <sheetViews>
    <sheetView showGridLines="0" showZeros="0" workbookViewId="0">
      <selection activeCell="N21" sqref="N21"/>
    </sheetView>
  </sheetViews>
  <sheetFormatPr defaultColWidth="10.7109375" defaultRowHeight="18" customHeight="1" x14ac:dyDescent="0.15"/>
  <cols>
    <col min="1" max="1" width="6.85546875" style="111" customWidth="1"/>
    <col min="2" max="2" width="20.140625" style="124" customWidth="1"/>
    <col min="3" max="3" width="18.28515625" style="124" customWidth="1"/>
    <col min="4" max="4" width="10.42578125" style="124" customWidth="1"/>
    <col min="5" max="5" width="16" style="124" customWidth="1"/>
    <col min="6" max="7" width="15.85546875" style="124" customWidth="1"/>
    <col min="8" max="8" width="13.85546875" style="124" customWidth="1"/>
    <col min="9" max="9" width="12" style="124" customWidth="1"/>
    <col min="10" max="10" width="2.140625" style="111" customWidth="1"/>
    <col min="11" max="11" width="11" style="111" customWidth="1"/>
    <col min="12" max="16384" width="10.7109375" style="111"/>
  </cols>
  <sheetData>
    <row r="2" spans="2:9" ht="24.95" customHeight="1" x14ac:dyDescent="0.15">
      <c r="B2" s="1195" t="s">
        <v>41</v>
      </c>
      <c r="C2" s="1195"/>
      <c r="D2" s="1195"/>
      <c r="E2" s="1195"/>
      <c r="F2" s="1195"/>
      <c r="G2" s="1195"/>
      <c r="H2" s="1195"/>
      <c r="I2" s="1195"/>
    </row>
    <row r="3" spans="2:9" ht="24.95" customHeight="1" x14ac:dyDescent="0.15">
      <c r="B3" s="112"/>
      <c r="C3" s="112"/>
      <c r="D3" s="112"/>
      <c r="E3" s="112"/>
      <c r="F3" s="112"/>
      <c r="G3" s="112"/>
      <c r="H3" s="112"/>
      <c r="I3" s="113"/>
    </row>
    <row r="4" spans="2:9" ht="30" customHeight="1" x14ac:dyDescent="0.15">
      <c r="B4" s="1196" t="s">
        <v>42</v>
      </c>
      <c r="C4" s="1197" t="s">
        <v>43</v>
      </c>
      <c r="D4" s="1196" t="s">
        <v>44</v>
      </c>
      <c r="E4" s="1198" t="s">
        <v>45</v>
      </c>
      <c r="F4" s="1199"/>
      <c r="G4" s="1199"/>
      <c r="H4" s="1200" t="s">
        <v>46</v>
      </c>
      <c r="I4" s="1196" t="s">
        <v>47</v>
      </c>
    </row>
    <row r="5" spans="2:9" ht="30" customHeight="1" x14ac:dyDescent="0.15">
      <c r="B5" s="1196"/>
      <c r="C5" s="1197"/>
      <c r="D5" s="1196"/>
      <c r="E5" s="114" t="s">
        <v>48</v>
      </c>
      <c r="F5" s="114"/>
      <c r="G5" s="114"/>
      <c r="H5" s="1200"/>
      <c r="I5" s="1196"/>
    </row>
    <row r="6" spans="2:9" ht="30" customHeight="1" x14ac:dyDescent="0.15">
      <c r="B6" s="115" t="s">
        <v>49</v>
      </c>
      <c r="C6" s="114" t="s">
        <v>50</v>
      </c>
      <c r="D6" s="116" t="s">
        <v>51</v>
      </c>
      <c r="E6" s="117">
        <f>'난간2(2×2)'!X7</f>
        <v>0.312</v>
      </c>
      <c r="F6" s="117"/>
      <c r="G6" s="117"/>
      <c r="H6" s="118">
        <f>SUM(E6:G6)</f>
        <v>0.312</v>
      </c>
      <c r="I6" s="119"/>
    </row>
    <row r="7" spans="2:9" ht="30" customHeight="1" x14ac:dyDescent="0.15">
      <c r="B7" s="115" t="s">
        <v>52</v>
      </c>
      <c r="C7" s="114" t="s">
        <v>53</v>
      </c>
      <c r="D7" s="116" t="s">
        <v>54</v>
      </c>
      <c r="E7" s="117">
        <f>'난간2(2×2)'!X11</f>
        <v>3.24</v>
      </c>
      <c r="F7" s="117"/>
      <c r="G7" s="117"/>
      <c r="H7" s="118">
        <f>SUM(E7:G7)</f>
        <v>3.24</v>
      </c>
      <c r="I7" s="119"/>
    </row>
    <row r="8" spans="2:9" ht="30" customHeight="1" x14ac:dyDescent="0.15">
      <c r="B8" s="115" t="s">
        <v>55</v>
      </c>
      <c r="C8" s="114" t="s">
        <v>56</v>
      </c>
      <c r="D8" s="114" t="s">
        <v>57</v>
      </c>
      <c r="E8" s="120">
        <f>'난간2(2×2)'!X15</f>
        <v>4.7315268000000008E-2</v>
      </c>
      <c r="F8" s="120"/>
      <c r="G8" s="120"/>
      <c r="H8" s="121">
        <f>SUM(E8:G8)</f>
        <v>4.7315268000000008E-2</v>
      </c>
      <c r="I8" s="122"/>
    </row>
    <row r="9" spans="2:9" ht="30" customHeight="1" x14ac:dyDescent="0.15">
      <c r="B9" s="123" t="s">
        <v>58</v>
      </c>
      <c r="C9" s="114" t="s">
        <v>46</v>
      </c>
      <c r="D9" s="114" t="s">
        <v>57</v>
      </c>
      <c r="E9" s="120">
        <f>SUM(E8:E8)</f>
        <v>4.7315268000000008E-2</v>
      </c>
      <c r="F9" s="120"/>
      <c r="G9" s="120"/>
      <c r="H9" s="121">
        <f>SUM(H8:H8)</f>
        <v>4.7315268000000008E-2</v>
      </c>
      <c r="I9" s="122"/>
    </row>
    <row r="10" spans="2:9" ht="30" customHeight="1" x14ac:dyDescent="0.15">
      <c r="B10" s="114" t="s">
        <v>408</v>
      </c>
      <c r="C10" s="114"/>
      <c r="D10" s="114" t="s">
        <v>409</v>
      </c>
      <c r="E10" s="117">
        <v>5.2</v>
      </c>
      <c r="F10" s="117"/>
      <c r="G10" s="117"/>
      <c r="H10" s="118">
        <f>SUM(E10:G10)</f>
        <v>5.2</v>
      </c>
      <c r="I10" s="119"/>
    </row>
    <row r="11" spans="2:9" ht="30" customHeight="1" x14ac:dyDescent="0.15">
      <c r="B11" s="114"/>
      <c r="C11" s="114"/>
      <c r="D11" s="114"/>
      <c r="E11" s="117"/>
      <c r="F11" s="117"/>
      <c r="G11" s="117"/>
      <c r="H11" s="118"/>
      <c r="I11" s="119"/>
    </row>
    <row r="12" spans="2:9" ht="30" customHeight="1" x14ac:dyDescent="0.15">
      <c r="B12" s="114"/>
      <c r="C12" s="114"/>
      <c r="D12" s="114"/>
      <c r="E12" s="117"/>
      <c r="F12" s="117"/>
      <c r="G12" s="117"/>
      <c r="H12" s="118"/>
      <c r="I12" s="119"/>
    </row>
    <row r="13" spans="2:9" ht="30" customHeight="1" x14ac:dyDescent="0.15">
      <c r="B13" s="114"/>
      <c r="C13" s="114"/>
      <c r="D13" s="114"/>
      <c r="E13" s="117"/>
      <c r="F13" s="117"/>
      <c r="G13" s="117"/>
      <c r="H13" s="118"/>
      <c r="I13" s="119"/>
    </row>
    <row r="14" spans="2:9" ht="24.95" customHeight="1" x14ac:dyDescent="0.15">
      <c r="B14" s="113"/>
      <c r="C14" s="113"/>
      <c r="D14" s="113"/>
      <c r="E14" s="113"/>
      <c r="F14" s="113"/>
      <c r="G14" s="113"/>
      <c r="H14" s="113"/>
      <c r="I14" s="113"/>
    </row>
    <row r="20" spans="2:13" ht="18" customHeight="1" x14ac:dyDescent="0.15">
      <c r="M20" s="125"/>
    </row>
    <row r="21" spans="2:13" ht="18" customHeight="1" x14ac:dyDescent="0.15">
      <c r="M21" s="125"/>
    </row>
    <row r="22" spans="2:13" ht="18" customHeight="1" x14ac:dyDescent="0.15">
      <c r="M22" s="125"/>
    </row>
    <row r="23" spans="2:13" ht="18" customHeight="1" x14ac:dyDescent="0.15">
      <c r="M23" s="125"/>
    </row>
    <row r="30" spans="2:13" s="126" customFormat="1" ht="18" customHeight="1" x14ac:dyDescent="0.15">
      <c r="B30" s="124"/>
      <c r="C30" s="124"/>
      <c r="D30" s="124"/>
      <c r="E30" s="124"/>
      <c r="F30" s="124"/>
      <c r="G30" s="124"/>
      <c r="H30" s="124"/>
      <c r="I30" s="124"/>
    </row>
    <row r="31" spans="2:13" s="126" customFormat="1" ht="18" customHeight="1" x14ac:dyDescent="0.15">
      <c r="B31" s="124"/>
      <c r="C31" s="124"/>
      <c r="D31" s="124"/>
      <c r="E31" s="124"/>
      <c r="F31" s="124"/>
      <c r="G31" s="124"/>
      <c r="H31" s="124"/>
      <c r="I31" s="124"/>
    </row>
    <row r="32" spans="2:13" s="126" customFormat="1" ht="18" customHeight="1" x14ac:dyDescent="0.15">
      <c r="B32" s="124"/>
      <c r="C32" s="124"/>
      <c r="D32" s="124"/>
      <c r="E32" s="124"/>
      <c r="F32" s="124"/>
      <c r="G32" s="124"/>
      <c r="H32" s="124"/>
      <c r="I32" s="124"/>
    </row>
    <row r="33" spans="2:9" s="126" customFormat="1" ht="18" customHeight="1" x14ac:dyDescent="0.15">
      <c r="B33" s="124"/>
      <c r="C33" s="124"/>
      <c r="D33" s="124"/>
      <c r="E33" s="124"/>
      <c r="F33" s="124"/>
      <c r="G33" s="124"/>
      <c r="H33" s="124"/>
      <c r="I33" s="124"/>
    </row>
    <row r="34" spans="2:9" s="126" customFormat="1" ht="18" customHeight="1" x14ac:dyDescent="0.15">
      <c r="B34" s="124"/>
      <c r="C34" s="124"/>
      <c r="D34" s="124"/>
      <c r="E34" s="124"/>
      <c r="F34" s="124"/>
      <c r="G34" s="124"/>
      <c r="H34" s="124"/>
      <c r="I34" s="124"/>
    </row>
    <row r="35" spans="2:9" s="126" customFormat="1" ht="18" customHeight="1" x14ac:dyDescent="0.15">
      <c r="B35" s="124"/>
      <c r="C35" s="124"/>
      <c r="D35" s="124"/>
      <c r="E35" s="124"/>
      <c r="F35" s="124"/>
      <c r="G35" s="124"/>
      <c r="H35" s="124"/>
      <c r="I35" s="124"/>
    </row>
    <row r="36" spans="2:9" s="126" customFormat="1" ht="18" customHeight="1" x14ac:dyDescent="0.15">
      <c r="B36" s="124"/>
      <c r="C36" s="124"/>
      <c r="D36" s="124"/>
      <c r="E36" s="124"/>
      <c r="F36" s="124"/>
      <c r="G36" s="124"/>
      <c r="H36" s="124"/>
      <c r="I36" s="124"/>
    </row>
    <row r="37" spans="2:9" s="126" customFormat="1" ht="18" customHeight="1" x14ac:dyDescent="0.15">
      <c r="B37" s="124"/>
      <c r="C37" s="124"/>
      <c r="D37" s="124"/>
      <c r="E37" s="124"/>
      <c r="F37" s="124"/>
      <c r="G37" s="124"/>
      <c r="H37" s="124"/>
      <c r="I37" s="124"/>
    </row>
    <row r="38" spans="2:9" s="126" customFormat="1" ht="18" customHeight="1" x14ac:dyDescent="0.15">
      <c r="B38" s="124"/>
      <c r="C38" s="124"/>
      <c r="D38" s="124"/>
      <c r="E38" s="124"/>
      <c r="F38" s="124"/>
      <c r="G38" s="124"/>
      <c r="H38" s="124"/>
      <c r="I38" s="124"/>
    </row>
    <row r="39" spans="2:9" s="126" customFormat="1" ht="18" customHeight="1" x14ac:dyDescent="0.15">
      <c r="B39" s="124"/>
      <c r="C39" s="124"/>
      <c r="D39" s="124"/>
      <c r="E39" s="124"/>
      <c r="F39" s="124"/>
      <c r="G39" s="124"/>
      <c r="H39" s="124"/>
      <c r="I39" s="124"/>
    </row>
    <row r="40" spans="2:9" s="126" customFormat="1" ht="18" customHeight="1" x14ac:dyDescent="0.15">
      <c r="B40" s="124"/>
      <c r="C40" s="124"/>
      <c r="D40" s="124"/>
      <c r="E40" s="124"/>
      <c r="F40" s="124"/>
      <c r="G40" s="124"/>
      <c r="H40" s="124"/>
      <c r="I40" s="124"/>
    </row>
    <row r="41" spans="2:9" s="126" customFormat="1" ht="18" customHeight="1" x14ac:dyDescent="0.15">
      <c r="B41" s="124"/>
      <c r="C41" s="124"/>
      <c r="D41" s="124"/>
      <c r="E41" s="124"/>
      <c r="F41" s="124"/>
      <c r="G41" s="124"/>
      <c r="H41" s="124"/>
      <c r="I41" s="124"/>
    </row>
    <row r="42" spans="2:9" s="126" customFormat="1" ht="18" customHeight="1" x14ac:dyDescent="0.15">
      <c r="B42" s="124"/>
      <c r="C42" s="124"/>
      <c r="D42" s="124"/>
      <c r="E42" s="124"/>
      <c r="F42" s="124"/>
      <c r="G42" s="124"/>
      <c r="H42" s="124"/>
      <c r="I42" s="124"/>
    </row>
    <row r="43" spans="2:9" s="126" customFormat="1" ht="18" customHeight="1" x14ac:dyDescent="0.15">
      <c r="B43" s="124"/>
      <c r="C43" s="124"/>
      <c r="D43" s="124"/>
      <c r="E43" s="124"/>
      <c r="F43" s="124"/>
      <c r="G43" s="124"/>
      <c r="H43" s="124"/>
      <c r="I43" s="124"/>
    </row>
    <row r="90" spans="2:9" ht="18" customHeight="1" x14ac:dyDescent="0.15">
      <c r="B90" s="127"/>
      <c r="C90" s="127"/>
      <c r="D90" s="127"/>
      <c r="E90" s="127"/>
      <c r="F90" s="127"/>
      <c r="G90" s="127"/>
      <c r="H90" s="127"/>
      <c r="I90" s="127"/>
    </row>
    <row r="118" spans="2:9" ht="18" customHeight="1" x14ac:dyDescent="0.15">
      <c r="B118" s="128"/>
      <c r="C118" s="128"/>
      <c r="D118" s="128"/>
      <c r="E118" s="128"/>
      <c r="F118" s="128"/>
      <c r="G118" s="128"/>
      <c r="H118" s="128"/>
      <c r="I118" s="128"/>
    </row>
    <row r="271" spans="2:9" ht="18" customHeight="1" x14ac:dyDescent="0.15">
      <c r="B271" s="127"/>
      <c r="C271" s="127"/>
      <c r="D271" s="127"/>
      <c r="E271" s="127"/>
      <c r="F271" s="127"/>
      <c r="G271" s="127"/>
      <c r="H271" s="127"/>
      <c r="I271" s="127"/>
    </row>
  </sheetData>
  <mergeCells count="7">
    <mergeCell ref="B2:I2"/>
    <mergeCell ref="B4:B5"/>
    <mergeCell ref="C4:C5"/>
    <mergeCell ref="D4:D5"/>
    <mergeCell ref="E4:G4"/>
    <mergeCell ref="H4:H5"/>
    <mergeCell ref="I4:I5"/>
  </mergeCells>
  <phoneticPr fontId="5" type="noConversion"/>
  <printOptions horizontalCentered="1"/>
  <pageMargins left="0.59055118110236227" right="0.59055118110236227" top="0.99" bottom="0.59055118110236227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C1:Y61"/>
  <sheetViews>
    <sheetView showGridLines="0" showZeros="0" workbookViewId="0">
      <selection activeCell="N21" sqref="N21"/>
    </sheetView>
  </sheetViews>
  <sheetFormatPr defaultColWidth="10.7109375" defaultRowHeight="18" customHeight="1" x14ac:dyDescent="0.15"/>
  <cols>
    <col min="1" max="1" width="11.42578125" style="111" customWidth="1"/>
    <col min="2" max="2" width="2.140625" style="111" customWidth="1"/>
    <col min="3" max="3" width="14.42578125" style="107" customWidth="1"/>
    <col min="4" max="19" width="3.5703125" style="107" customWidth="1"/>
    <col min="20" max="22" width="3.5703125" style="108" customWidth="1"/>
    <col min="23" max="23" width="3.5703125" style="107" customWidth="1"/>
    <col min="24" max="24" width="9.85546875" style="109" customWidth="1"/>
    <col min="25" max="25" width="5.28515625" style="107" customWidth="1"/>
    <col min="26" max="26" width="11" style="111" customWidth="1"/>
    <col min="27" max="16384" width="10.7109375" style="111"/>
  </cols>
  <sheetData>
    <row r="1" spans="3:25" ht="18" customHeight="1" x14ac:dyDescent="0.15">
      <c r="C1" s="1189" t="s">
        <v>59</v>
      </c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89"/>
      <c r="W1" s="1189"/>
      <c r="X1" s="1189"/>
      <c r="Y1" s="1189"/>
    </row>
    <row r="2" spans="3:25" ht="6" customHeight="1" x14ac:dyDescent="0.15">
      <c r="C2" s="4"/>
      <c r="D2" s="4"/>
      <c r="E2" s="4"/>
      <c r="F2" s="4"/>
      <c r="G2" s="4"/>
      <c r="H2" s="5"/>
      <c r="I2" s="6"/>
      <c r="J2" s="7"/>
      <c r="K2" s="1190"/>
      <c r="L2" s="1190"/>
      <c r="M2" s="4"/>
      <c r="N2" s="1190"/>
      <c r="O2" s="1190"/>
      <c r="P2" s="8"/>
      <c r="Q2" s="8"/>
      <c r="R2" s="8"/>
      <c r="S2" s="4"/>
      <c r="T2" s="4"/>
      <c r="U2" s="4"/>
      <c r="V2" s="4"/>
      <c r="W2" s="4"/>
      <c r="X2" s="9"/>
      <c r="Y2" s="4"/>
    </row>
    <row r="3" spans="3:25" ht="15" customHeight="1" x14ac:dyDescent="0.15">
      <c r="C3" s="1175" t="s">
        <v>60</v>
      </c>
      <c r="D3" s="1178" t="s">
        <v>61</v>
      </c>
      <c r="E3" s="1178"/>
      <c r="F3" s="1178"/>
      <c r="G3" s="1178"/>
      <c r="H3" s="1178"/>
      <c r="I3" s="1178"/>
      <c r="J3" s="1178"/>
      <c r="K3" s="1178"/>
      <c r="L3" s="1178"/>
      <c r="M3" s="1178"/>
      <c r="N3" s="1178"/>
      <c r="O3" s="1178"/>
      <c r="P3" s="1178"/>
      <c r="Q3" s="1178"/>
      <c r="R3" s="1178"/>
      <c r="S3" s="1178"/>
      <c r="T3" s="1178"/>
      <c r="U3" s="1178"/>
      <c r="V3" s="1178"/>
      <c r="W3" s="1178"/>
      <c r="X3" s="1177" t="s">
        <v>62</v>
      </c>
      <c r="Y3" s="1224"/>
    </row>
    <row r="4" spans="3:25" ht="15" customHeight="1" x14ac:dyDescent="0.15">
      <c r="C4" s="1223"/>
      <c r="D4" s="1181"/>
      <c r="E4" s="1181"/>
      <c r="F4" s="1181"/>
      <c r="G4" s="1181"/>
      <c r="H4" s="1181"/>
      <c r="I4" s="1181"/>
      <c r="J4" s="1181"/>
      <c r="K4" s="1181"/>
      <c r="L4" s="1181"/>
      <c r="M4" s="1181"/>
      <c r="N4" s="1181"/>
      <c r="O4" s="1181"/>
      <c r="P4" s="1181"/>
      <c r="Q4" s="1181"/>
      <c r="R4" s="1181"/>
      <c r="S4" s="1181"/>
      <c r="T4" s="1181"/>
      <c r="U4" s="1181"/>
      <c r="V4" s="1181"/>
      <c r="W4" s="1181"/>
      <c r="X4" s="1225"/>
      <c r="Y4" s="1226"/>
    </row>
    <row r="5" spans="3:25" ht="15" customHeight="1" x14ac:dyDescent="0.15">
      <c r="C5" s="130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131"/>
      <c r="Y5" s="129"/>
    </row>
    <row r="6" spans="3:25" ht="15" customHeight="1" x14ac:dyDescent="0.15">
      <c r="C6" s="132" t="s">
        <v>63</v>
      </c>
      <c r="D6" s="44" t="s">
        <v>64</v>
      </c>
      <c r="E6" s="45" t="str">
        <f>FIXED(H19,2)&amp;" × "&amp;FIXED(K21,2)&amp;" × "&amp;FIXED(P31,2)&amp;" × 2EA"</f>
        <v>0.20 × 0.30 × 2.60 × 2EA</v>
      </c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9" t="s">
        <v>65</v>
      </c>
      <c r="U6" s="1165">
        <f>ROUND(H19*K21*P31*2,3)</f>
        <v>0.312</v>
      </c>
      <c r="V6" s="1165"/>
      <c r="W6" s="1166"/>
      <c r="X6" s="42"/>
      <c r="Y6" s="43"/>
    </row>
    <row r="7" spans="3:25" ht="15" customHeight="1" x14ac:dyDescent="0.15">
      <c r="C7" s="133" t="s">
        <v>66</v>
      </c>
      <c r="D7" s="44"/>
      <c r="E7" s="45"/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9"/>
      <c r="U7" s="1165"/>
      <c r="V7" s="1165"/>
      <c r="W7" s="1166"/>
      <c r="X7" s="55">
        <f>U6+U7</f>
        <v>0.312</v>
      </c>
      <c r="Y7" s="56" t="s">
        <v>67</v>
      </c>
    </row>
    <row r="8" spans="3:25" ht="15" customHeight="1" x14ac:dyDescent="0.15">
      <c r="C8" s="134"/>
      <c r="D8" s="136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  <c r="U8" s="31"/>
      <c r="V8" s="31"/>
      <c r="W8" s="68"/>
      <c r="X8" s="69"/>
      <c r="Y8" s="70"/>
    </row>
    <row r="9" spans="3:25" ht="15" customHeight="1" x14ac:dyDescent="0.15">
      <c r="C9" s="133"/>
      <c r="D9" s="137"/>
      <c r="E9" s="88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138"/>
      <c r="U9" s="60"/>
      <c r="V9" s="60"/>
      <c r="W9" s="40"/>
      <c r="X9" s="76"/>
      <c r="Y9" s="77"/>
    </row>
    <row r="10" spans="3:25" ht="15" customHeight="1" x14ac:dyDescent="0.15">
      <c r="C10" s="139" t="s">
        <v>68</v>
      </c>
      <c r="D10" s="44" t="s">
        <v>64</v>
      </c>
      <c r="E10" s="45" t="str">
        <f>FIXED(K21,2)&amp;"×2×"&amp;FIXED(P30,2)&amp;"×2EA + "&amp;FIXED(H19,2)&amp;"×"&amp;FIXED(K21,2)&amp;"×2EA "</f>
        <v xml:space="preserve">0.30×2×2.60×2EA + 0.20×0.30×2EA </v>
      </c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9" t="s">
        <v>65</v>
      </c>
      <c r="U10" s="1165">
        <f>ROUND(K21*2*P30*2+H19*K21*2,3)</f>
        <v>3.24</v>
      </c>
      <c r="V10" s="1165"/>
      <c r="W10" s="1165"/>
      <c r="X10" s="140"/>
      <c r="Y10" s="43"/>
    </row>
    <row r="11" spans="3:25" ht="15" customHeight="1" x14ac:dyDescent="0.15">
      <c r="C11" s="74" t="s">
        <v>69</v>
      </c>
      <c r="D11" s="44"/>
      <c r="E11" s="45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9"/>
      <c r="U11" s="1165"/>
      <c r="V11" s="1165"/>
      <c r="W11" s="1165"/>
      <c r="X11" s="55">
        <f>U10+U11</f>
        <v>3.24</v>
      </c>
      <c r="Y11" s="56" t="s">
        <v>70</v>
      </c>
    </row>
    <row r="12" spans="3:25" ht="15" customHeight="1" x14ac:dyDescent="0.15">
      <c r="C12" s="74"/>
      <c r="D12" s="136"/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96"/>
      <c r="U12" s="31"/>
      <c r="V12" s="31"/>
      <c r="W12" s="66"/>
      <c r="X12" s="69"/>
      <c r="Y12" s="70"/>
    </row>
    <row r="13" spans="3:25" ht="15" customHeight="1" x14ac:dyDescent="0.15">
      <c r="C13" s="141" t="s">
        <v>71</v>
      </c>
      <c r="D13" s="1215" t="s">
        <v>72</v>
      </c>
      <c r="E13" s="1215"/>
      <c r="F13" s="1213" t="s">
        <v>73</v>
      </c>
      <c r="G13" s="1213"/>
      <c r="H13" s="1222">
        <v>1.75</v>
      </c>
      <c r="I13" s="1222"/>
      <c r="J13" s="81" t="s">
        <v>74</v>
      </c>
      <c r="K13" s="1209">
        <v>3.3330000000000002</v>
      </c>
      <c r="L13" s="1209"/>
      <c r="M13" s="81" t="s">
        <v>74</v>
      </c>
      <c r="N13" s="1209">
        <f>P31</f>
        <v>2.6</v>
      </c>
      <c r="O13" s="1209"/>
      <c r="P13" s="1209"/>
      <c r="Q13" s="142" t="s">
        <v>74</v>
      </c>
      <c r="R13" s="143">
        <v>2</v>
      </c>
      <c r="S13" s="81" t="s">
        <v>75</v>
      </c>
      <c r="T13" s="1209">
        <f>H13*K13*N13*R13</f>
        <v>30.330300000000005</v>
      </c>
      <c r="U13" s="1209"/>
      <c r="V13" s="1209"/>
      <c r="W13" s="144"/>
      <c r="X13" s="62"/>
      <c r="Y13" s="82"/>
    </row>
    <row r="14" spans="3:25" ht="15" customHeight="1" x14ac:dyDescent="0.15">
      <c r="C14" s="139"/>
      <c r="D14" s="54"/>
      <c r="E14" s="145"/>
      <c r="F14" s="1215"/>
      <c r="G14" s="1215"/>
      <c r="H14" s="1216"/>
      <c r="I14" s="1216"/>
      <c r="J14" s="84"/>
      <c r="K14" s="1217"/>
      <c r="L14" s="1217"/>
      <c r="M14" s="84"/>
      <c r="N14" s="1217"/>
      <c r="O14" s="1217"/>
      <c r="P14" s="1217"/>
      <c r="Q14" s="146"/>
      <c r="R14" s="147"/>
      <c r="S14" s="84"/>
      <c r="T14" s="1217"/>
      <c r="U14" s="1217"/>
      <c r="V14" s="1217"/>
      <c r="W14" s="148"/>
      <c r="X14" s="140"/>
      <c r="Y14" s="149"/>
    </row>
    <row r="15" spans="3:25" ht="15" customHeight="1" x14ac:dyDescent="0.15">
      <c r="C15" s="139"/>
      <c r="D15" s="54"/>
      <c r="E15" s="145"/>
      <c r="F15" s="1218" t="s">
        <v>76</v>
      </c>
      <c r="G15" s="1218"/>
      <c r="H15" s="1219">
        <f>SUM(T13:V14)/1000</f>
        <v>3.0330300000000004E-2</v>
      </c>
      <c r="I15" s="1220"/>
      <c r="J15" s="1220"/>
      <c r="K15" s="151" t="s">
        <v>74</v>
      </c>
      <c r="L15" s="1220">
        <v>1.56</v>
      </c>
      <c r="M15" s="1220"/>
      <c r="N15" s="1220"/>
      <c r="O15" s="150"/>
      <c r="P15" s="150"/>
      <c r="Q15" s="150"/>
      <c r="R15" s="150"/>
      <c r="S15" s="150" t="s">
        <v>75</v>
      </c>
      <c r="T15" s="1221">
        <f>H15*L15</f>
        <v>4.7315268000000008E-2</v>
      </c>
      <c r="U15" s="1221"/>
      <c r="V15" s="1221"/>
      <c r="W15" s="148"/>
      <c r="X15" s="73">
        <f>T15</f>
        <v>4.7315268000000008E-2</v>
      </c>
      <c r="Y15" s="149" t="s">
        <v>77</v>
      </c>
    </row>
    <row r="16" spans="3:25" ht="15" customHeight="1" x14ac:dyDescent="0.15">
      <c r="C16" s="152" t="s">
        <v>78</v>
      </c>
      <c r="D16" s="1213"/>
      <c r="E16" s="1213"/>
      <c r="F16" s="1213"/>
      <c r="G16" s="1213"/>
      <c r="H16" s="1214"/>
      <c r="I16" s="1214"/>
      <c r="J16" s="81"/>
      <c r="K16" s="1208"/>
      <c r="L16" s="1208"/>
      <c r="M16" s="1208"/>
      <c r="N16" s="81"/>
      <c r="O16" s="1208"/>
      <c r="P16" s="1208"/>
      <c r="Q16" s="142"/>
      <c r="R16" s="143"/>
      <c r="S16" s="81"/>
      <c r="T16" s="1209"/>
      <c r="U16" s="1209"/>
      <c r="V16" s="1209"/>
      <c r="W16" s="144"/>
      <c r="X16" s="153"/>
      <c r="Y16" s="82"/>
    </row>
    <row r="17" spans="3:25" ht="15" customHeight="1" x14ac:dyDescent="0.15">
      <c r="C17" s="154"/>
      <c r="D17" s="31"/>
      <c r="E17" s="1210">
        <f>P31</f>
        <v>2.6</v>
      </c>
      <c r="F17" s="1211"/>
      <c r="G17" s="158" t="s">
        <v>74</v>
      </c>
      <c r="H17" s="1212">
        <v>2</v>
      </c>
      <c r="I17" s="1212"/>
      <c r="J17" s="66"/>
      <c r="K17" s="83"/>
      <c r="L17" s="66"/>
      <c r="M17" s="159"/>
      <c r="N17" s="159"/>
      <c r="O17" s="159"/>
      <c r="P17" s="66"/>
      <c r="Q17" s="66"/>
      <c r="R17" s="66"/>
      <c r="S17" s="83"/>
      <c r="T17" s="66"/>
      <c r="U17" s="83"/>
      <c r="V17" s="83"/>
      <c r="W17" s="160"/>
      <c r="X17" s="161">
        <f>E17*H17</f>
        <v>5.2</v>
      </c>
      <c r="Y17" s="162" t="s">
        <v>79</v>
      </c>
    </row>
    <row r="18" spans="3:25" ht="15" customHeight="1" x14ac:dyDescent="0.15">
      <c r="C18" s="14"/>
      <c r="D18" s="163"/>
      <c r="E18" s="163"/>
      <c r="F18" s="1207" t="s">
        <v>80</v>
      </c>
      <c r="G18" s="1207"/>
      <c r="H18" s="1207"/>
      <c r="I18" s="1207"/>
      <c r="J18" s="47"/>
      <c r="K18" s="47"/>
      <c r="L18" s="47"/>
      <c r="M18" s="47"/>
      <c r="N18" s="47"/>
      <c r="O18" s="1207"/>
      <c r="P18" s="1207"/>
      <c r="Q18" s="1207"/>
      <c r="R18" s="1207"/>
      <c r="S18" s="1207"/>
      <c r="T18" s="1207"/>
      <c r="U18" s="15"/>
      <c r="V18" s="163"/>
      <c r="W18" s="163"/>
      <c r="X18" s="18"/>
      <c r="Y18" s="19"/>
    </row>
    <row r="19" spans="3:25" ht="15" customHeight="1" x14ac:dyDescent="0.15">
      <c r="C19" s="14"/>
      <c r="D19" s="163"/>
      <c r="E19" s="15"/>
      <c r="F19" s="15"/>
      <c r="G19" s="15"/>
      <c r="H19" s="1194">
        <v>0.2</v>
      </c>
      <c r="I19" s="1194"/>
      <c r="J19" s="15"/>
      <c r="K19" s="15"/>
      <c r="L19" s="47"/>
      <c r="M19" s="47"/>
      <c r="N19" s="47"/>
      <c r="O19" s="15"/>
      <c r="P19" s="15"/>
      <c r="Q19" s="15"/>
      <c r="R19" s="15"/>
      <c r="S19" s="15"/>
      <c r="T19" s="15"/>
      <c r="U19" s="163"/>
      <c r="V19" s="163"/>
      <c r="W19" s="163"/>
      <c r="X19" s="18"/>
      <c r="Y19" s="19"/>
    </row>
    <row r="20" spans="3:25" ht="15" customHeight="1" x14ac:dyDescent="0.15">
      <c r="C20" s="14"/>
      <c r="D20" s="163"/>
      <c r="E20" s="15"/>
      <c r="F20" s="15"/>
      <c r="G20" s="15"/>
      <c r="H20" s="15"/>
      <c r="I20" s="15"/>
      <c r="J20" s="15"/>
      <c r="K20" s="15"/>
      <c r="L20" s="15"/>
      <c r="M20" s="164"/>
      <c r="N20" s="24"/>
      <c r="O20" s="15"/>
      <c r="P20" s="15"/>
      <c r="Q20" s="15"/>
      <c r="R20" s="15"/>
      <c r="S20" s="15"/>
      <c r="T20" s="15"/>
      <c r="U20" s="15"/>
      <c r="V20" s="163"/>
      <c r="W20" s="163"/>
      <c r="X20" s="18"/>
      <c r="Y20" s="19"/>
    </row>
    <row r="21" spans="3:25" ht="15" customHeight="1" x14ac:dyDescent="0.15">
      <c r="C21" s="14"/>
      <c r="D21" s="163"/>
      <c r="E21" s="15"/>
      <c r="F21" s="15"/>
      <c r="G21" s="15"/>
      <c r="H21" s="15"/>
      <c r="I21" s="15"/>
      <c r="J21" s="15"/>
      <c r="K21" s="1204">
        <v>0.3</v>
      </c>
      <c r="L21" s="15"/>
      <c r="M21" s="165"/>
      <c r="N21" s="15"/>
      <c r="O21" s="15"/>
      <c r="P21" s="15"/>
      <c r="Q21" s="15"/>
      <c r="R21" s="15"/>
      <c r="S21" s="15"/>
      <c r="T21" s="15"/>
      <c r="U21" s="166"/>
      <c r="V21" s="163"/>
      <c r="W21" s="163"/>
      <c r="X21" s="18"/>
      <c r="Y21" s="19"/>
    </row>
    <row r="22" spans="3:25" ht="15" customHeight="1" x14ac:dyDescent="0.15">
      <c r="C22" s="20"/>
      <c r="D22" s="163"/>
      <c r="E22" s="15"/>
      <c r="F22" s="15"/>
      <c r="G22" s="15"/>
      <c r="H22" s="15"/>
      <c r="I22" s="15"/>
      <c r="J22" s="15"/>
      <c r="K22" s="1204"/>
      <c r="L22" s="15"/>
      <c r="M22" s="165"/>
      <c r="N22" s="15"/>
      <c r="O22" s="15"/>
      <c r="P22" s="15"/>
      <c r="Q22" s="15"/>
      <c r="R22" s="15"/>
      <c r="S22" s="15"/>
      <c r="T22" s="15"/>
      <c r="U22" s="166"/>
      <c r="V22" s="21"/>
      <c r="W22" s="163"/>
      <c r="X22" s="18"/>
      <c r="Y22" s="19"/>
    </row>
    <row r="23" spans="3:25" ht="15" customHeight="1" x14ac:dyDescent="0.15">
      <c r="C23" s="20"/>
      <c r="D23" s="163"/>
      <c r="E23" s="15"/>
      <c r="F23" s="15"/>
      <c r="G23" s="15"/>
      <c r="H23" s="15"/>
      <c r="I23" s="15"/>
      <c r="J23" s="15"/>
      <c r="K23" s="15"/>
      <c r="L23" s="15"/>
      <c r="M23" s="165"/>
      <c r="N23" s="15"/>
      <c r="O23" s="15"/>
      <c r="P23" s="15"/>
      <c r="Q23" s="15"/>
      <c r="R23" s="15"/>
      <c r="S23" s="15"/>
      <c r="T23" s="1204"/>
      <c r="U23" s="167"/>
      <c r="V23" s="21"/>
      <c r="W23" s="163"/>
      <c r="X23" s="18"/>
      <c r="Y23" s="19"/>
    </row>
    <row r="24" spans="3:25" ht="15" customHeight="1" x14ac:dyDescent="0.15">
      <c r="C24" s="20"/>
      <c r="D24" s="16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2"/>
      <c r="Q24" s="22"/>
      <c r="R24" s="22"/>
      <c r="S24" s="16"/>
      <c r="T24" s="1204"/>
      <c r="U24" s="167"/>
      <c r="V24" s="21"/>
      <c r="W24" s="163"/>
      <c r="X24" s="23"/>
      <c r="Y24" s="19"/>
    </row>
    <row r="25" spans="3:25" ht="15" customHeight="1" x14ac:dyDescent="0.15">
      <c r="C25" s="20"/>
      <c r="D25" s="16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2"/>
      <c r="Q25" s="22"/>
      <c r="R25" s="22"/>
      <c r="S25" s="15"/>
      <c r="T25" s="15"/>
      <c r="U25" s="167"/>
      <c r="V25" s="163"/>
      <c r="W25" s="163"/>
      <c r="X25" s="18"/>
      <c r="Y25" s="19"/>
    </row>
    <row r="26" spans="3:25" ht="15" customHeight="1" x14ac:dyDescent="0.15">
      <c r="C26" s="14"/>
      <c r="D26" s="16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2"/>
      <c r="Q26" s="22"/>
      <c r="R26" s="22"/>
      <c r="S26" s="15"/>
      <c r="T26" s="15"/>
      <c r="U26" s="168"/>
      <c r="V26" s="163"/>
      <c r="W26" s="163"/>
      <c r="X26" s="18"/>
      <c r="Y26" s="19"/>
    </row>
    <row r="27" spans="3:25" s="126" customFormat="1" ht="15" customHeight="1" x14ac:dyDescent="0.15">
      <c r="C27" s="14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205"/>
      <c r="Q27" s="1205"/>
      <c r="R27" s="1205"/>
      <c r="S27" s="1205"/>
      <c r="T27" s="163"/>
      <c r="U27" s="168"/>
      <c r="V27" s="163"/>
      <c r="W27" s="163"/>
      <c r="X27" s="18"/>
      <c r="Y27" s="19"/>
    </row>
    <row r="28" spans="3:25" s="126" customFormat="1" ht="15" customHeight="1" x14ac:dyDescent="0.15">
      <c r="C28" s="30"/>
      <c r="D28" s="31"/>
      <c r="E28" s="32"/>
      <c r="F28" s="31"/>
      <c r="G28" s="32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1"/>
      <c r="U28" s="31"/>
      <c r="V28" s="31"/>
      <c r="W28" s="31"/>
      <c r="X28" s="1173" t="s">
        <v>81</v>
      </c>
      <c r="Y28" s="1174"/>
    </row>
    <row r="29" spans="3:25" s="126" customFormat="1" ht="14.1" customHeight="1" x14ac:dyDescent="0.15">
      <c r="C29" s="169" t="s">
        <v>82</v>
      </c>
      <c r="D29" s="1201" t="s">
        <v>83</v>
      </c>
      <c r="E29" s="1201"/>
      <c r="F29" s="1201"/>
      <c r="G29" s="1201"/>
      <c r="H29" s="1202" t="s">
        <v>84</v>
      </c>
      <c r="I29" s="1202"/>
      <c r="J29" s="1202"/>
      <c r="K29" s="1202"/>
      <c r="L29" s="1202" t="s">
        <v>85</v>
      </c>
      <c r="M29" s="1202"/>
      <c r="N29" s="1202"/>
      <c r="O29" s="1202"/>
      <c r="P29" s="1202" t="s">
        <v>86</v>
      </c>
      <c r="Q29" s="1202"/>
      <c r="R29" s="1202"/>
      <c r="S29" s="1202"/>
      <c r="T29" s="1202"/>
      <c r="U29" s="1202"/>
      <c r="V29" s="1206" t="s">
        <v>87</v>
      </c>
      <c r="W29" s="1206"/>
      <c r="X29" s="1206"/>
      <c r="Y29" s="1206"/>
    </row>
    <row r="30" spans="3:25" s="126" customFormat="1" ht="18.75" customHeight="1" x14ac:dyDescent="0.15">
      <c r="C30" s="170"/>
      <c r="D30" s="1201" t="s">
        <v>411</v>
      </c>
      <c r="E30" s="1201"/>
      <c r="F30" s="1201"/>
      <c r="G30" s="1201"/>
      <c r="H30" s="1202">
        <v>2</v>
      </c>
      <c r="I30" s="1202"/>
      <c r="J30" s="1202"/>
      <c r="K30" s="1202"/>
      <c r="L30" s="1202">
        <v>0.3</v>
      </c>
      <c r="M30" s="1202"/>
      <c r="N30" s="1202"/>
      <c r="O30" s="1202"/>
      <c r="P30" s="1202">
        <f>H30+L30*2</f>
        <v>2.6</v>
      </c>
      <c r="Q30" s="1202"/>
      <c r="R30" s="1202"/>
      <c r="S30" s="1202"/>
      <c r="T30" s="1202"/>
      <c r="U30" s="1202"/>
      <c r="V30" s="1206"/>
      <c r="W30" s="1206"/>
      <c r="X30" s="1206"/>
      <c r="Y30" s="1206"/>
    </row>
    <row r="31" spans="3:25" s="126" customFormat="1" ht="14.1" customHeight="1" x14ac:dyDescent="0.15">
      <c r="C31" s="1203" t="s">
        <v>76</v>
      </c>
      <c r="D31" s="1177"/>
      <c r="E31" s="1178"/>
      <c r="F31" s="1178"/>
      <c r="G31" s="1179"/>
      <c r="H31" s="1177"/>
      <c r="I31" s="1178"/>
      <c r="J31" s="1178"/>
      <c r="K31" s="1179"/>
      <c r="L31" s="1177"/>
      <c r="M31" s="1178"/>
      <c r="N31" s="1178"/>
      <c r="O31" s="1179"/>
      <c r="P31" s="1203">
        <f>SUM(P30:U30)</f>
        <v>2.6</v>
      </c>
      <c r="Q31" s="1203"/>
      <c r="R31" s="1203"/>
      <c r="S31" s="1203"/>
      <c r="T31" s="1203"/>
      <c r="U31" s="1203"/>
      <c r="V31" s="1203"/>
      <c r="W31" s="1203"/>
      <c r="X31" s="1203"/>
      <c r="Y31" s="1203"/>
    </row>
    <row r="32" spans="3:25" s="126" customFormat="1" ht="14.1" customHeight="1" x14ac:dyDescent="0.15">
      <c r="C32" s="1203"/>
      <c r="D32" s="1180"/>
      <c r="E32" s="1181"/>
      <c r="F32" s="1181"/>
      <c r="G32" s="1182"/>
      <c r="H32" s="1180"/>
      <c r="I32" s="1181"/>
      <c r="J32" s="1181"/>
      <c r="K32" s="1182"/>
      <c r="L32" s="1180"/>
      <c r="M32" s="1181"/>
      <c r="N32" s="1181"/>
      <c r="O32" s="1182"/>
      <c r="P32" s="1203"/>
      <c r="Q32" s="1203"/>
      <c r="R32" s="1203"/>
      <c r="S32" s="1203"/>
      <c r="T32" s="1203"/>
      <c r="U32" s="1203"/>
      <c r="V32" s="1203"/>
      <c r="W32" s="1203"/>
      <c r="X32" s="1203"/>
      <c r="Y32" s="1203"/>
    </row>
    <row r="33" spans="3:25" s="126" customFormat="1" ht="18" customHeight="1" x14ac:dyDescent="0.15"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8"/>
      <c r="U33" s="108"/>
      <c r="V33" s="108"/>
      <c r="W33" s="107"/>
      <c r="X33" s="109"/>
      <c r="Y33" s="107"/>
    </row>
    <row r="34" spans="3:25" s="126" customFormat="1" ht="18" customHeight="1" x14ac:dyDescent="0.15"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8"/>
      <c r="U34" s="108"/>
      <c r="V34" s="108"/>
      <c r="W34" s="107"/>
      <c r="X34" s="109"/>
      <c r="Y34" s="107"/>
    </row>
    <row r="50" spans="3:25" ht="18" customHeight="1" x14ac:dyDescent="0.15"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</row>
    <row r="51" spans="3:25" ht="18" customHeight="1" x14ac:dyDescent="0.15"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</row>
    <row r="52" spans="3:25" ht="18" customHeight="1" x14ac:dyDescent="0.15"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</row>
    <row r="53" spans="3:25" ht="18" customHeight="1" x14ac:dyDescent="0.15"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</row>
    <row r="54" spans="3:25" ht="18" customHeight="1" x14ac:dyDescent="0.15"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</row>
    <row r="55" spans="3:25" ht="18" customHeight="1" x14ac:dyDescent="0.15"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</row>
    <row r="56" spans="3:25" ht="18" customHeight="1" x14ac:dyDescent="0.15"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</row>
    <row r="57" spans="3:25" ht="18" customHeight="1" x14ac:dyDescent="0.15"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</row>
    <row r="58" spans="3:25" ht="18" customHeight="1" x14ac:dyDescent="0.15"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</row>
    <row r="59" spans="3:25" ht="18" customHeight="1" x14ac:dyDescent="0.15"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</row>
    <row r="60" spans="3:25" ht="18" customHeight="1" x14ac:dyDescent="0.15"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</row>
    <row r="61" spans="3:25" ht="18" customHeight="1" x14ac:dyDescent="0.15"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</row>
  </sheetData>
  <mergeCells count="56">
    <mergeCell ref="C1:Y1"/>
    <mergeCell ref="K2:L2"/>
    <mergeCell ref="N2:O2"/>
    <mergeCell ref="C3:C4"/>
    <mergeCell ref="D3:W4"/>
    <mergeCell ref="X3:Y4"/>
    <mergeCell ref="D13:E13"/>
    <mergeCell ref="F13:G13"/>
    <mergeCell ref="H13:I13"/>
    <mergeCell ref="K13:L13"/>
    <mergeCell ref="N13:P13"/>
    <mergeCell ref="F15:G15"/>
    <mergeCell ref="H15:J15"/>
    <mergeCell ref="L15:N15"/>
    <mergeCell ref="T15:V15"/>
    <mergeCell ref="U6:W6"/>
    <mergeCell ref="U7:W7"/>
    <mergeCell ref="U10:W10"/>
    <mergeCell ref="U11:W11"/>
    <mergeCell ref="T13:V13"/>
    <mergeCell ref="F14:G14"/>
    <mergeCell ref="H14:I14"/>
    <mergeCell ref="K14:L14"/>
    <mergeCell ref="N14:P14"/>
    <mergeCell ref="T14:V14"/>
    <mergeCell ref="O16:P16"/>
    <mergeCell ref="T16:V16"/>
    <mergeCell ref="E17:F17"/>
    <mergeCell ref="H17:I17"/>
    <mergeCell ref="D16:E16"/>
    <mergeCell ref="F16:G16"/>
    <mergeCell ref="H16:I16"/>
    <mergeCell ref="K16:M16"/>
    <mergeCell ref="F18:I18"/>
    <mergeCell ref="O18:T18"/>
    <mergeCell ref="H19:I19"/>
    <mergeCell ref="K21:K22"/>
    <mergeCell ref="D29:G29"/>
    <mergeCell ref="H29:K29"/>
    <mergeCell ref="L29:O29"/>
    <mergeCell ref="P29:U29"/>
    <mergeCell ref="P31:U32"/>
    <mergeCell ref="V31:Y32"/>
    <mergeCell ref="P30:U30"/>
    <mergeCell ref="T23:T24"/>
    <mergeCell ref="P27:S27"/>
    <mergeCell ref="X28:Y28"/>
    <mergeCell ref="V29:Y29"/>
    <mergeCell ref="V30:Y30"/>
    <mergeCell ref="D30:G30"/>
    <mergeCell ref="H30:K30"/>
    <mergeCell ref="L30:O30"/>
    <mergeCell ref="C31:C32"/>
    <mergeCell ref="D31:G32"/>
    <mergeCell ref="H31:K32"/>
    <mergeCell ref="L31:O32"/>
  </mergeCells>
  <phoneticPr fontId="5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</sheetPr>
  <dimension ref="B1:AA31"/>
  <sheetViews>
    <sheetView showGridLines="0" showZeros="0" zoomScaleNormal="100" workbookViewId="0">
      <selection activeCell="N21" sqref="N21"/>
    </sheetView>
  </sheetViews>
  <sheetFormatPr defaultColWidth="11.42578125" defaultRowHeight="18" customHeight="1" x14ac:dyDescent="0.15"/>
  <cols>
    <col min="1" max="1" width="6.28515625" style="2" customWidth="1"/>
    <col min="2" max="2" width="15.5703125" style="177" customWidth="1"/>
    <col min="3" max="4" width="3.5703125" style="177" customWidth="1"/>
    <col min="5" max="12" width="3.5703125" style="179" customWidth="1"/>
    <col min="13" max="13" width="3.5703125" style="233" customWidth="1"/>
    <col min="14" max="21" width="3.5703125" style="179" customWidth="1"/>
    <col min="22" max="23" width="3.5703125" style="180" customWidth="1"/>
    <col min="24" max="24" width="10.5703125" style="180" customWidth="1"/>
    <col min="25" max="25" width="7.28515625" style="180" customWidth="1"/>
    <col min="26" max="16384" width="11.42578125" style="2"/>
  </cols>
  <sheetData>
    <row r="1" spans="2:25" ht="18" customHeight="1" x14ac:dyDescent="0.15">
      <c r="B1" s="1248"/>
      <c r="C1" s="1248"/>
      <c r="D1" s="1248"/>
      <c r="E1" s="1248"/>
      <c r="F1" s="1248"/>
      <c r="G1" s="1248"/>
      <c r="H1" s="1248"/>
      <c r="I1" s="1248"/>
      <c r="J1" s="1248"/>
      <c r="K1" s="1248"/>
      <c r="L1" s="1248"/>
      <c r="M1" s="1248"/>
      <c r="N1" s="1248"/>
      <c r="O1" s="1248"/>
      <c r="P1" s="1248"/>
      <c r="Q1" s="1248"/>
      <c r="R1" s="1248"/>
      <c r="S1" s="1248"/>
      <c r="T1" s="1248"/>
      <c r="U1" s="1248"/>
      <c r="V1" s="1248"/>
      <c r="W1" s="1248"/>
      <c r="X1" s="1248"/>
      <c r="Y1" s="1248"/>
    </row>
    <row r="2" spans="2:25" ht="18" customHeight="1" x14ac:dyDescent="0.15">
      <c r="B2" s="1249" t="s">
        <v>88</v>
      </c>
      <c r="C2" s="1251" t="s">
        <v>89</v>
      </c>
      <c r="D2" s="1251"/>
      <c r="E2" s="1251"/>
      <c r="F2" s="1251"/>
      <c r="G2" s="1251"/>
      <c r="H2" s="1251"/>
      <c r="I2" s="1251"/>
      <c r="J2" s="1251"/>
      <c r="K2" s="1251"/>
      <c r="L2" s="1251"/>
      <c r="M2" s="1251"/>
      <c r="N2" s="1251"/>
      <c r="O2" s="1251"/>
      <c r="P2" s="1251"/>
      <c r="Q2" s="1251"/>
      <c r="R2" s="1251"/>
      <c r="S2" s="1251"/>
      <c r="T2" s="1251"/>
      <c r="U2" s="1251"/>
      <c r="V2" s="1251"/>
      <c r="W2" s="1251"/>
      <c r="X2" s="1252" t="s">
        <v>90</v>
      </c>
      <c r="Y2" s="1253"/>
    </row>
    <row r="3" spans="2:25" ht="18" customHeight="1" x14ac:dyDescent="0.15">
      <c r="B3" s="1250"/>
      <c r="C3" s="1231"/>
      <c r="D3" s="1231"/>
      <c r="E3" s="1231"/>
      <c r="F3" s="1231"/>
      <c r="G3" s="1231"/>
      <c r="H3" s="1231"/>
      <c r="I3" s="1231"/>
      <c r="J3" s="1231"/>
      <c r="K3" s="1231"/>
      <c r="L3" s="1231"/>
      <c r="M3" s="1231"/>
      <c r="N3" s="1231"/>
      <c r="O3" s="1231"/>
      <c r="P3" s="1231"/>
      <c r="Q3" s="1231"/>
      <c r="R3" s="1231"/>
      <c r="S3" s="1231"/>
      <c r="T3" s="1231"/>
      <c r="U3" s="1231"/>
      <c r="V3" s="1231"/>
      <c r="W3" s="1231"/>
      <c r="X3" s="1254"/>
      <c r="Y3" s="1255"/>
    </row>
    <row r="4" spans="2:25" ht="18" customHeight="1" x14ac:dyDescent="0.15">
      <c r="B4" s="176"/>
      <c r="D4" s="178" t="s">
        <v>91</v>
      </c>
      <c r="F4" s="1256" t="s">
        <v>412</v>
      </c>
      <c r="G4" s="1256"/>
      <c r="H4" s="1256"/>
      <c r="I4" s="1256"/>
      <c r="J4" s="180"/>
      <c r="K4" s="180"/>
      <c r="L4" s="180"/>
      <c r="M4" s="180"/>
      <c r="N4" s="180"/>
      <c r="O4" s="181"/>
      <c r="P4" s="180"/>
      <c r="Q4" s="180"/>
      <c r="R4" s="180"/>
      <c r="S4" s="180"/>
      <c r="T4" s="180"/>
      <c r="U4" s="180"/>
      <c r="X4" s="182"/>
      <c r="Y4" s="183"/>
    </row>
    <row r="5" spans="2:25" ht="18" customHeight="1" x14ac:dyDescent="0.15">
      <c r="B5" s="184" t="s">
        <v>92</v>
      </c>
      <c r="C5" s="185"/>
      <c r="D5" s="178" t="s">
        <v>93</v>
      </c>
      <c r="F5" s="1257" t="s">
        <v>406</v>
      </c>
      <c r="G5" s="1257"/>
      <c r="H5" s="1257"/>
      <c r="I5" s="1257"/>
      <c r="J5" s="180"/>
      <c r="K5" s="178"/>
      <c r="L5" s="178"/>
      <c r="M5" s="178"/>
      <c r="N5" s="178"/>
      <c r="O5" s="178"/>
      <c r="P5" s="178"/>
      <c r="Q5" s="186"/>
      <c r="R5" s="187"/>
      <c r="S5" s="187"/>
      <c r="T5" s="187"/>
      <c r="U5" s="187"/>
      <c r="V5" s="188"/>
      <c r="W5" s="188"/>
      <c r="X5" s="189"/>
      <c r="Y5" s="190"/>
    </row>
    <row r="6" spans="2:25" ht="18" customHeight="1" x14ac:dyDescent="0.15">
      <c r="B6" s="191"/>
      <c r="C6" s="178"/>
      <c r="D6" s="192"/>
      <c r="E6" s="178"/>
      <c r="F6" s="193"/>
      <c r="G6" s="193"/>
      <c r="H6" s="194" t="s">
        <v>94</v>
      </c>
      <c r="I6" s="1245">
        <v>1</v>
      </c>
      <c r="J6" s="1245"/>
      <c r="K6" s="1245"/>
      <c r="L6" s="195" t="s">
        <v>79</v>
      </c>
      <c r="M6" s="178" t="s">
        <v>95</v>
      </c>
      <c r="N6" s="178"/>
      <c r="O6" s="178" t="s">
        <v>96</v>
      </c>
      <c r="P6" s="178"/>
      <c r="Q6" s="186"/>
      <c r="R6" s="1245">
        <v>1</v>
      </c>
      <c r="S6" s="1245"/>
      <c r="T6" s="1245"/>
      <c r="U6" s="196" t="s">
        <v>79</v>
      </c>
      <c r="V6" s="188"/>
      <c r="W6" s="188"/>
      <c r="X6" s="189"/>
      <c r="Y6" s="190"/>
    </row>
    <row r="7" spans="2:25" ht="18" customHeight="1" x14ac:dyDescent="0.15">
      <c r="B7" s="197"/>
      <c r="C7" s="192"/>
      <c r="D7" s="192"/>
      <c r="E7" s="178"/>
      <c r="F7" s="193"/>
      <c r="G7" s="193"/>
      <c r="H7" s="194"/>
      <c r="I7" s="1245"/>
      <c r="J7" s="1245"/>
      <c r="K7" s="1245"/>
      <c r="L7" s="195"/>
      <c r="M7" s="178"/>
      <c r="N7" s="198"/>
      <c r="O7" s="198"/>
      <c r="P7" s="198"/>
      <c r="Q7" s="198"/>
      <c r="R7" s="192"/>
      <c r="S7" s="192"/>
      <c r="T7" s="192"/>
      <c r="U7" s="192"/>
      <c r="V7" s="188"/>
      <c r="W7" s="188"/>
      <c r="X7" s="189"/>
      <c r="Y7" s="190"/>
    </row>
    <row r="8" spans="2:25" ht="18" customHeight="1" x14ac:dyDescent="0.15">
      <c r="B8" s="197"/>
      <c r="E8" s="177"/>
      <c r="F8" s="177"/>
      <c r="G8" s="177"/>
      <c r="H8" s="177"/>
      <c r="I8" s="199"/>
      <c r="J8" s="199"/>
      <c r="K8" s="199"/>
      <c r="L8" s="199"/>
      <c r="M8" s="199"/>
      <c r="N8" s="200"/>
      <c r="O8" s="200"/>
      <c r="P8" s="200"/>
      <c r="Q8" s="199"/>
      <c r="R8" s="199"/>
      <c r="S8" s="199"/>
      <c r="T8" s="199"/>
      <c r="U8" s="199"/>
      <c r="V8" s="201"/>
      <c r="W8" s="201"/>
      <c r="X8" s="189"/>
      <c r="Y8" s="190"/>
    </row>
    <row r="9" spans="2:25" ht="18" customHeight="1" x14ac:dyDescent="0.15">
      <c r="B9" s="197"/>
      <c r="D9" s="202"/>
      <c r="E9" s="202"/>
      <c r="F9" s="203"/>
      <c r="G9" s="203"/>
      <c r="H9" s="203"/>
      <c r="I9" s="203"/>
      <c r="J9" s="203"/>
      <c r="K9" s="204"/>
      <c r="L9" s="204"/>
      <c r="M9" s="204"/>
      <c r="N9" s="204"/>
      <c r="O9" s="203"/>
      <c r="P9" s="203"/>
      <c r="Q9" s="203"/>
      <c r="R9" s="203"/>
      <c r="S9" s="203"/>
      <c r="T9" s="157"/>
      <c r="U9" s="1242">
        <f>'암거수량집계표(2×2)'!S5</f>
        <v>0.3</v>
      </c>
      <c r="V9" s="203"/>
      <c r="W9" s="205"/>
      <c r="X9" s="189"/>
      <c r="Y9" s="190"/>
    </row>
    <row r="10" spans="2:25" ht="18" customHeight="1" x14ac:dyDescent="0.15">
      <c r="B10" s="197"/>
      <c r="D10" s="202"/>
      <c r="E10" s="202"/>
      <c r="F10" s="203"/>
      <c r="G10" s="203"/>
      <c r="H10" s="203"/>
      <c r="I10" s="203"/>
      <c r="J10" s="203"/>
      <c r="K10" s="204"/>
      <c r="L10" s="204"/>
      <c r="M10" s="204"/>
      <c r="N10" s="204"/>
      <c r="O10" s="203"/>
      <c r="P10" s="203"/>
      <c r="Q10" s="203"/>
      <c r="R10" s="203"/>
      <c r="S10" s="203"/>
      <c r="T10" s="157"/>
      <c r="U10" s="1242"/>
      <c r="V10" s="203"/>
      <c r="W10" s="205"/>
      <c r="X10" s="189"/>
      <c r="Y10" s="190"/>
    </row>
    <row r="11" spans="2:25" ht="18" customHeight="1" x14ac:dyDescent="0.15">
      <c r="B11" s="197"/>
      <c r="D11" s="202"/>
      <c r="E11" s="1239"/>
      <c r="F11" s="203"/>
      <c r="G11" s="203"/>
      <c r="H11" s="203"/>
      <c r="I11" s="157"/>
      <c r="J11" s="1246">
        <v>0.3</v>
      </c>
      <c r="K11" s="1246"/>
      <c r="L11" s="206" t="s">
        <v>97</v>
      </c>
      <c r="M11" s="1247">
        <v>0.3</v>
      </c>
      <c r="N11" s="1247"/>
      <c r="O11" s="203"/>
      <c r="P11" s="203"/>
      <c r="Q11" s="203"/>
      <c r="R11" s="203"/>
      <c r="S11" s="203"/>
      <c r="T11" s="157"/>
      <c r="U11" s="203"/>
      <c r="V11" s="203"/>
      <c r="W11" s="205"/>
      <c r="X11" s="189"/>
      <c r="Y11" s="190"/>
    </row>
    <row r="12" spans="2:25" ht="18" customHeight="1" x14ac:dyDescent="0.15">
      <c r="B12" s="197"/>
      <c r="D12" s="202"/>
      <c r="E12" s="1239"/>
      <c r="F12" s="203"/>
      <c r="G12" s="203"/>
      <c r="H12" s="203"/>
      <c r="I12" s="203"/>
      <c r="J12" s="203"/>
      <c r="K12" s="204"/>
      <c r="L12" s="204"/>
      <c r="M12" s="204"/>
      <c r="N12" s="204"/>
      <c r="O12" s="203"/>
      <c r="P12" s="203"/>
      <c r="Q12" s="203"/>
      <c r="R12" s="203"/>
      <c r="S12" s="203"/>
      <c r="T12" s="157"/>
      <c r="U12" s="1242">
        <f>'암거수량집계표(2×2)'!S7</f>
        <v>2</v>
      </c>
      <c r="V12" s="1239">
        <f>U16+U12+U9</f>
        <v>2.5999999999999996</v>
      </c>
      <c r="W12" s="205"/>
      <c r="X12" s="189"/>
      <c r="Y12" s="190"/>
    </row>
    <row r="13" spans="2:25" ht="18" customHeight="1" x14ac:dyDescent="0.15">
      <c r="B13" s="197"/>
      <c r="D13" s="202"/>
      <c r="E13" s="1239"/>
      <c r="F13" s="203"/>
      <c r="G13" s="203"/>
      <c r="H13" s="203"/>
      <c r="I13" s="203"/>
      <c r="J13" s="203"/>
      <c r="K13" s="204"/>
      <c r="L13" s="204"/>
      <c r="M13" s="204"/>
      <c r="N13" s="204"/>
      <c r="O13" s="203"/>
      <c r="P13" s="203"/>
      <c r="Q13" s="203"/>
      <c r="R13" s="203"/>
      <c r="S13" s="203"/>
      <c r="T13" s="157"/>
      <c r="U13" s="1242"/>
      <c r="V13" s="1239"/>
      <c r="W13" s="205"/>
      <c r="X13" s="189"/>
      <c r="Y13" s="190"/>
    </row>
    <row r="14" spans="2:25" ht="18" customHeight="1" x14ac:dyDescent="0.15">
      <c r="B14" s="197"/>
      <c r="D14" s="202"/>
      <c r="E14" s="202"/>
      <c r="F14" s="1240">
        <v>0.5</v>
      </c>
      <c r="G14" s="203"/>
      <c r="H14" s="203"/>
      <c r="I14" s="203"/>
      <c r="J14" s="203"/>
      <c r="K14" s="204"/>
      <c r="L14" s="204"/>
      <c r="M14" s="204"/>
      <c r="N14" s="204"/>
      <c r="O14" s="203"/>
      <c r="P14" s="203"/>
      <c r="Q14" s="203"/>
      <c r="R14" s="203"/>
      <c r="S14" s="203"/>
      <c r="T14" s="157"/>
      <c r="U14" s="1242"/>
      <c r="V14" s="1239"/>
      <c r="W14" s="205"/>
      <c r="X14" s="189"/>
      <c r="Y14" s="190"/>
    </row>
    <row r="15" spans="2:25" ht="18" customHeight="1" x14ac:dyDescent="0.15">
      <c r="B15" s="197"/>
      <c r="D15" s="202"/>
      <c r="E15" s="202"/>
      <c r="F15" s="1240"/>
      <c r="G15" s="203"/>
      <c r="H15" s="203"/>
      <c r="I15" s="203"/>
      <c r="J15" s="203"/>
      <c r="K15" s="204"/>
      <c r="L15" s="204"/>
      <c r="M15" s="204"/>
      <c r="N15" s="204"/>
      <c r="O15" s="203"/>
      <c r="P15" s="203"/>
      <c r="Q15" s="203"/>
      <c r="R15" s="202"/>
      <c r="S15" s="203"/>
      <c r="T15" s="157"/>
      <c r="U15" s="203"/>
      <c r="V15" s="203"/>
      <c r="W15" s="205"/>
      <c r="X15" s="189"/>
      <c r="Y15" s="190"/>
    </row>
    <row r="16" spans="2:25" ht="18" customHeight="1" x14ac:dyDescent="0.15">
      <c r="B16" s="197"/>
      <c r="C16" s="207" t="s">
        <v>98</v>
      </c>
      <c r="D16" s="1241">
        <v>0.5</v>
      </c>
      <c r="E16" s="1241"/>
      <c r="F16" s="1240"/>
      <c r="G16" s="202"/>
      <c r="H16" s="203"/>
      <c r="I16" s="203"/>
      <c r="J16" s="203"/>
      <c r="K16" s="204"/>
      <c r="L16" s="204"/>
      <c r="M16" s="204"/>
      <c r="N16" s="204"/>
      <c r="O16" s="203"/>
      <c r="P16" s="203"/>
      <c r="Q16" s="203"/>
      <c r="R16" s="202"/>
      <c r="S16" s="155"/>
      <c r="T16" s="157"/>
      <c r="U16" s="1242">
        <f>'암거수량집계표(2×2)'!S10</f>
        <v>0.3</v>
      </c>
      <c r="V16" s="203"/>
      <c r="W16" s="205"/>
      <c r="X16" s="189"/>
      <c r="Y16" s="190"/>
    </row>
    <row r="17" spans="2:27" ht="18" customHeight="1" x14ac:dyDescent="0.15">
      <c r="B17" s="197"/>
      <c r="D17" s="202"/>
      <c r="E17" s="202"/>
      <c r="F17" s="1240"/>
      <c r="G17" s="203"/>
      <c r="H17" s="203"/>
      <c r="I17" s="203"/>
      <c r="J17" s="203"/>
      <c r="K17" s="204"/>
      <c r="L17" s="204"/>
      <c r="M17" s="204"/>
      <c r="N17" s="204"/>
      <c r="O17" s="203"/>
      <c r="P17" s="203"/>
      <c r="Q17" s="203"/>
      <c r="R17" s="203"/>
      <c r="S17" s="156"/>
      <c r="T17" s="157"/>
      <c r="U17" s="1242"/>
      <c r="V17" s="203"/>
      <c r="W17" s="205"/>
      <c r="X17" s="189"/>
      <c r="Y17" s="190"/>
    </row>
    <row r="18" spans="2:27" ht="18" customHeight="1" x14ac:dyDescent="0.15">
      <c r="B18" s="197"/>
      <c r="D18" s="202"/>
      <c r="E18" s="202"/>
      <c r="F18" s="203"/>
      <c r="G18" s="203"/>
      <c r="H18" s="203"/>
      <c r="I18" s="203"/>
      <c r="J18" s="203"/>
      <c r="K18" s="204"/>
      <c r="L18" s="204"/>
      <c r="M18" s="204"/>
      <c r="N18" s="204"/>
      <c r="O18" s="203"/>
      <c r="P18" s="203"/>
      <c r="Q18" s="203"/>
      <c r="R18" s="203"/>
      <c r="S18" s="203"/>
      <c r="T18" s="157"/>
      <c r="U18" s="1242">
        <v>0.1</v>
      </c>
      <c r="V18" s="203"/>
      <c r="W18" s="205"/>
      <c r="X18" s="189"/>
      <c r="Y18" s="190"/>
    </row>
    <row r="19" spans="2:27" ht="18" customHeight="1" x14ac:dyDescent="0.15">
      <c r="B19" s="197"/>
      <c r="D19" s="202"/>
      <c r="E19" s="202"/>
      <c r="F19" s="1243">
        <v>0.5</v>
      </c>
      <c r="G19" s="1243"/>
      <c r="H19" s="1243">
        <f>'암거수량집계표(2×2)'!H13</f>
        <v>0.3</v>
      </c>
      <c r="I19" s="1243"/>
      <c r="J19" s="203"/>
      <c r="K19" s="1244">
        <f>'암거수량집계표(2×2)'!L13</f>
        <v>2</v>
      </c>
      <c r="L19" s="1244"/>
      <c r="M19" s="135"/>
      <c r="N19" s="135"/>
      <c r="O19" s="1237">
        <f>H19</f>
        <v>0.3</v>
      </c>
      <c r="P19" s="1237"/>
      <c r="Q19" s="1237">
        <f>F19</f>
        <v>0.5</v>
      </c>
      <c r="R19" s="1237"/>
      <c r="S19" s="203"/>
      <c r="T19" s="157"/>
      <c r="U19" s="1242"/>
      <c r="V19" s="203"/>
      <c r="W19" s="205"/>
      <c r="X19" s="189"/>
      <c r="Y19" s="190"/>
    </row>
    <row r="20" spans="2:27" ht="18" customHeight="1" x14ac:dyDescent="0.15">
      <c r="B20" s="197"/>
      <c r="D20" s="202"/>
      <c r="E20" s="202"/>
      <c r="F20" s="1235">
        <v>0.1</v>
      </c>
      <c r="G20" s="1235"/>
      <c r="H20" s="203"/>
      <c r="I20" s="203"/>
      <c r="J20" s="203"/>
      <c r="K20" s="1236">
        <f>K19+H19*2</f>
        <v>2.6</v>
      </c>
      <c r="L20" s="1236"/>
      <c r="M20" s="203"/>
      <c r="N20" s="203"/>
      <c r="O20" s="203"/>
      <c r="P20" s="1237">
        <f>F20</f>
        <v>0.1</v>
      </c>
      <c r="Q20" s="1237"/>
      <c r="R20" s="203"/>
      <c r="S20" s="203"/>
      <c r="T20" s="203"/>
      <c r="U20" s="203"/>
      <c r="V20" s="202"/>
      <c r="W20" s="205"/>
      <c r="X20" s="189"/>
      <c r="Y20" s="190"/>
    </row>
    <row r="21" spans="2:27" ht="18" customHeight="1" x14ac:dyDescent="0.15">
      <c r="B21" s="197"/>
      <c r="D21" s="202"/>
      <c r="E21" s="202"/>
      <c r="F21" s="203"/>
      <c r="G21" s="203"/>
      <c r="H21" s="203"/>
      <c r="I21" s="203"/>
      <c r="J21" s="157"/>
      <c r="K21" s="1238">
        <f>F19+F20+K20+P20+Q19</f>
        <v>3.8000000000000003</v>
      </c>
      <c r="L21" s="1238"/>
      <c r="M21" s="155"/>
      <c r="N21" s="155"/>
      <c r="O21" s="203"/>
      <c r="P21" s="203"/>
      <c r="Q21" s="203"/>
      <c r="R21" s="203"/>
      <c r="S21" s="203"/>
      <c r="T21" s="203"/>
      <c r="U21" s="203"/>
      <c r="V21" s="202"/>
      <c r="W21" s="205"/>
      <c r="X21" s="189"/>
      <c r="Y21" s="190"/>
    </row>
    <row r="22" spans="2:27" ht="9.75" customHeight="1" x14ac:dyDescent="0.15">
      <c r="B22" s="19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208"/>
      <c r="P22" s="177"/>
      <c r="Q22" s="177"/>
      <c r="R22" s="177"/>
      <c r="S22" s="177"/>
      <c r="T22" s="177"/>
      <c r="U22" s="177"/>
      <c r="V22" s="201"/>
      <c r="W22" s="201"/>
      <c r="X22" s="189"/>
      <c r="Y22" s="190"/>
    </row>
    <row r="23" spans="2:27" ht="17.100000000000001" customHeight="1" x14ac:dyDescent="0.15">
      <c r="B23" s="209" t="s">
        <v>99</v>
      </c>
      <c r="C23" s="174"/>
      <c r="D23" s="174"/>
      <c r="E23" s="174"/>
      <c r="F23" s="174"/>
      <c r="G23" s="174"/>
      <c r="H23" s="174"/>
      <c r="I23" s="174"/>
      <c r="J23" s="174"/>
      <c r="K23" s="174"/>
      <c r="L23" s="210" t="s">
        <v>100</v>
      </c>
      <c r="M23" s="210"/>
      <c r="N23" s="210"/>
      <c r="O23" s="210"/>
      <c r="P23" s="210"/>
      <c r="Q23" s="210"/>
      <c r="R23" s="210"/>
      <c r="S23" s="174"/>
      <c r="T23" s="174"/>
      <c r="U23" s="1229"/>
      <c r="V23" s="1229"/>
      <c r="W23" s="1230"/>
      <c r="X23" s="211"/>
      <c r="Y23" s="175"/>
    </row>
    <row r="24" spans="2:27" ht="17.100000000000001" customHeight="1" x14ac:dyDescent="0.15">
      <c r="B24" s="176" t="s">
        <v>413</v>
      </c>
      <c r="D24" s="213" t="str">
        <f>"("&amp;FIXED(K21,2)&amp;" + "&amp;FIXED(K21+F14*D16*2,2)&amp;" ) / 2 × "&amp;FIXED(F14,2)&amp;" × "&amp;FIXED(R6,2)&amp;""</f>
        <v>(3.80 + 4.30 ) / 2 × 0.50 × 1.00</v>
      </c>
      <c r="E24" s="177"/>
      <c r="F24" s="177"/>
      <c r="G24" s="177"/>
      <c r="H24" s="177"/>
      <c r="I24" s="177"/>
      <c r="J24" s="177"/>
      <c r="K24" s="177"/>
      <c r="L24" s="214"/>
      <c r="M24" s="214"/>
      <c r="N24" s="214"/>
      <c r="O24" s="214"/>
      <c r="P24" s="214"/>
      <c r="Q24" s="214"/>
      <c r="R24" s="214"/>
      <c r="S24" s="177"/>
      <c r="T24" s="215" t="s">
        <v>101</v>
      </c>
      <c r="U24" s="1227">
        <f>ROUND((K21+K21+F14*D16*2)/2*F14*R6,2)</f>
        <v>2.0299999999999998</v>
      </c>
      <c r="V24" s="1227"/>
      <c r="W24" s="1228"/>
      <c r="X24" s="216"/>
      <c r="Y24" s="217"/>
    </row>
    <row r="25" spans="2:27" ht="17.100000000000001" customHeight="1" x14ac:dyDescent="0.15">
      <c r="B25" s="218"/>
      <c r="C25" s="38"/>
      <c r="D25" s="38"/>
      <c r="E25" s="38"/>
      <c r="F25" s="38"/>
      <c r="G25" s="38"/>
      <c r="H25" s="38"/>
      <c r="I25" s="38"/>
      <c r="J25" s="38"/>
      <c r="K25" s="38"/>
      <c r="L25" s="219"/>
      <c r="M25" s="219"/>
      <c r="N25" s="219"/>
      <c r="O25" s="219"/>
      <c r="P25" s="219"/>
      <c r="Q25" s="219"/>
      <c r="R25" s="219"/>
      <c r="S25" s="38"/>
      <c r="T25" s="38"/>
      <c r="U25" s="1231"/>
      <c r="V25" s="1231"/>
      <c r="W25" s="1232"/>
      <c r="X25" s="220">
        <f>ROUNDDOWN(U24,2)</f>
        <v>2.0299999999999998</v>
      </c>
      <c r="Y25" s="221" t="s">
        <v>102</v>
      </c>
    </row>
    <row r="26" spans="2:27" ht="17.100000000000001" customHeight="1" x14ac:dyDescent="0.15">
      <c r="B26" s="209" t="s">
        <v>103</v>
      </c>
      <c r="C26" s="174"/>
      <c r="D26" s="174"/>
      <c r="E26" s="174"/>
      <c r="F26" s="174"/>
      <c r="G26" s="222"/>
      <c r="H26" s="222"/>
      <c r="I26" s="222"/>
      <c r="J26" s="222"/>
      <c r="K26" s="222"/>
      <c r="L26" s="223"/>
      <c r="M26" s="223"/>
      <c r="N26" s="223"/>
      <c r="O26" s="223"/>
      <c r="P26" s="223"/>
      <c r="Q26" s="223"/>
      <c r="R26" s="223"/>
      <c r="S26" s="174"/>
      <c r="T26" s="174"/>
      <c r="U26" s="1233"/>
      <c r="V26" s="1233"/>
      <c r="W26" s="1234"/>
      <c r="X26" s="211"/>
      <c r="Y26" s="175"/>
    </row>
    <row r="27" spans="2:27" ht="17.100000000000001" customHeight="1" x14ac:dyDescent="0.15">
      <c r="B27" s="212"/>
      <c r="D27" s="213" t="str">
        <f>"( "&amp;FIXED(K20+F20+P20,2)&amp;" × "&amp;FIXED(U18,2)&amp;" + "&amp;FIXED(K20,2)&amp;" × "&amp;FIXED(F14,2)&amp;" ) × "&amp;FIXED(R6,2)</f>
        <v>( 2.80 × 0.10 + 2.60 × 0.50 ) × 1.00</v>
      </c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177"/>
      <c r="T27" s="215" t="s">
        <v>101</v>
      </c>
      <c r="U27" s="1227">
        <f>ROUND(((K20+F20+P20)*U18+K20*F14)*R6,2)</f>
        <v>1.58</v>
      </c>
      <c r="V27" s="1227"/>
      <c r="W27" s="1228"/>
      <c r="X27" s="216"/>
      <c r="Y27" s="217"/>
    </row>
    <row r="28" spans="2:27" ht="17.100000000000001" customHeight="1" x14ac:dyDescent="0.15">
      <c r="B28" s="218"/>
      <c r="C28" s="38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38"/>
      <c r="T28" s="226"/>
      <c r="U28" s="1231"/>
      <c r="V28" s="1231"/>
      <c r="W28" s="1232"/>
      <c r="X28" s="220">
        <f>ROUNDDOWN(U27,2)</f>
        <v>1.58</v>
      </c>
      <c r="Y28" s="227" t="s">
        <v>102</v>
      </c>
      <c r="AA28" s="228">
        <f>X28+X31</f>
        <v>1.94</v>
      </c>
    </row>
    <row r="29" spans="2:27" ht="17.100000000000001" customHeight="1" x14ac:dyDescent="0.15">
      <c r="B29" s="209" t="s">
        <v>104</v>
      </c>
      <c r="C29" s="174"/>
      <c r="D29" s="174"/>
      <c r="E29" s="174"/>
      <c r="F29" s="174"/>
      <c r="G29" s="222"/>
      <c r="H29" s="222"/>
      <c r="I29" s="222"/>
      <c r="J29" s="222"/>
      <c r="K29" s="222"/>
      <c r="L29" s="223"/>
      <c r="M29" s="223"/>
      <c r="N29" s="223"/>
      <c r="O29" s="223"/>
      <c r="P29" s="223"/>
      <c r="Q29" s="223"/>
      <c r="R29" s="223"/>
      <c r="S29" s="174"/>
      <c r="T29" s="174"/>
      <c r="U29" s="174"/>
      <c r="V29" s="174"/>
      <c r="W29" s="175"/>
      <c r="X29" s="211"/>
      <c r="Y29" s="175"/>
    </row>
    <row r="30" spans="2:27" ht="17.100000000000001" customHeight="1" x14ac:dyDescent="0.15">
      <c r="B30" s="176"/>
      <c r="D30" s="213" t="str">
        <f>"("&amp;FIXED(F19+F20,2)&amp;" + "&amp;FIXED((F19+F20)+F14*D16,2)&amp;" ) / 2 × "&amp;FIXED(F14,2)&amp;" ×"&amp;FIXED(R6,2)</f>
        <v>(0.60 + 0.85 ) / 2 × 0.50 ×1.00</v>
      </c>
      <c r="E30" s="177"/>
      <c r="F30" s="177"/>
      <c r="G30" s="199"/>
      <c r="H30" s="199"/>
      <c r="I30" s="199"/>
      <c r="J30" s="199"/>
      <c r="K30" s="199"/>
      <c r="L30" s="200"/>
      <c r="M30" s="200"/>
      <c r="N30" s="200"/>
      <c r="O30" s="200"/>
      <c r="P30" s="200"/>
      <c r="Q30" s="200"/>
      <c r="R30" s="200"/>
      <c r="S30" s="177"/>
      <c r="T30" s="180" t="s">
        <v>75</v>
      </c>
      <c r="U30" s="1227">
        <f>ROUND((((F19+F20+(F19+F20)+F14*D16)/2)*F14*R6),2)</f>
        <v>0.36</v>
      </c>
      <c r="V30" s="1227"/>
      <c r="W30" s="1228"/>
      <c r="X30" s="229"/>
      <c r="Y30" s="230"/>
    </row>
    <row r="31" spans="2:27" ht="17.100000000000001" customHeight="1" x14ac:dyDescent="0.15">
      <c r="B31" s="171"/>
      <c r="C31" s="38"/>
      <c r="D31" s="38"/>
      <c r="E31" s="38"/>
      <c r="F31" s="38"/>
      <c r="G31" s="231"/>
      <c r="H31" s="231"/>
      <c r="I31" s="231"/>
      <c r="J31" s="231"/>
      <c r="K31" s="231"/>
      <c r="L31" s="232"/>
      <c r="M31" s="232"/>
      <c r="N31" s="232"/>
      <c r="O31" s="232"/>
      <c r="P31" s="232"/>
      <c r="Q31" s="232"/>
      <c r="R31" s="232"/>
      <c r="S31" s="38"/>
      <c r="T31" s="226"/>
      <c r="U31" s="172"/>
      <c r="V31" s="172"/>
      <c r="W31" s="173"/>
      <c r="X31" s="220">
        <f>ROUNDDOWN(U30,2)</f>
        <v>0.36</v>
      </c>
      <c r="Y31" s="227" t="s">
        <v>102</v>
      </c>
    </row>
  </sheetData>
  <mergeCells count="35">
    <mergeCell ref="F5:I5"/>
    <mergeCell ref="B1:Y1"/>
    <mergeCell ref="B2:B3"/>
    <mergeCell ref="C2:W3"/>
    <mergeCell ref="X2:Y3"/>
    <mergeCell ref="F4:I4"/>
    <mergeCell ref="I6:K6"/>
    <mergeCell ref="R6:T6"/>
    <mergeCell ref="I7:K7"/>
    <mergeCell ref="U9:U10"/>
    <mergeCell ref="E11:E13"/>
    <mergeCell ref="J11:K11"/>
    <mergeCell ref="M11:N11"/>
    <mergeCell ref="U12:U14"/>
    <mergeCell ref="V12:V14"/>
    <mergeCell ref="F14:F17"/>
    <mergeCell ref="D16:E16"/>
    <mergeCell ref="U16:U17"/>
    <mergeCell ref="U18:U19"/>
    <mergeCell ref="F19:G19"/>
    <mergeCell ref="H19:I19"/>
    <mergeCell ref="K19:L19"/>
    <mergeCell ref="O19:P19"/>
    <mergeCell ref="Q19:R19"/>
    <mergeCell ref="F20:G20"/>
    <mergeCell ref="K20:L20"/>
    <mergeCell ref="P20:Q20"/>
    <mergeCell ref="K21:L21"/>
    <mergeCell ref="U27:W27"/>
    <mergeCell ref="U30:W30"/>
    <mergeCell ref="U23:W23"/>
    <mergeCell ref="U24:W24"/>
    <mergeCell ref="U25:W25"/>
    <mergeCell ref="U26:W26"/>
    <mergeCell ref="U28:W28"/>
  </mergeCells>
  <phoneticPr fontId="5" type="noConversion"/>
  <printOptions horizontalCentered="1"/>
  <pageMargins left="1.1000000000000001" right="0.21" top="0.33" bottom="0.39" header="0.24000000000000002" footer="0.23000000000000004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indexed="10"/>
  </sheetPr>
  <dimension ref="A1:F20"/>
  <sheetViews>
    <sheetView showGridLines="0" zoomScale="85" workbookViewId="0">
      <selection activeCell="N21" sqref="N21"/>
    </sheetView>
  </sheetViews>
  <sheetFormatPr defaultColWidth="11.42578125" defaultRowHeight="14.25" x14ac:dyDescent="0.15"/>
  <cols>
    <col min="1" max="1" width="15.42578125" style="638" customWidth="1"/>
    <col min="2" max="2" width="19.42578125" style="638" customWidth="1"/>
    <col min="3" max="3" width="66.140625" style="638" customWidth="1"/>
    <col min="4" max="4" width="12.5703125" style="665" customWidth="1"/>
    <col min="5" max="5" width="13.42578125" style="665" customWidth="1"/>
    <col min="6" max="6" width="18.42578125" style="638" customWidth="1"/>
    <col min="7" max="16384" width="11.42578125" style="638"/>
  </cols>
  <sheetData>
    <row r="1" spans="1:6" s="635" customFormat="1" ht="20.25" customHeight="1" x14ac:dyDescent="0.15">
      <c r="A1" s="1258" t="s">
        <v>340</v>
      </c>
      <c r="B1" s="1259"/>
      <c r="C1" s="1259"/>
      <c r="D1" s="1259"/>
      <c r="E1" s="1259"/>
      <c r="F1" s="634"/>
    </row>
    <row r="2" spans="1:6" ht="35.25" customHeight="1" x14ac:dyDescent="0.15">
      <c r="A2" s="636"/>
      <c r="B2" s="637"/>
      <c r="C2" s="1260"/>
      <c r="D2" s="1260"/>
      <c r="E2" s="1260"/>
      <c r="F2" s="1261"/>
    </row>
    <row r="3" spans="1:6" ht="35.25" customHeight="1" x14ac:dyDescent="0.15">
      <c r="A3" s="639"/>
      <c r="B3" s="637"/>
      <c r="C3" s="637"/>
      <c r="D3" s="640"/>
      <c r="E3" s="641"/>
      <c r="F3" s="642"/>
    </row>
    <row r="4" spans="1:6" ht="35.25" customHeight="1" x14ac:dyDescent="0.15">
      <c r="A4" s="639"/>
      <c r="B4" s="637"/>
      <c r="C4" s="637"/>
      <c r="D4" s="640"/>
      <c r="E4" s="643"/>
      <c r="F4" s="642"/>
    </row>
    <row r="5" spans="1:6" ht="35.25" customHeight="1" x14ac:dyDescent="0.15">
      <c r="A5" s="639"/>
      <c r="B5" s="637"/>
      <c r="C5" s="637"/>
      <c r="D5" s="640"/>
      <c r="E5" s="641"/>
      <c r="F5" s="642"/>
    </row>
    <row r="6" spans="1:6" ht="35.25" customHeight="1" x14ac:dyDescent="0.15">
      <c r="A6" s="639"/>
      <c r="B6" s="637"/>
      <c r="C6" s="637"/>
      <c r="D6" s="640"/>
      <c r="E6" s="640"/>
      <c r="F6" s="644"/>
    </row>
    <row r="7" spans="1:6" ht="35.25" customHeight="1" x14ac:dyDescent="0.15">
      <c r="A7" s="639"/>
      <c r="B7" s="637"/>
      <c r="C7" s="637"/>
      <c r="D7" s="640"/>
      <c r="E7" s="640"/>
      <c r="F7" s="644"/>
    </row>
    <row r="8" spans="1:6" ht="35.25" customHeight="1" x14ac:dyDescent="0.15">
      <c r="A8" s="639"/>
      <c r="B8" s="637"/>
      <c r="C8" s="637"/>
      <c r="D8" s="640"/>
      <c r="E8" s="640"/>
      <c r="F8" s="644"/>
    </row>
    <row r="9" spans="1:6" ht="35.25" customHeight="1" x14ac:dyDescent="0.15">
      <c r="A9" s="639"/>
      <c r="B9" s="637"/>
      <c r="C9" s="637"/>
      <c r="D9" s="640"/>
      <c r="E9" s="640"/>
      <c r="F9" s="644"/>
    </row>
    <row r="10" spans="1:6" ht="35.25" customHeight="1" x14ac:dyDescent="0.15">
      <c r="A10" s="639"/>
      <c r="B10" s="637"/>
      <c r="C10" s="637"/>
      <c r="D10" s="640"/>
      <c r="E10" s="640"/>
      <c r="F10" s="644"/>
    </row>
    <row r="11" spans="1:6" ht="35.25" customHeight="1" x14ac:dyDescent="0.15">
      <c r="A11" s="639"/>
      <c r="B11" s="637"/>
      <c r="C11" s="637"/>
      <c r="D11" s="640"/>
      <c r="E11" s="640"/>
      <c r="F11" s="644"/>
    </row>
    <row r="12" spans="1:6" ht="35.25" customHeight="1" x14ac:dyDescent="0.15">
      <c r="A12" s="639"/>
      <c r="B12" s="637"/>
      <c r="C12" s="637"/>
      <c r="D12" s="640"/>
      <c r="E12" s="640"/>
      <c r="F12" s="644"/>
    </row>
    <row r="13" spans="1:6" ht="24" customHeight="1" x14ac:dyDescent="0.15">
      <c r="A13" s="645" t="s">
        <v>292</v>
      </c>
      <c r="B13" s="646" t="s">
        <v>216</v>
      </c>
      <c r="C13" s="646" t="s">
        <v>293</v>
      </c>
      <c r="D13" s="646" t="s">
        <v>294</v>
      </c>
      <c r="E13" s="646" t="s">
        <v>44</v>
      </c>
      <c r="F13" s="647" t="s">
        <v>295</v>
      </c>
    </row>
    <row r="14" spans="1:6" ht="24" customHeight="1" x14ac:dyDescent="0.15">
      <c r="A14" s="648" t="s">
        <v>341</v>
      </c>
      <c r="B14" s="649"/>
      <c r="C14" s="650"/>
      <c r="D14" s="651">
        <v>2E-3</v>
      </c>
      <c r="E14" s="649" t="s">
        <v>342</v>
      </c>
      <c r="F14" s="652"/>
    </row>
    <row r="15" spans="1:6" ht="24" customHeight="1" x14ac:dyDescent="0.15">
      <c r="A15" s="1262" t="s">
        <v>343</v>
      </c>
      <c r="B15" s="649" t="s">
        <v>344</v>
      </c>
      <c r="C15" s="650" t="s">
        <v>345</v>
      </c>
      <c r="D15" s="653">
        <v>4.0000000000000001E-3</v>
      </c>
      <c r="E15" s="649" t="s">
        <v>342</v>
      </c>
      <c r="F15" s="652"/>
    </row>
    <row r="16" spans="1:6" ht="24" customHeight="1" x14ac:dyDescent="0.15">
      <c r="A16" s="1263"/>
      <c r="B16" s="649" t="s">
        <v>346</v>
      </c>
      <c r="C16" s="650" t="s">
        <v>347</v>
      </c>
      <c r="D16" s="653">
        <v>2.53E-2</v>
      </c>
      <c r="E16" s="649" t="s">
        <v>342</v>
      </c>
      <c r="F16" s="652"/>
    </row>
    <row r="17" spans="1:6" ht="24" customHeight="1" x14ac:dyDescent="0.15">
      <c r="A17" s="648" t="s">
        <v>348</v>
      </c>
      <c r="B17" s="649"/>
      <c r="C17" s="650" t="s">
        <v>349</v>
      </c>
      <c r="D17" s="650">
        <v>1.2</v>
      </c>
      <c r="E17" s="649" t="s">
        <v>350</v>
      </c>
      <c r="F17" s="654" t="s">
        <v>351</v>
      </c>
    </row>
    <row r="18" spans="1:6" ht="24" customHeight="1" x14ac:dyDescent="0.15">
      <c r="A18" s="655" t="s">
        <v>352</v>
      </c>
      <c r="B18" s="656"/>
      <c r="C18" s="657" t="s">
        <v>353</v>
      </c>
      <c r="D18" s="658">
        <v>9.0000000000000028E-3</v>
      </c>
      <c r="E18" s="659" t="s">
        <v>354</v>
      </c>
      <c r="F18" s="660" t="s">
        <v>355</v>
      </c>
    </row>
    <row r="19" spans="1:6" x14ac:dyDescent="0.15">
      <c r="A19" s="661"/>
      <c r="B19" s="661"/>
      <c r="C19" s="661"/>
      <c r="D19" s="661"/>
      <c r="E19" s="661"/>
      <c r="F19" s="661"/>
    </row>
    <row r="20" spans="1:6" x14ac:dyDescent="0.15">
      <c r="A20" s="662"/>
      <c r="B20" s="662"/>
      <c r="C20" s="662"/>
      <c r="D20" s="663"/>
      <c r="E20" s="664"/>
      <c r="F20" s="662"/>
    </row>
  </sheetData>
  <mergeCells count="3">
    <mergeCell ref="A1:E1"/>
    <mergeCell ref="C2:F2"/>
    <mergeCell ref="A15:A16"/>
  </mergeCells>
  <phoneticPr fontId="5" type="noConversion"/>
  <pageMargins left="0.94999999999999984" right="0.19685039370078741" top="0.59" bottom="0.35433070866141736" header="0" footer="0"/>
  <pageSetup paperSize="9" scale="9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7" shapeId="15361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95250</xdr:rowOff>
              </from>
              <to>
                <xdr:col>8</xdr:col>
                <xdr:colOff>219075</xdr:colOff>
                <xdr:row>11</xdr:row>
                <xdr:rowOff>381000</xdr:rowOff>
              </to>
            </anchor>
          </objectPr>
        </oleObject>
      </mc:Choice>
      <mc:Fallback>
        <oleObject progId="AutoCAD.Drawing.17" shapeId="1536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indexed="10"/>
  </sheetPr>
  <dimension ref="A1:P26"/>
  <sheetViews>
    <sheetView showGridLines="0" workbookViewId="0">
      <selection sqref="A1:P1"/>
    </sheetView>
  </sheetViews>
  <sheetFormatPr defaultColWidth="11.42578125" defaultRowHeight="12" x14ac:dyDescent="0.15"/>
  <cols>
    <col min="1" max="1" width="15.28515625" style="666" customWidth="1"/>
    <col min="2" max="2" width="13.42578125" style="666" customWidth="1"/>
    <col min="3" max="9" width="6.140625" style="666" customWidth="1"/>
    <col min="10" max="11" width="6.28515625" style="666" customWidth="1"/>
    <col min="12" max="13" width="6.140625" style="666" customWidth="1"/>
    <col min="14" max="14" width="11.42578125" style="666" customWidth="1"/>
    <col min="15" max="15" width="8.140625" style="666" customWidth="1"/>
    <col min="16" max="16" width="11.85546875" style="666" customWidth="1"/>
    <col min="17" max="16384" width="11.42578125" style="666"/>
  </cols>
  <sheetData>
    <row r="1" spans="1:16" ht="22.5" customHeight="1" x14ac:dyDescent="0.15">
      <c r="A1" s="1264" t="s">
        <v>356</v>
      </c>
      <c r="B1" s="1265"/>
      <c r="C1" s="1265"/>
      <c r="D1" s="1265"/>
      <c r="E1" s="1265"/>
      <c r="F1" s="1265"/>
      <c r="G1" s="1265"/>
      <c r="H1" s="1265"/>
      <c r="I1" s="1265"/>
      <c r="J1" s="1265"/>
      <c r="K1" s="1265"/>
      <c r="L1" s="1265"/>
      <c r="M1" s="1265"/>
      <c r="N1" s="1265"/>
      <c r="O1" s="1265"/>
      <c r="P1" s="1266"/>
    </row>
    <row r="2" spans="1:16" ht="20.25" x14ac:dyDescent="0.15">
      <c r="A2" s="667"/>
      <c r="B2" s="668"/>
      <c r="C2" s="668"/>
      <c r="D2" s="668"/>
      <c r="E2" s="668"/>
      <c r="F2" s="668"/>
      <c r="G2" s="668"/>
      <c r="H2" s="668"/>
      <c r="I2" s="668"/>
      <c r="J2" s="668"/>
      <c r="K2" s="669"/>
      <c r="L2" s="669"/>
      <c r="M2" s="669"/>
      <c r="N2" s="669"/>
      <c r="O2" s="669"/>
      <c r="P2" s="670"/>
    </row>
    <row r="3" spans="1:16" s="679" customFormat="1" ht="18.75" customHeight="1" x14ac:dyDescent="0.15">
      <c r="A3" s="671"/>
      <c r="B3" s="672"/>
      <c r="C3" s="672"/>
      <c r="D3" s="672"/>
      <c r="E3" s="672"/>
      <c r="F3" s="672"/>
      <c r="G3" s="672"/>
      <c r="H3" s="672"/>
      <c r="I3" s="672"/>
      <c r="J3" s="672"/>
      <c r="K3" s="673"/>
      <c r="L3" s="674" t="s">
        <v>357</v>
      </c>
      <c r="M3" s="675" t="s">
        <v>358</v>
      </c>
      <c r="N3" s="676"/>
      <c r="O3" s="677"/>
      <c r="P3" s="678"/>
    </row>
    <row r="4" spans="1:16" ht="18.75" customHeight="1" x14ac:dyDescent="0.15">
      <c r="A4" s="680"/>
      <c r="B4" s="681" t="s">
        <v>359</v>
      </c>
      <c r="C4" s="681"/>
      <c r="D4" s="681"/>
      <c r="E4" s="682"/>
      <c r="F4" s="682"/>
      <c r="G4" s="681"/>
      <c r="H4" s="681" t="s">
        <v>360</v>
      </c>
      <c r="I4" s="681"/>
      <c r="J4" s="681"/>
      <c r="K4" s="683"/>
      <c r="L4" s="684" t="s">
        <v>361</v>
      </c>
      <c r="M4" s="685" t="s">
        <v>362</v>
      </c>
      <c r="N4" s="686"/>
      <c r="O4" s="687"/>
      <c r="P4" s="687"/>
    </row>
    <row r="5" spans="1:16" s="679" customFormat="1" ht="18.75" customHeight="1" x14ac:dyDescent="0.15">
      <c r="A5" s="688"/>
      <c r="B5" s="689"/>
      <c r="C5" s="689"/>
      <c r="D5" s="689"/>
      <c r="E5" s="690"/>
      <c r="F5" s="690"/>
      <c r="G5" s="689"/>
      <c r="H5" s="689"/>
      <c r="I5" s="689"/>
      <c r="J5" s="689"/>
      <c r="K5" s="691"/>
      <c r="L5" s="684" t="s">
        <v>363</v>
      </c>
      <c r="M5" s="685" t="s">
        <v>364</v>
      </c>
      <c r="N5" s="686"/>
      <c r="O5" s="692"/>
      <c r="P5" s="693"/>
    </row>
    <row r="6" spans="1:16" s="702" customFormat="1" ht="18.75" customHeight="1" x14ac:dyDescent="0.15">
      <c r="A6" s="694"/>
      <c r="B6" s="695"/>
      <c r="C6" s="695"/>
      <c r="D6" s="695"/>
      <c r="E6" s="696"/>
      <c r="F6" s="696"/>
      <c r="G6" s="695"/>
      <c r="H6" s="695"/>
      <c r="I6" s="695"/>
      <c r="J6" s="695"/>
      <c r="K6" s="697"/>
      <c r="L6" s="698" t="s">
        <v>365</v>
      </c>
      <c r="M6" s="699" t="s">
        <v>366</v>
      </c>
      <c r="N6" s="700"/>
      <c r="O6" s="701"/>
      <c r="P6" s="692"/>
    </row>
    <row r="7" spans="1:16" s="702" customFormat="1" ht="12" customHeight="1" x14ac:dyDescent="0.15">
      <c r="A7" s="694"/>
      <c r="B7" s="696"/>
      <c r="C7" s="696"/>
      <c r="D7" s="696"/>
      <c r="E7" s="695"/>
      <c r="F7" s="696"/>
      <c r="G7" s="695"/>
      <c r="H7" s="695"/>
      <c r="I7" s="695"/>
      <c r="J7" s="695"/>
      <c r="K7" s="695"/>
      <c r="L7" s="695"/>
      <c r="M7" s="695"/>
      <c r="N7" s="695"/>
      <c r="O7" s="695"/>
      <c r="P7" s="692"/>
    </row>
    <row r="8" spans="1:16" s="702" customFormat="1" ht="12" customHeight="1" x14ac:dyDescent="0.15">
      <c r="A8" s="694"/>
      <c r="B8" s="696"/>
      <c r="C8" s="696"/>
      <c r="D8" s="696"/>
      <c r="E8" s="695"/>
      <c r="F8" s="696"/>
      <c r="G8" s="695"/>
      <c r="H8" s="703"/>
      <c r="I8" s="704"/>
      <c r="J8" s="705"/>
      <c r="K8" s="706" t="s">
        <v>367</v>
      </c>
      <c r="L8" s="1267">
        <v>0.83</v>
      </c>
      <c r="M8" s="1267"/>
      <c r="N8" s="695"/>
      <c r="O8" s="695"/>
      <c r="P8" s="692"/>
    </row>
    <row r="9" spans="1:16" s="702" customFormat="1" ht="12" customHeight="1" x14ac:dyDescent="0.15">
      <c r="A9" s="691"/>
      <c r="B9" s="695"/>
      <c r="C9" s="695"/>
      <c r="D9" s="695"/>
      <c r="E9" s="695"/>
      <c r="F9" s="696"/>
      <c r="G9" s="695"/>
      <c r="H9" s="695"/>
      <c r="I9" s="695"/>
      <c r="J9" s="695"/>
      <c r="K9" s="695"/>
      <c r="L9" s="695"/>
      <c r="M9" s="695"/>
      <c r="N9" s="695"/>
      <c r="O9" s="695"/>
      <c r="P9" s="692"/>
    </row>
    <row r="10" spans="1:16" s="702" customFormat="1" ht="12" customHeight="1" x14ac:dyDescent="0.15">
      <c r="A10" s="691"/>
      <c r="B10" s="695"/>
      <c r="C10" s="695"/>
      <c r="D10" s="695"/>
      <c r="E10" s="695"/>
      <c r="F10" s="696"/>
      <c r="G10" s="695"/>
      <c r="H10" s="695"/>
      <c r="I10" s="695"/>
      <c r="J10" s="695"/>
      <c r="K10" s="695"/>
      <c r="L10" s="695"/>
      <c r="M10" s="695"/>
      <c r="N10" s="695"/>
      <c r="O10" s="695"/>
      <c r="P10" s="692"/>
    </row>
    <row r="11" spans="1:16" s="702" customFormat="1" ht="12" customHeight="1" x14ac:dyDescent="0.15">
      <c r="A11" s="691"/>
      <c r="B11" s="695"/>
      <c r="C11" s="695"/>
      <c r="D11" s="695"/>
      <c r="E11" s="695"/>
      <c r="F11" s="696"/>
      <c r="G11" s="695"/>
      <c r="H11" s="695"/>
      <c r="I11" s="695"/>
      <c r="J11" s="695"/>
      <c r="K11" s="695"/>
      <c r="L11" s="695"/>
      <c r="M11" s="695"/>
      <c r="N11" s="695"/>
      <c r="O11" s="695"/>
      <c r="P11" s="692"/>
    </row>
    <row r="12" spans="1:16" s="702" customFormat="1" ht="12" customHeight="1" x14ac:dyDescent="0.15">
      <c r="A12" s="691"/>
      <c r="B12" s="695"/>
      <c r="C12" s="695"/>
      <c r="D12" s="695"/>
      <c r="E12" s="695"/>
      <c r="F12" s="696"/>
      <c r="G12" s="695"/>
      <c r="H12" s="695"/>
      <c r="I12" s="695"/>
      <c r="J12" s="695"/>
      <c r="K12" s="695"/>
      <c r="L12" s="695"/>
      <c r="M12" s="695"/>
      <c r="N12" s="696"/>
      <c r="O12" s="707" t="s">
        <v>368</v>
      </c>
      <c r="P12" s="708">
        <v>0.2</v>
      </c>
    </row>
    <row r="13" spans="1:16" s="702" customFormat="1" ht="12" customHeight="1" x14ac:dyDescent="0.15">
      <c r="A13" s="691"/>
      <c r="B13" s="695"/>
      <c r="C13" s="695"/>
      <c r="D13" s="695"/>
      <c r="E13" s="695"/>
      <c r="F13" s="696"/>
      <c r="G13" s="695"/>
      <c r="H13" s="695"/>
      <c r="I13" s="695"/>
      <c r="J13" s="695"/>
      <c r="K13" s="695"/>
      <c r="L13" s="695"/>
      <c r="M13" s="695"/>
      <c r="N13" s="707"/>
      <c r="O13" s="707"/>
      <c r="P13" s="708" t="s">
        <v>369</v>
      </c>
    </row>
    <row r="14" spans="1:16" s="702" customFormat="1" ht="12" customHeight="1" x14ac:dyDescent="0.15">
      <c r="A14" s="691"/>
      <c r="B14" s="695"/>
      <c r="C14" s="695"/>
      <c r="D14" s="695"/>
      <c r="E14" s="695"/>
      <c r="F14" s="696"/>
      <c r="G14" s="695"/>
      <c r="H14" s="695"/>
      <c r="I14" s="703"/>
      <c r="J14" s="695"/>
      <c r="K14" s="695"/>
      <c r="L14" s="695"/>
      <c r="M14" s="695"/>
      <c r="N14" s="707"/>
      <c r="O14" s="707"/>
      <c r="P14" s="709"/>
    </row>
    <row r="15" spans="1:16" s="702" customFormat="1" ht="12" customHeight="1" x14ac:dyDescent="0.15">
      <c r="A15" s="691"/>
      <c r="B15" s="695"/>
      <c r="C15" s="695"/>
      <c r="D15" s="695"/>
      <c r="E15" s="695"/>
      <c r="F15" s="696"/>
      <c r="G15" s="695"/>
      <c r="H15" s="695"/>
      <c r="I15" s="695"/>
      <c r="J15" s="695"/>
      <c r="K15" s="695"/>
      <c r="L15" s="695"/>
      <c r="M15" s="695"/>
      <c r="N15" s="707"/>
      <c r="O15" s="707"/>
      <c r="P15" s="708"/>
    </row>
    <row r="16" spans="1:16" s="702" customFormat="1" ht="12" customHeight="1" x14ac:dyDescent="0.15">
      <c r="A16" s="691"/>
      <c r="B16" s="695"/>
      <c r="C16" s="695"/>
      <c r="D16" s="695"/>
      <c r="E16" s="695"/>
      <c r="F16" s="696"/>
      <c r="G16" s="695"/>
      <c r="H16" s="695"/>
      <c r="I16" s="695"/>
      <c r="J16" s="695"/>
      <c r="K16" s="695"/>
      <c r="L16" s="695"/>
      <c r="M16" s="695"/>
      <c r="N16" s="707"/>
      <c r="O16" s="710"/>
      <c r="P16" s="692"/>
    </row>
    <row r="17" spans="1:16" s="702" customFormat="1" ht="12" customHeight="1" x14ac:dyDescent="0.15">
      <c r="A17" s="691"/>
      <c r="B17" s="695"/>
      <c r="C17" s="695"/>
      <c r="D17" s="695"/>
      <c r="E17" s="695"/>
      <c r="F17" s="696"/>
      <c r="G17" s="695"/>
      <c r="H17" s="695"/>
      <c r="I17" s="695"/>
      <c r="J17" s="695"/>
      <c r="K17" s="695"/>
      <c r="L17" s="695"/>
      <c r="M17" s="695"/>
      <c r="N17" s="707"/>
      <c r="O17" s="711"/>
      <c r="P17" s="692"/>
    </row>
    <row r="18" spans="1:16" s="702" customFormat="1" ht="12" customHeight="1" x14ac:dyDescent="0.15">
      <c r="A18" s="691"/>
      <c r="B18" s="695"/>
      <c r="C18" s="695"/>
      <c r="D18" s="695"/>
      <c r="E18" s="695"/>
      <c r="F18" s="696"/>
      <c r="G18" s="695"/>
      <c r="H18" s="695"/>
      <c r="I18" s="695"/>
      <c r="J18" s="695"/>
      <c r="K18" s="706" t="s">
        <v>370</v>
      </c>
      <c r="L18" s="1268">
        <f>N23</f>
        <v>0.9585140562248996</v>
      </c>
      <c r="M18" s="1269"/>
      <c r="N18" s="712" t="s">
        <v>371</v>
      </c>
      <c r="O18" s="711"/>
      <c r="P18" s="692"/>
    </row>
    <row r="19" spans="1:16" s="702" customFormat="1" ht="32.450000000000003" customHeight="1" x14ac:dyDescent="0.15">
      <c r="A19" s="691"/>
      <c r="B19" s="1269"/>
      <c r="C19" s="1269"/>
      <c r="D19" s="1269"/>
      <c r="E19" s="695"/>
      <c r="F19" s="695"/>
      <c r="G19" s="695"/>
      <c r="H19" s="695"/>
      <c r="I19" s="695"/>
      <c r="J19" s="695"/>
      <c r="K19" s="695"/>
      <c r="L19" s="695"/>
      <c r="M19" s="695"/>
      <c r="N19" s="695"/>
      <c r="O19" s="695"/>
      <c r="P19" s="692"/>
    </row>
    <row r="20" spans="1:16" s="702" customFormat="1" ht="12" customHeight="1" x14ac:dyDescent="0.15">
      <c r="A20" s="691"/>
      <c r="B20" s="695"/>
      <c r="C20" s="695"/>
      <c r="D20" s="695"/>
      <c r="E20" s="695"/>
      <c r="F20" s="695"/>
      <c r="G20" s="695"/>
      <c r="H20" s="695"/>
      <c r="I20" s="695"/>
      <c r="J20" s="695"/>
      <c r="K20" s="695"/>
      <c r="L20" s="695"/>
      <c r="M20" s="695"/>
      <c r="N20" s="695"/>
      <c r="O20" s="695"/>
      <c r="P20" s="692"/>
    </row>
    <row r="21" spans="1:16" s="713" customFormat="1" ht="30" customHeight="1" x14ac:dyDescent="0.15">
      <c r="A21" s="1273" t="s">
        <v>329</v>
      </c>
      <c r="B21" s="1274"/>
      <c r="C21" s="1274"/>
      <c r="D21" s="1274"/>
      <c r="E21" s="1274"/>
      <c r="F21" s="1274"/>
      <c r="G21" s="1274"/>
      <c r="H21" s="1274"/>
      <c r="I21" s="1274"/>
      <c r="J21" s="1274"/>
      <c r="K21" s="1274"/>
      <c r="L21" s="1274"/>
      <c r="M21" s="1274"/>
      <c r="N21" s="1274"/>
      <c r="O21" s="1274"/>
      <c r="P21" s="1275"/>
    </row>
    <row r="22" spans="1:16" s="717" customFormat="1" ht="30" customHeight="1" x14ac:dyDescent="0.15">
      <c r="A22" s="714" t="s">
        <v>330</v>
      </c>
      <c r="B22" s="715" t="s">
        <v>331</v>
      </c>
      <c r="C22" s="1276" t="s">
        <v>332</v>
      </c>
      <c r="D22" s="1277"/>
      <c r="E22" s="1277"/>
      <c r="F22" s="1277"/>
      <c r="G22" s="1277"/>
      <c r="H22" s="1277"/>
      <c r="I22" s="1277"/>
      <c r="J22" s="1277"/>
      <c r="K22" s="1277"/>
      <c r="L22" s="1277"/>
      <c r="M22" s="1278"/>
      <c r="N22" s="715" t="s">
        <v>333</v>
      </c>
      <c r="O22" s="715" t="s">
        <v>44</v>
      </c>
      <c r="P22" s="716" t="s">
        <v>334</v>
      </c>
    </row>
    <row r="23" spans="1:16" s="717" customFormat="1" ht="35.1" customHeight="1" x14ac:dyDescent="0.15">
      <c r="A23" s="718" t="s">
        <v>372</v>
      </c>
      <c r="B23" s="719"/>
      <c r="C23" s="1279" t="s">
        <v>373</v>
      </c>
      <c r="D23" s="1280"/>
      <c r="E23" s="1280"/>
      <c r="F23" s="1280"/>
      <c r="G23" s="1280"/>
      <c r="H23" s="1280"/>
      <c r="I23" s="1280"/>
      <c r="J23" s="1280"/>
      <c r="K23" s="1280"/>
      <c r="L23" s="1280"/>
      <c r="M23" s="1281"/>
      <c r="N23" s="720">
        <f>L8+8*P12*P12/(3*L8)</f>
        <v>0.9585140562248996</v>
      </c>
      <c r="O23" s="721" t="s">
        <v>124</v>
      </c>
      <c r="P23" s="722"/>
    </row>
    <row r="24" spans="1:16" s="717" customFormat="1" ht="35.1" customHeight="1" x14ac:dyDescent="0.15">
      <c r="A24" s="723" t="s">
        <v>374</v>
      </c>
      <c r="B24" s="724" t="s">
        <v>375</v>
      </c>
      <c r="C24" s="1282" t="s">
        <v>376</v>
      </c>
      <c r="D24" s="1283"/>
      <c r="E24" s="1283"/>
      <c r="F24" s="1283"/>
      <c r="G24" s="1283"/>
      <c r="H24" s="1283"/>
      <c r="I24" s="1283"/>
      <c r="J24" s="1283"/>
      <c r="K24" s="1283"/>
      <c r="L24" s="1283"/>
      <c r="M24" s="1284"/>
      <c r="N24" s="725">
        <v>0.96</v>
      </c>
      <c r="O24" s="724" t="s">
        <v>377</v>
      </c>
      <c r="P24" s="726"/>
    </row>
    <row r="25" spans="1:16" s="717" customFormat="1" ht="35.1" customHeight="1" x14ac:dyDescent="0.15">
      <c r="A25" s="727" t="s">
        <v>378</v>
      </c>
      <c r="B25" s="728"/>
      <c r="C25" s="1270" t="s">
        <v>379</v>
      </c>
      <c r="D25" s="1271"/>
      <c r="E25" s="1271"/>
      <c r="F25" s="1271"/>
      <c r="G25" s="1271"/>
      <c r="H25" s="1271"/>
      <c r="I25" s="1271"/>
      <c r="J25" s="1271"/>
      <c r="K25" s="1271"/>
      <c r="L25" s="1271"/>
      <c r="M25" s="1272"/>
      <c r="N25" s="729">
        <f>2*(P12+0.03)*(P12+0.03)*(P12+0.03)/(3*L8)+2*L8*(P12+0.03)/3</f>
        <v>0.13703935742971887</v>
      </c>
      <c r="O25" s="730" t="s">
        <v>127</v>
      </c>
      <c r="P25" s="731"/>
    </row>
    <row r="26" spans="1:16" s="732" customFormat="1" x14ac:dyDescent="0.15"/>
  </sheetData>
  <mergeCells count="9">
    <mergeCell ref="A1:P1"/>
    <mergeCell ref="L8:M8"/>
    <mergeCell ref="L18:M18"/>
    <mergeCell ref="B19:D19"/>
    <mergeCell ref="C25:M25"/>
    <mergeCell ref="A21:P21"/>
    <mergeCell ref="C22:M22"/>
    <mergeCell ref="C23:M23"/>
    <mergeCell ref="C24:M24"/>
  </mergeCells>
  <phoneticPr fontId="5" type="noConversion"/>
  <printOptions horizontalCentered="1" verticalCentered="1"/>
  <pageMargins left="0.78740157480314965" right="0.19685039370078741" top="0.78740157480314965" bottom="0.35433070866141736" header="0" footer="0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I33"/>
  <sheetViews>
    <sheetView showGridLines="0" zoomScale="115" zoomScaleNormal="115" zoomScaleSheetLayoutView="115" workbookViewId="0">
      <selection activeCell="K34" sqref="K34"/>
    </sheetView>
  </sheetViews>
  <sheetFormatPr defaultColWidth="11.42578125" defaultRowHeight="12" x14ac:dyDescent="0.15"/>
  <cols>
    <col min="1" max="1" width="1.140625" style="237" customWidth="1"/>
    <col min="2" max="2" width="8.5703125" style="237" customWidth="1"/>
    <col min="3" max="3" width="2.85546875" style="237" customWidth="1"/>
    <col min="4" max="4" width="5.5703125" style="237" customWidth="1"/>
    <col min="5" max="5" width="5.140625" style="237" customWidth="1"/>
    <col min="6" max="6" width="2.5703125" style="237" customWidth="1"/>
    <col min="7" max="7" width="5.7109375" style="237" customWidth="1"/>
    <col min="8" max="8" width="2.28515625" style="237" customWidth="1"/>
    <col min="9" max="9" width="5.7109375" style="237" customWidth="1"/>
    <col min="10" max="10" width="2.5703125" style="237" customWidth="1"/>
    <col min="11" max="11" width="4.28515625" style="237" customWidth="1"/>
    <col min="12" max="12" width="1.85546875" style="237" customWidth="1"/>
    <col min="13" max="13" width="4.85546875" style="237" customWidth="1"/>
    <col min="14" max="14" width="2.5703125" style="237" customWidth="1"/>
    <col min="15" max="15" width="7.42578125" style="237" customWidth="1"/>
    <col min="16" max="17" width="5" style="237" customWidth="1"/>
    <col min="18" max="18" width="8.140625" style="237" customWidth="1"/>
    <col min="19" max="19" width="7.85546875" style="237" customWidth="1"/>
    <col min="20" max="20" width="2" style="237" customWidth="1"/>
    <col min="21" max="21" width="5.7109375" style="237" customWidth="1"/>
    <col min="22" max="22" width="2.5703125" style="237" customWidth="1"/>
    <col min="23" max="23" width="5.5703125" style="237" customWidth="1"/>
    <col min="24" max="24" width="2.7109375" style="237" customWidth="1"/>
    <col min="25" max="25" width="5.5703125" style="237" customWidth="1"/>
    <col min="26" max="26" width="2.7109375" style="237" customWidth="1"/>
    <col min="27" max="27" width="5.28515625" style="237" customWidth="1"/>
    <col min="28" max="28" width="3.42578125" style="237" customWidth="1"/>
    <col min="29" max="29" width="5" style="237" customWidth="1"/>
    <col min="30" max="30" width="4.7109375" style="237" customWidth="1"/>
    <col min="31" max="31" width="5.85546875" style="237" customWidth="1"/>
    <col min="32" max="32" width="4.5703125" style="237" customWidth="1"/>
    <col min="33" max="33" width="1.140625" style="237" customWidth="1"/>
    <col min="34" max="16384" width="11.42578125" style="237"/>
  </cols>
  <sheetData>
    <row r="1" spans="1:33" ht="12" customHeight="1" x14ac:dyDescent="0.1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2.5" x14ac:dyDescent="0.25">
      <c r="A2" s="238"/>
      <c r="B2" s="239" t="s">
        <v>502</v>
      </c>
      <c r="C2" s="240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</row>
    <row r="3" spans="1:33" ht="12" customHeight="1" x14ac:dyDescent="0.15">
      <c r="A3" s="238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Z3" s="245"/>
      <c r="AA3" s="244"/>
      <c r="AB3" s="244"/>
      <c r="AC3" s="244"/>
      <c r="AD3" s="244"/>
      <c r="AE3" s="244"/>
      <c r="AF3" s="244"/>
      <c r="AG3" s="243"/>
    </row>
    <row r="4" spans="1:33" ht="12" customHeight="1" x14ac:dyDescent="0.15">
      <c r="A4" s="238"/>
      <c r="B4" s="244"/>
      <c r="C4" s="244"/>
      <c r="D4" s="246" t="s">
        <v>105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6" t="s">
        <v>106</v>
      </c>
      <c r="S4" s="244"/>
      <c r="T4" s="244"/>
      <c r="U4" s="244"/>
      <c r="V4" s="244"/>
      <c r="W4" s="244"/>
      <c r="X4" s="1032">
        <v>0.75</v>
      </c>
      <c r="Y4" s="1032"/>
      <c r="Z4" s="245"/>
      <c r="AA4" s="244"/>
      <c r="AB4" s="244"/>
      <c r="AC4" s="244"/>
      <c r="AD4" s="244"/>
      <c r="AE4" s="244"/>
      <c r="AF4" s="244"/>
      <c r="AG4" s="243"/>
    </row>
    <row r="5" spans="1:33" s="250" customFormat="1" ht="12" customHeight="1" x14ac:dyDescent="0.15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1033" t="s">
        <v>107</v>
      </c>
      <c r="T5" s="1033"/>
      <c r="U5" s="249">
        <v>0.45</v>
      </c>
      <c r="X5" s="248"/>
      <c r="Y5" s="248"/>
      <c r="Z5" s="248"/>
      <c r="AA5" s="248"/>
      <c r="AB5" s="248"/>
      <c r="AC5" s="248"/>
      <c r="AD5" s="248"/>
      <c r="AE5" s="248"/>
      <c r="AF5" s="248"/>
      <c r="AG5" s="251"/>
    </row>
    <row r="6" spans="1:33" s="250" customFormat="1" ht="12" customHeight="1" x14ac:dyDescent="0.15">
      <c r="A6" s="247"/>
      <c r="B6" s="248"/>
      <c r="C6" s="248"/>
      <c r="D6" s="248"/>
      <c r="E6" s="252"/>
      <c r="F6" s="252"/>
      <c r="G6" s="252"/>
      <c r="H6" s="252"/>
      <c r="I6" s="252"/>
      <c r="J6" s="252"/>
      <c r="K6" s="252"/>
      <c r="L6" s="252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51"/>
    </row>
    <row r="7" spans="1:33" s="250" customFormat="1" ht="12" customHeight="1" x14ac:dyDescent="0.15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51"/>
    </row>
    <row r="8" spans="1:33" s="250" customFormat="1" ht="12" customHeight="1" x14ac:dyDescent="0.15">
      <c r="A8" s="247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53" t="s">
        <v>108</v>
      </c>
      <c r="U8" s="254">
        <v>0.3</v>
      </c>
      <c r="X8" s="248"/>
      <c r="Y8" s="248"/>
      <c r="Z8" s="248"/>
      <c r="AA8" s="248"/>
      <c r="AB8" s="248"/>
      <c r="AC8" s="248"/>
      <c r="AD8" s="248"/>
      <c r="AE8" s="248"/>
      <c r="AF8" s="248"/>
      <c r="AG8" s="251"/>
    </row>
    <row r="9" spans="1:33" s="250" customFormat="1" ht="12" customHeight="1" x14ac:dyDescent="0.1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1034" t="s">
        <v>109</v>
      </c>
      <c r="U9" s="1034"/>
      <c r="V9" s="255"/>
      <c r="W9" s="256"/>
      <c r="X9" s="248"/>
      <c r="Y9" s="248"/>
      <c r="Z9" s="248"/>
      <c r="AA9" s="248"/>
      <c r="AB9" s="248"/>
      <c r="AC9" s="248"/>
      <c r="AD9" s="248"/>
      <c r="AE9" s="248"/>
      <c r="AF9" s="248"/>
      <c r="AG9" s="251"/>
    </row>
    <row r="10" spans="1:33" s="250" customFormat="1" ht="12" customHeight="1" x14ac:dyDescent="0.15">
      <c r="A10" s="247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S10" s="248"/>
      <c r="T10" s="248"/>
      <c r="U10" s="248"/>
      <c r="V10" s="256"/>
      <c r="W10" s="256"/>
      <c r="X10" s="248"/>
      <c r="Y10" s="248"/>
      <c r="Z10" s="1034" t="s">
        <v>110</v>
      </c>
      <c r="AA10" s="1034"/>
      <c r="AB10" s="1034"/>
      <c r="AC10" s="248"/>
      <c r="AD10" s="248"/>
      <c r="AE10" s="248"/>
      <c r="AF10" s="248"/>
      <c r="AG10" s="251"/>
    </row>
    <row r="11" spans="1:33" s="250" customFormat="1" ht="12" customHeight="1" x14ac:dyDescent="0.15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S11" s="248"/>
      <c r="T11" s="1035">
        <f>ROUND(SQRT(1+U8^2)*AC11,2)</f>
        <v>1.57</v>
      </c>
      <c r="U11" s="1035"/>
      <c r="V11" s="256"/>
      <c r="W11" s="256"/>
      <c r="X11" s="248"/>
      <c r="Y11" s="248"/>
      <c r="AC11" s="258">
        <v>1.5</v>
      </c>
      <c r="AD11" s="259">
        <f>AC11+AC16</f>
        <v>1.5</v>
      </c>
      <c r="AE11" s="248"/>
      <c r="AF11" s="248"/>
      <c r="AG11" s="251"/>
    </row>
    <row r="12" spans="1:33" s="250" customFormat="1" ht="12" customHeight="1" x14ac:dyDescent="0.15">
      <c r="A12" s="247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 t="s">
        <v>111</v>
      </c>
      <c r="AB12" s="248"/>
      <c r="AC12" s="248"/>
      <c r="AD12" s="248"/>
      <c r="AE12" s="248"/>
      <c r="AF12" s="248"/>
      <c r="AG12" s="251"/>
    </row>
    <row r="13" spans="1:33" s="250" customFormat="1" ht="12" customHeight="1" x14ac:dyDescent="0.15">
      <c r="A13" s="247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51"/>
    </row>
    <row r="14" spans="1:33" s="250" customFormat="1" ht="12" customHeight="1" x14ac:dyDescent="0.15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 t="s">
        <v>113</v>
      </c>
      <c r="AB14" s="248"/>
      <c r="AC14" s="248"/>
      <c r="AD14" s="248"/>
      <c r="AE14" s="248"/>
      <c r="AF14" s="248"/>
      <c r="AG14" s="251"/>
    </row>
    <row r="15" spans="1:33" s="250" customFormat="1" ht="12" customHeight="1" x14ac:dyDescent="0.15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51"/>
    </row>
    <row r="16" spans="1:33" s="250" customFormat="1" ht="12" customHeight="1" x14ac:dyDescent="0.15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4"/>
      <c r="R16" s="248"/>
      <c r="S16" s="260"/>
      <c r="T16" s="248"/>
      <c r="U16" s="248"/>
      <c r="V16" s="248"/>
      <c r="W16" s="261"/>
      <c r="X16" s="248"/>
      <c r="Y16" s="248"/>
      <c r="Z16" s="248"/>
      <c r="AA16" s="244"/>
      <c r="AB16" s="248"/>
      <c r="AC16" s="262"/>
      <c r="AD16" s="263"/>
      <c r="AE16" s="248"/>
      <c r="AF16" s="248"/>
      <c r="AG16" s="251"/>
    </row>
    <row r="17" spans="1:35" s="250" customFormat="1" ht="12" customHeight="1" x14ac:dyDescent="0.15">
      <c r="A17" s="247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51"/>
    </row>
    <row r="18" spans="1:35" s="250" customFormat="1" ht="12" customHeight="1" x14ac:dyDescent="0.15">
      <c r="A18" s="247"/>
      <c r="B18" s="248"/>
      <c r="C18" s="248"/>
      <c r="D18" s="248"/>
      <c r="E18" s="248"/>
      <c r="F18" s="248"/>
      <c r="G18" s="1036">
        <v>1</v>
      </c>
      <c r="H18" s="1036"/>
      <c r="I18" s="1036"/>
      <c r="J18" s="248"/>
      <c r="K18" s="248"/>
      <c r="L18" s="248"/>
      <c r="M18" s="248"/>
      <c r="N18" s="248"/>
      <c r="O18" s="248"/>
      <c r="P18" s="248"/>
      <c r="Q18" s="248"/>
      <c r="R18" s="248"/>
      <c r="S18" s="265"/>
      <c r="T18" s="259"/>
      <c r="U18" s="266"/>
      <c r="V18" s="1037"/>
      <c r="W18" s="1037"/>
      <c r="X18" s="248"/>
      <c r="Y18" s="248"/>
      <c r="Z18" s="248"/>
      <c r="AA18" s="248"/>
      <c r="AB18" s="248"/>
      <c r="AC18" s="248"/>
      <c r="AD18" s="248"/>
      <c r="AE18" s="248"/>
      <c r="AF18" s="248"/>
      <c r="AG18" s="251"/>
    </row>
    <row r="19" spans="1:35" s="250" customFormat="1" ht="12" customHeight="1" x14ac:dyDescent="0.15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1029"/>
      <c r="T19" s="1029"/>
      <c r="U19" s="267">
        <v>0.3</v>
      </c>
      <c r="V19" s="265"/>
      <c r="W19" s="265"/>
      <c r="X19" s="248"/>
      <c r="Y19" s="248"/>
      <c r="Z19" s="248"/>
      <c r="AA19" s="248"/>
      <c r="AB19" s="248"/>
      <c r="AC19" s="248"/>
      <c r="AD19" s="248"/>
      <c r="AE19" s="248"/>
      <c r="AF19" s="248"/>
      <c r="AG19" s="251"/>
    </row>
    <row r="20" spans="1:35" s="250" customFormat="1" ht="9.9499999999999993" customHeight="1" x14ac:dyDescent="0.15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64"/>
      <c r="T20" s="264"/>
      <c r="V20" s="264"/>
      <c r="W20" s="264">
        <v>0.9</v>
      </c>
      <c r="X20" s="248"/>
      <c r="Y20" s="248"/>
      <c r="Z20" s="248"/>
      <c r="AA20" s="248"/>
      <c r="AB20" s="248"/>
      <c r="AC20" s="248"/>
      <c r="AD20" s="248"/>
      <c r="AE20" s="248"/>
      <c r="AF20" s="248"/>
      <c r="AG20" s="251"/>
    </row>
    <row r="21" spans="1:35" ht="15.75" customHeight="1" x14ac:dyDescent="0.15">
      <c r="A21" s="238"/>
      <c r="B21" s="1030" t="s">
        <v>114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30"/>
      <c r="AF21" s="1030"/>
      <c r="AG21" s="243"/>
    </row>
    <row r="22" spans="1:35" s="275" customFormat="1" ht="20.100000000000001" customHeight="1" x14ac:dyDescent="0.15">
      <c r="A22" s="269"/>
      <c r="B22" s="270" t="s">
        <v>115</v>
      </c>
      <c r="C22" s="1010" t="s">
        <v>116</v>
      </c>
      <c r="D22" s="1008"/>
      <c r="E22" s="1010" t="s">
        <v>117</v>
      </c>
      <c r="F22" s="1031"/>
      <c r="G22" s="1031"/>
      <c r="H22" s="1031"/>
      <c r="I22" s="1031"/>
      <c r="J22" s="1031"/>
      <c r="K22" s="1031"/>
      <c r="L22" s="1031"/>
      <c r="M22" s="1031"/>
      <c r="N22" s="1008"/>
      <c r="O22" s="270" t="s">
        <v>118</v>
      </c>
      <c r="P22" s="270" t="s">
        <v>44</v>
      </c>
      <c r="Q22" s="1008" t="s">
        <v>119</v>
      </c>
      <c r="R22" s="1009"/>
      <c r="S22" s="270" t="s">
        <v>120</v>
      </c>
      <c r="T22" s="1010" t="s">
        <v>121</v>
      </c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08"/>
      <c r="AE22" s="270" t="s">
        <v>118</v>
      </c>
      <c r="AF22" s="270" t="s">
        <v>160</v>
      </c>
      <c r="AG22" s="274"/>
      <c r="AI22" s="276"/>
    </row>
    <row r="23" spans="1:35" s="275" customFormat="1" ht="21" customHeight="1" x14ac:dyDescent="0.15">
      <c r="A23" s="269"/>
      <c r="B23" s="270" t="s">
        <v>122</v>
      </c>
      <c r="C23" s="1010"/>
      <c r="D23" s="1008"/>
      <c r="E23" s="277">
        <f>G18</f>
        <v>1</v>
      </c>
      <c r="F23" s="278" t="s">
        <v>123</v>
      </c>
      <c r="G23" s="278">
        <f>AC11</f>
        <v>1.5</v>
      </c>
      <c r="H23" s="273"/>
      <c r="I23" s="273"/>
      <c r="J23" s="273"/>
      <c r="K23" s="273"/>
      <c r="L23" s="273"/>
      <c r="M23" s="273"/>
      <c r="N23" s="272"/>
      <c r="O23" s="279">
        <f>ROUND(E23*G23,2)</f>
        <v>1.5</v>
      </c>
      <c r="P23" s="270" t="s">
        <v>124</v>
      </c>
      <c r="Q23" s="1022" t="s">
        <v>125</v>
      </c>
      <c r="R23" s="270"/>
      <c r="S23" s="280"/>
      <c r="T23" s="281"/>
      <c r="U23" s="1024"/>
      <c r="V23" s="1024"/>
      <c r="W23" s="1024"/>
      <c r="X23" s="1024"/>
      <c r="Y23" s="1024"/>
      <c r="Z23" s="1024"/>
      <c r="AA23" s="1024"/>
      <c r="AB23" s="273"/>
      <c r="AC23" s="278"/>
      <c r="AD23" s="272"/>
      <c r="AE23" s="1025">
        <f>AC23+AC24</f>
        <v>0.31</v>
      </c>
      <c r="AF23" s="1026" t="s">
        <v>127</v>
      </c>
      <c r="AG23" s="274"/>
      <c r="AI23" s="282"/>
    </row>
    <row r="24" spans="1:35" s="275" customFormat="1" ht="21" customHeight="1" x14ac:dyDescent="0.15">
      <c r="A24" s="269"/>
      <c r="B24" s="270" t="s">
        <v>128</v>
      </c>
      <c r="C24" s="283" t="s">
        <v>129</v>
      </c>
      <c r="D24" s="284">
        <f>U8</f>
        <v>0.3</v>
      </c>
      <c r="E24" s="277">
        <f>E23</f>
        <v>1</v>
      </c>
      <c r="F24" s="278" t="s">
        <v>74</v>
      </c>
      <c r="G24" s="278">
        <f>T11</f>
        <v>1.57</v>
      </c>
      <c r="H24" s="273"/>
      <c r="I24" s="273"/>
      <c r="J24" s="285"/>
      <c r="K24" s="273"/>
      <c r="L24" s="273"/>
      <c r="M24" s="273"/>
      <c r="N24" s="272"/>
      <c r="O24" s="279">
        <f>ROUND(E24*G24,2)</f>
        <v>1.57</v>
      </c>
      <c r="P24" s="270" t="s">
        <v>124</v>
      </c>
      <c r="Q24" s="1023"/>
      <c r="R24" s="270" t="s">
        <v>130</v>
      </c>
      <c r="S24" s="280" t="s">
        <v>163</v>
      </c>
      <c r="T24" s="271"/>
      <c r="U24" s="278">
        <f>O24</f>
        <v>1.57</v>
      </c>
      <c r="V24" s="273" t="s">
        <v>123</v>
      </c>
      <c r="W24" s="286">
        <v>0.2</v>
      </c>
      <c r="X24" s="287" t="s">
        <v>131</v>
      </c>
      <c r="Y24" s="273"/>
      <c r="Z24" s="273"/>
      <c r="AA24" s="276"/>
      <c r="AB24" s="273" t="s">
        <v>101</v>
      </c>
      <c r="AC24" s="278">
        <f>ROUND(U24*W24,2)</f>
        <v>0.31</v>
      </c>
      <c r="AD24" s="272"/>
      <c r="AE24" s="1014"/>
      <c r="AF24" s="1014"/>
      <c r="AG24" s="274"/>
      <c r="AI24" s="276"/>
    </row>
    <row r="25" spans="1:35" s="275" customFormat="1" ht="18" customHeight="1" x14ac:dyDescent="0.15">
      <c r="A25" s="269"/>
      <c r="B25" s="270" t="s">
        <v>132</v>
      </c>
      <c r="C25" s="1019" t="s">
        <v>133</v>
      </c>
      <c r="D25" s="1020"/>
      <c r="E25" s="277">
        <f>X4</f>
        <v>0.75</v>
      </c>
      <c r="F25" s="273" t="s">
        <v>134</v>
      </c>
      <c r="G25" s="278">
        <f>W20</f>
        <v>0.9</v>
      </c>
      <c r="H25" s="273" t="s">
        <v>135</v>
      </c>
      <c r="I25" s="289">
        <v>2</v>
      </c>
      <c r="J25" s="287"/>
      <c r="K25" s="273"/>
      <c r="L25" s="273"/>
      <c r="M25" s="273"/>
      <c r="N25" s="272"/>
      <c r="O25" s="279">
        <f>ROUND((E25+G25)/I25,2)</f>
        <v>0.83</v>
      </c>
      <c r="P25" s="270" t="s">
        <v>136</v>
      </c>
      <c r="Q25" s="1022" t="s">
        <v>137</v>
      </c>
      <c r="R25" s="290" t="s">
        <v>138</v>
      </c>
      <c r="S25" s="270" t="s">
        <v>139</v>
      </c>
      <c r="T25" s="271"/>
      <c r="U25" s="278">
        <f>O24</f>
        <v>1.57</v>
      </c>
      <c r="V25" s="273" t="s">
        <v>123</v>
      </c>
      <c r="W25" s="291">
        <v>8.9999999999999993E-3</v>
      </c>
      <c r="X25" s="287" t="s">
        <v>131</v>
      </c>
      <c r="Y25" s="273"/>
      <c r="Z25" s="273" t="s">
        <v>101</v>
      </c>
      <c r="AA25" s="1018">
        <f>ROUND(U25*W25,3)</f>
        <v>1.4E-2</v>
      </c>
      <c r="AB25" s="1018"/>
      <c r="AC25" s="273"/>
      <c r="AD25" s="272"/>
      <c r="AE25" s="1027">
        <f>+AA25+AA26</f>
        <v>1.4E-2</v>
      </c>
      <c r="AF25" s="1026" t="s">
        <v>127</v>
      </c>
      <c r="AG25" s="274"/>
      <c r="AI25" s="276"/>
    </row>
    <row r="26" spans="1:35" s="275" customFormat="1" ht="18" customHeight="1" x14ac:dyDescent="0.15">
      <c r="A26" s="269"/>
      <c r="B26" s="270" t="s">
        <v>140</v>
      </c>
      <c r="C26" s="1010"/>
      <c r="D26" s="1008"/>
      <c r="E26" s="277">
        <f>O23</f>
        <v>1.5</v>
      </c>
      <c r="F26" s="273" t="s">
        <v>123</v>
      </c>
      <c r="G26" s="278">
        <f>O25</f>
        <v>0.83</v>
      </c>
      <c r="H26" s="273"/>
      <c r="I26" s="273"/>
      <c r="J26" s="287"/>
      <c r="K26" s="273"/>
      <c r="L26" s="273"/>
      <c r="M26" s="273"/>
      <c r="N26" s="272"/>
      <c r="O26" s="279">
        <f>ROUND(E26*G26,2)</f>
        <v>1.25</v>
      </c>
      <c r="P26" s="270" t="s">
        <v>127</v>
      </c>
      <c r="Q26" s="1023"/>
      <c r="R26" s="270" t="s">
        <v>141</v>
      </c>
      <c r="S26" s="270" t="s">
        <v>142</v>
      </c>
      <c r="T26" s="271"/>
      <c r="U26" s="278">
        <v>0</v>
      </c>
      <c r="V26" s="273" t="s">
        <v>123</v>
      </c>
      <c r="W26" s="278"/>
      <c r="X26" s="273" t="s">
        <v>123</v>
      </c>
      <c r="Y26" s="278">
        <v>1</v>
      </c>
      <c r="Z26" s="273" t="s">
        <v>101</v>
      </c>
      <c r="AA26" s="1018">
        <f>ROUND(U26*W26*Y26,3)</f>
        <v>0</v>
      </c>
      <c r="AB26" s="1018"/>
      <c r="AC26" s="273"/>
      <c r="AD26" s="272"/>
      <c r="AE26" s="1028"/>
      <c r="AF26" s="1014"/>
      <c r="AG26" s="274"/>
    </row>
    <row r="27" spans="1:35" s="275" customFormat="1" ht="18" customHeight="1" x14ac:dyDescent="0.15">
      <c r="A27" s="269"/>
      <c r="B27" s="270" t="s">
        <v>465</v>
      </c>
      <c r="C27" s="1010" t="s">
        <v>164</v>
      </c>
      <c r="D27" s="1008"/>
      <c r="E27" s="864">
        <f>O24</f>
        <v>1.57</v>
      </c>
      <c r="F27" s="862" t="s">
        <v>123</v>
      </c>
      <c r="G27" s="868">
        <v>0.45</v>
      </c>
      <c r="H27" s="867" t="s">
        <v>123</v>
      </c>
      <c r="I27" s="862">
        <v>0.77</v>
      </c>
      <c r="J27" s="867" t="s">
        <v>123</v>
      </c>
      <c r="K27" s="865">
        <v>2.65</v>
      </c>
      <c r="L27" s="1021" t="s">
        <v>467</v>
      </c>
      <c r="M27" s="1021"/>
      <c r="N27" s="866"/>
      <c r="O27" s="863">
        <f>ROUND(E27*G27*I27*K27,2)</f>
        <v>1.44</v>
      </c>
      <c r="P27" s="863" t="s">
        <v>468</v>
      </c>
      <c r="Q27" s="1008" t="s">
        <v>167</v>
      </c>
      <c r="R27" s="1009"/>
      <c r="S27" s="270"/>
      <c r="T27" s="292"/>
      <c r="U27" s="278">
        <f>AC24</f>
        <v>0.31</v>
      </c>
      <c r="V27" s="273" t="s">
        <v>123</v>
      </c>
      <c r="W27" s="293">
        <v>0.48</v>
      </c>
      <c r="X27" s="294" t="s">
        <v>168</v>
      </c>
      <c r="Y27" s="293"/>
      <c r="Z27" s="295"/>
      <c r="AA27" s="296">
        <f>AE25</f>
        <v>1.4E-2</v>
      </c>
      <c r="AB27" s="273" t="s">
        <v>123</v>
      </c>
      <c r="AC27" s="257">
        <v>1.1000000000000001</v>
      </c>
      <c r="AD27" s="294" t="s">
        <v>169</v>
      </c>
      <c r="AE27" s="279">
        <f>ROUND(U27*W27+AA27*AC27,2)</f>
        <v>0.16</v>
      </c>
      <c r="AF27" s="270" t="s">
        <v>127</v>
      </c>
      <c r="AG27" s="297"/>
    </row>
    <row r="28" spans="1:35" s="275" customFormat="1" ht="18" customHeight="1" x14ac:dyDescent="0.15">
      <c r="A28" s="269"/>
      <c r="B28" s="270" t="s">
        <v>144</v>
      </c>
      <c r="C28" s="1019" t="s">
        <v>461</v>
      </c>
      <c r="D28" s="1020"/>
      <c r="E28" s="277">
        <f>X4-U5</f>
        <v>0.3</v>
      </c>
      <c r="F28" s="298" t="s">
        <v>462</v>
      </c>
      <c r="G28" s="278">
        <f>W20-U5</f>
        <v>0.45</v>
      </c>
      <c r="H28" s="273" t="s">
        <v>463</v>
      </c>
      <c r="I28" s="273">
        <v>2</v>
      </c>
      <c r="J28" s="287" t="s">
        <v>407</v>
      </c>
      <c r="K28" s="852">
        <f>AC11</f>
        <v>1.5</v>
      </c>
      <c r="L28" s="273"/>
      <c r="M28" s="299"/>
      <c r="N28" s="300"/>
      <c r="O28" s="279">
        <f>(E28+G28)/I28*K28</f>
        <v>0.5625</v>
      </c>
      <c r="P28" s="270" t="s">
        <v>127</v>
      </c>
      <c r="Q28" s="1008" t="s">
        <v>170</v>
      </c>
      <c r="R28" s="1009"/>
      <c r="S28" s="270"/>
      <c r="T28" s="292"/>
      <c r="U28" s="278">
        <f>U27</f>
        <v>0.31</v>
      </c>
      <c r="V28" s="273" t="s">
        <v>123</v>
      </c>
      <c r="W28" s="293">
        <v>0.65</v>
      </c>
      <c r="X28" s="287" t="s">
        <v>131</v>
      </c>
      <c r="Y28" s="273"/>
      <c r="Z28" s="273"/>
      <c r="AA28" s="293"/>
      <c r="AB28" s="295"/>
      <c r="AC28" s="273"/>
      <c r="AD28" s="272"/>
      <c r="AE28" s="279">
        <f>ROUND((U28)*W28,2)</f>
        <v>0.2</v>
      </c>
      <c r="AF28" s="270" t="s">
        <v>127</v>
      </c>
      <c r="AG28" s="297"/>
    </row>
    <row r="29" spans="1:35" s="275" customFormat="1" ht="18" customHeight="1" x14ac:dyDescent="0.15">
      <c r="A29" s="269"/>
      <c r="B29" s="270" t="s">
        <v>149</v>
      </c>
      <c r="C29" s="1010"/>
      <c r="D29" s="1008"/>
      <c r="E29" s="277">
        <f>O24</f>
        <v>1.57</v>
      </c>
      <c r="F29" s="273" t="s">
        <v>123</v>
      </c>
      <c r="G29" s="286">
        <v>0.15</v>
      </c>
      <c r="H29" s="287" t="s">
        <v>131</v>
      </c>
      <c r="I29" s="273"/>
      <c r="J29" s="287"/>
      <c r="K29" s="273"/>
      <c r="L29" s="273"/>
      <c r="M29" s="273"/>
      <c r="N29" s="272"/>
      <c r="O29" s="270">
        <f>ROUND(E29*G29,2)</f>
        <v>0.24</v>
      </c>
      <c r="P29" s="270" t="s">
        <v>127</v>
      </c>
      <c r="Q29" s="1008" t="s">
        <v>150</v>
      </c>
      <c r="R29" s="1009"/>
      <c r="S29" s="270" t="s">
        <v>171</v>
      </c>
      <c r="T29" s="271"/>
      <c r="U29" s="278">
        <f>O24</f>
        <v>1.57</v>
      </c>
      <c r="V29" s="295" t="s">
        <v>172</v>
      </c>
      <c r="W29" s="293">
        <v>1</v>
      </c>
      <c r="X29" s="287" t="s">
        <v>151</v>
      </c>
      <c r="Y29" s="273"/>
      <c r="Z29" s="273" t="s">
        <v>123</v>
      </c>
      <c r="AA29" s="301">
        <f>O25</f>
        <v>0.83</v>
      </c>
      <c r="AB29" s="302" t="s">
        <v>152</v>
      </c>
      <c r="AC29" s="276"/>
      <c r="AD29" s="276"/>
      <c r="AE29" s="279">
        <f>ROUND(U29/W29/2*AA29,2)</f>
        <v>0.65</v>
      </c>
      <c r="AF29" s="270" t="s">
        <v>136</v>
      </c>
      <c r="AG29" s="274"/>
    </row>
    <row r="30" spans="1:35" s="275" customFormat="1" ht="18" customHeight="1" x14ac:dyDescent="0.15">
      <c r="A30" s="269"/>
      <c r="B30" s="960" t="s">
        <v>173</v>
      </c>
      <c r="C30" s="1016" t="s">
        <v>158</v>
      </c>
      <c r="D30" s="1017"/>
      <c r="E30" s="317">
        <f>AC11</f>
        <v>1.5</v>
      </c>
      <c r="F30" s="318" t="s">
        <v>174</v>
      </c>
      <c r="G30" s="318">
        <f>O25</f>
        <v>0.83</v>
      </c>
      <c r="H30" s="268" t="s">
        <v>134</v>
      </c>
      <c r="I30" s="318">
        <v>0.2</v>
      </c>
      <c r="J30" s="319" t="s">
        <v>175</v>
      </c>
      <c r="K30" s="320">
        <v>1</v>
      </c>
      <c r="L30" s="321" t="s">
        <v>23</v>
      </c>
      <c r="M30" s="257">
        <f>ROUND(E30*(G30+I30)*K30,2)</f>
        <v>1.55</v>
      </c>
      <c r="N30" s="311"/>
      <c r="O30" s="961">
        <f>M30</f>
        <v>1.55</v>
      </c>
      <c r="P30" s="960" t="s">
        <v>127</v>
      </c>
      <c r="Q30" s="1008" t="s">
        <v>154</v>
      </c>
      <c r="R30" s="1009"/>
      <c r="S30" s="303" t="s">
        <v>125</v>
      </c>
      <c r="T30" s="312"/>
      <c r="U30" s="257">
        <f>U27</f>
        <v>0.31</v>
      </c>
      <c r="V30" s="276" t="s">
        <v>123</v>
      </c>
      <c r="W30" s="313">
        <v>323</v>
      </c>
      <c r="X30" s="307" t="s">
        <v>176</v>
      </c>
      <c r="Y30" s="276"/>
      <c r="Z30" s="313">
        <v>40</v>
      </c>
      <c r="AA30" s="307" t="s">
        <v>155</v>
      </c>
      <c r="AB30" s="314" t="s">
        <v>156</v>
      </c>
      <c r="AC30" s="314">
        <f>ROUND(U30*W30/Z30,2)</f>
        <v>2.5</v>
      </c>
      <c r="AD30" s="304"/>
      <c r="AE30" s="1013">
        <f>AC30+AC31</f>
        <v>2.68</v>
      </c>
      <c r="AF30" s="1015" t="s">
        <v>157</v>
      </c>
      <c r="AG30" s="274"/>
    </row>
    <row r="31" spans="1:35" s="275" customFormat="1" ht="18" customHeight="1" x14ac:dyDescent="0.15">
      <c r="A31" s="269"/>
      <c r="B31" s="270" t="s">
        <v>159</v>
      </c>
      <c r="C31" s="1010"/>
      <c r="D31" s="1008"/>
      <c r="E31" s="277">
        <f>AC11</f>
        <v>1.5</v>
      </c>
      <c r="F31" s="273" t="s">
        <v>123</v>
      </c>
      <c r="G31" s="278">
        <v>0.2</v>
      </c>
      <c r="H31" s="273"/>
      <c r="I31" s="278"/>
      <c r="J31" s="273"/>
      <c r="K31" s="320"/>
      <c r="L31" s="321" t="s">
        <v>23</v>
      </c>
      <c r="M31" s="278">
        <f>E31*G31</f>
        <v>0.30000000000000004</v>
      </c>
      <c r="N31" s="272"/>
      <c r="O31" s="279">
        <f>M31</f>
        <v>0.30000000000000004</v>
      </c>
      <c r="P31" s="270" t="s">
        <v>127</v>
      </c>
      <c r="Q31" s="1008"/>
      <c r="R31" s="1009"/>
      <c r="S31" s="288" t="s">
        <v>177</v>
      </c>
      <c r="T31" s="315"/>
      <c r="U31" s="322">
        <f>AA25+AA26</f>
        <v>1.4E-2</v>
      </c>
      <c r="V31" s="268" t="s">
        <v>123</v>
      </c>
      <c r="W31" s="323">
        <v>510</v>
      </c>
      <c r="X31" s="319" t="s">
        <v>176</v>
      </c>
      <c r="Y31" s="268"/>
      <c r="Z31" s="323">
        <v>40</v>
      </c>
      <c r="AA31" s="319" t="s">
        <v>155</v>
      </c>
      <c r="AB31" s="268" t="s">
        <v>178</v>
      </c>
      <c r="AC31" s="318">
        <f>ROUND(U31*W31/Z31,2)</f>
        <v>0.18</v>
      </c>
      <c r="AD31" s="316"/>
      <c r="AE31" s="1014"/>
      <c r="AF31" s="1014"/>
      <c r="AG31" s="274"/>
    </row>
    <row r="32" spans="1:35" s="275" customFormat="1" ht="18" customHeight="1" x14ac:dyDescent="0.15">
      <c r="A32" s="269"/>
      <c r="B32" s="270" t="s">
        <v>179</v>
      </c>
      <c r="C32" s="1010"/>
      <c r="D32" s="1008"/>
      <c r="E32" s="277">
        <f>O30</f>
        <v>1.55</v>
      </c>
      <c r="F32" s="325" t="s">
        <v>180</v>
      </c>
      <c r="G32" s="278">
        <f>O31</f>
        <v>0.30000000000000004</v>
      </c>
      <c r="H32" s="268"/>
      <c r="I32" s="273"/>
      <c r="J32" s="285"/>
      <c r="K32" s="273"/>
      <c r="L32" s="326"/>
      <c r="M32" s="273"/>
      <c r="N32" s="272"/>
      <c r="O32" s="279">
        <f>+E32-G32</f>
        <v>1.25</v>
      </c>
      <c r="P32" s="270" t="s">
        <v>127</v>
      </c>
      <c r="Q32" s="1008"/>
      <c r="R32" s="1009"/>
      <c r="S32" s="270"/>
      <c r="T32" s="271"/>
      <c r="U32" s="278"/>
      <c r="V32" s="273"/>
      <c r="W32" s="278"/>
      <c r="X32" s="278"/>
      <c r="Y32" s="324"/>
      <c r="Z32" s="273"/>
      <c r="AA32" s="273"/>
      <c r="AB32" s="273"/>
      <c r="AC32" s="273"/>
      <c r="AD32" s="272"/>
      <c r="AE32" s="279"/>
      <c r="AF32" s="270"/>
      <c r="AG32" s="274"/>
    </row>
    <row r="33" spans="1:33" s="275" customFormat="1" ht="18" customHeight="1" x14ac:dyDescent="0.15">
      <c r="A33" s="964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1011"/>
      <c r="R33" s="1012"/>
      <c r="S33" s="965"/>
      <c r="T33" s="965"/>
      <c r="U33" s="966"/>
      <c r="V33" s="966"/>
      <c r="W33" s="967"/>
      <c r="X33" s="966"/>
      <c r="Y33" s="966"/>
      <c r="Z33" s="965"/>
      <c r="AA33" s="965"/>
      <c r="AB33" s="965"/>
      <c r="AC33" s="965"/>
      <c r="AD33" s="965"/>
      <c r="AE33" s="966"/>
      <c r="AF33" s="965"/>
      <c r="AG33" s="968"/>
    </row>
  </sheetData>
  <mergeCells count="40">
    <mergeCell ref="G18:I18"/>
    <mergeCell ref="V18:W18"/>
    <mergeCell ref="X4:Y4"/>
    <mergeCell ref="S5:T5"/>
    <mergeCell ref="T9:U9"/>
    <mergeCell ref="Z10:AB10"/>
    <mergeCell ref="T11:U11"/>
    <mergeCell ref="S19:T19"/>
    <mergeCell ref="B21:AF21"/>
    <mergeCell ref="C22:D22"/>
    <mergeCell ref="E22:N22"/>
    <mergeCell ref="Q22:R22"/>
    <mergeCell ref="T22:AD22"/>
    <mergeCell ref="C25:D25"/>
    <mergeCell ref="Q25:Q26"/>
    <mergeCell ref="AA25:AB25"/>
    <mergeCell ref="AE25:AE26"/>
    <mergeCell ref="AF25:AF26"/>
    <mergeCell ref="C23:D23"/>
    <mergeCell ref="Q23:Q24"/>
    <mergeCell ref="U23:AA23"/>
    <mergeCell ref="AE23:AE24"/>
    <mergeCell ref="AF23:AF24"/>
    <mergeCell ref="AE30:AE31"/>
    <mergeCell ref="AF30:AF31"/>
    <mergeCell ref="C30:D30"/>
    <mergeCell ref="C31:D31"/>
    <mergeCell ref="C26:D26"/>
    <mergeCell ref="AA26:AB26"/>
    <mergeCell ref="C27:D27"/>
    <mergeCell ref="Q27:R27"/>
    <mergeCell ref="C28:D28"/>
    <mergeCell ref="Q28:R28"/>
    <mergeCell ref="L27:M27"/>
    <mergeCell ref="Q32:R32"/>
    <mergeCell ref="C32:D32"/>
    <mergeCell ref="Q33:R33"/>
    <mergeCell ref="C29:D29"/>
    <mergeCell ref="Q29:R29"/>
    <mergeCell ref="Q30:R31"/>
  </mergeCells>
  <phoneticPr fontId="5" type="noConversion"/>
  <printOptions horizontalCentered="1" verticalCentered="1"/>
  <pageMargins left="0.33" right="0" top="0.55118110236220474" bottom="0.43307086614173229" header="0.27559055118110237" footer="0.31496062992125984"/>
  <pageSetup paperSize="9" scale="95" orientation="landscape" r:id="rId1"/>
  <headerFooter alignWithMargins="0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indexed="10"/>
  </sheetPr>
  <dimension ref="A1:T26"/>
  <sheetViews>
    <sheetView showGridLines="0" workbookViewId="0">
      <selection sqref="A1:T1"/>
    </sheetView>
  </sheetViews>
  <sheetFormatPr defaultColWidth="11.42578125" defaultRowHeight="12" x14ac:dyDescent="0.15"/>
  <cols>
    <col min="1" max="1" width="8.7109375" style="733" customWidth="1"/>
    <col min="2" max="2" width="10.42578125" style="733" customWidth="1"/>
    <col min="3" max="3" width="4" style="733" customWidth="1"/>
    <col min="4" max="4" width="7" style="733" customWidth="1"/>
    <col min="5" max="9" width="6.140625" style="733" customWidth="1"/>
    <col min="10" max="13" width="5" style="733" customWidth="1"/>
    <col min="14" max="17" width="6.140625" style="733" customWidth="1"/>
    <col min="18" max="18" width="8.7109375" style="733" customWidth="1"/>
    <col min="19" max="19" width="7" style="733" customWidth="1"/>
    <col min="20" max="20" width="9" style="733" customWidth="1"/>
    <col min="21" max="16384" width="11.42578125" style="733"/>
  </cols>
  <sheetData>
    <row r="1" spans="1:20" ht="20.25" x14ac:dyDescent="0.15">
      <c r="A1" s="1295" t="s">
        <v>380</v>
      </c>
      <c r="B1" s="1296"/>
      <c r="C1" s="1296"/>
      <c r="D1" s="1296"/>
      <c r="E1" s="1296"/>
      <c r="F1" s="1296"/>
      <c r="G1" s="1296"/>
      <c r="H1" s="1296"/>
      <c r="I1" s="1296"/>
      <c r="J1" s="1296"/>
      <c r="K1" s="1296"/>
      <c r="L1" s="1296"/>
      <c r="M1" s="1296"/>
      <c r="N1" s="1296"/>
      <c r="O1" s="1296"/>
      <c r="P1" s="1296"/>
      <c r="Q1" s="1296"/>
      <c r="R1" s="1296"/>
      <c r="S1" s="1296"/>
      <c r="T1" s="1297"/>
    </row>
    <row r="2" spans="1:20" ht="22.5" x14ac:dyDescent="0.15">
      <c r="A2" s="734"/>
      <c r="B2" s="735"/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6"/>
    </row>
    <row r="3" spans="1:20" s="740" customFormat="1" ht="11.25" customHeight="1" x14ac:dyDescent="0.15">
      <c r="A3" s="737"/>
      <c r="B3" s="738"/>
      <c r="C3" s="738"/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9"/>
    </row>
    <row r="4" spans="1:20" ht="19.899999999999999" customHeight="1" x14ac:dyDescent="0.15">
      <c r="A4" s="741"/>
      <c r="B4" s="742" t="s">
        <v>381</v>
      </c>
      <c r="C4" s="742"/>
      <c r="D4" s="742"/>
      <c r="E4" s="742"/>
      <c r="F4" s="742"/>
      <c r="G4" s="742"/>
      <c r="H4" s="742"/>
      <c r="I4" s="742"/>
      <c r="J4" s="742"/>
      <c r="K4" s="742"/>
      <c r="L4" s="742" t="s">
        <v>382</v>
      </c>
      <c r="M4" s="742"/>
      <c r="N4" s="742"/>
      <c r="O4" s="742"/>
      <c r="P4" s="742"/>
      <c r="Q4" s="742"/>
      <c r="R4" s="742"/>
      <c r="S4" s="742"/>
      <c r="T4" s="743"/>
    </row>
    <row r="5" spans="1:20" s="748" customFormat="1" ht="12" customHeight="1" x14ac:dyDescent="0.15">
      <c r="A5" s="744"/>
      <c r="B5" s="745"/>
      <c r="C5" s="745"/>
      <c r="D5" s="745"/>
      <c r="E5" s="1298">
        <v>1.2</v>
      </c>
      <c r="F5" s="1298"/>
      <c r="G5" s="745" t="s">
        <v>369</v>
      </c>
      <c r="H5" s="745"/>
      <c r="I5" s="745"/>
      <c r="J5" s="745"/>
      <c r="K5" s="745"/>
      <c r="L5" s="745"/>
      <c r="M5" s="745"/>
      <c r="N5" s="745"/>
      <c r="O5" s="745" t="s">
        <v>383</v>
      </c>
      <c r="P5" s="745"/>
      <c r="Q5" s="746">
        <v>0.2</v>
      </c>
      <c r="R5" s="745"/>
      <c r="S5" s="745"/>
      <c r="T5" s="747"/>
    </row>
    <row r="6" spans="1:20" s="748" customFormat="1" ht="12" customHeight="1" x14ac:dyDescent="0.15">
      <c r="A6" s="744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7"/>
    </row>
    <row r="7" spans="1:20" s="748" customFormat="1" ht="7.5" customHeight="1" x14ac:dyDescent="0.15">
      <c r="A7" s="744"/>
      <c r="B7" s="745"/>
      <c r="C7" s="745"/>
      <c r="D7" s="745"/>
      <c r="E7" s="745"/>
      <c r="F7" s="745"/>
      <c r="G7" s="745"/>
      <c r="H7" s="745"/>
      <c r="I7" s="745"/>
      <c r="J7" s="745"/>
      <c r="K7" s="745"/>
      <c r="L7" s="745"/>
      <c r="M7" s="745"/>
      <c r="N7" s="745"/>
      <c r="O7" s="745"/>
      <c r="P7" s="745"/>
      <c r="Q7" s="745"/>
      <c r="R7" s="745"/>
      <c r="S7" s="745"/>
      <c r="T7" s="747"/>
    </row>
    <row r="8" spans="1:20" s="748" customFormat="1" ht="12" customHeight="1" x14ac:dyDescent="0.15">
      <c r="A8" s="744"/>
      <c r="B8" s="745"/>
      <c r="C8" s="745"/>
      <c r="D8" s="745"/>
      <c r="E8" s="745"/>
      <c r="F8" s="745"/>
      <c r="G8" s="745"/>
      <c r="H8" s="745"/>
      <c r="I8" s="745"/>
      <c r="J8" s="745"/>
      <c r="K8" s="745"/>
      <c r="L8" s="745"/>
      <c r="M8" s="745"/>
      <c r="N8" s="745"/>
      <c r="O8" s="745"/>
      <c r="P8" s="745"/>
      <c r="Q8" s="745"/>
      <c r="R8" s="745"/>
      <c r="S8" s="745"/>
      <c r="T8" s="747"/>
    </row>
    <row r="9" spans="1:20" s="748" customFormat="1" ht="12" customHeight="1" x14ac:dyDescent="0.15">
      <c r="A9" s="744"/>
      <c r="B9" s="745"/>
      <c r="C9" s="745"/>
      <c r="D9" s="745"/>
      <c r="E9" s="745"/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745"/>
      <c r="S9" s="745"/>
      <c r="T9" s="747"/>
    </row>
    <row r="10" spans="1:20" s="748" customFormat="1" ht="12" customHeight="1" x14ac:dyDescent="0.15">
      <c r="A10" s="744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1299" t="s">
        <v>384</v>
      </c>
      <c r="O10" s="1299"/>
      <c r="P10" s="745"/>
      <c r="Q10" s="745"/>
      <c r="R10" s="745"/>
      <c r="S10" s="745"/>
      <c r="T10" s="747"/>
    </row>
    <row r="11" spans="1:20" s="748" customFormat="1" ht="12" customHeight="1" x14ac:dyDescent="0.15">
      <c r="A11" s="744"/>
      <c r="B11" s="745"/>
      <c r="C11" s="745"/>
      <c r="D11" s="745"/>
      <c r="E11" s="745"/>
      <c r="F11" s="745"/>
      <c r="G11" s="745"/>
      <c r="H11" s="745"/>
      <c r="I11" s="745"/>
      <c r="J11" s="1299" t="s">
        <v>385</v>
      </c>
      <c r="K11" s="1299"/>
      <c r="L11" s="745"/>
      <c r="M11" s="745"/>
      <c r="N11" s="745"/>
      <c r="O11" s="745"/>
      <c r="P11" s="745"/>
      <c r="Q11" s="745"/>
      <c r="R11" s="745"/>
      <c r="S11" s="745"/>
      <c r="T11" s="747"/>
    </row>
    <row r="12" spans="1:20" s="748" customFormat="1" ht="12" customHeight="1" x14ac:dyDescent="0.15">
      <c r="A12" s="744"/>
      <c r="B12" s="749">
        <f>ROUND(SQRT((((E5-E18)/2)^2)+(R12^2)),2)</f>
        <v>0.49</v>
      </c>
      <c r="C12" s="745"/>
      <c r="D12" s="745"/>
      <c r="E12" s="745"/>
      <c r="F12" s="745"/>
      <c r="G12" s="745"/>
      <c r="H12" s="745"/>
      <c r="I12" s="745"/>
      <c r="J12" s="745"/>
      <c r="K12" s="745"/>
      <c r="L12" s="745"/>
      <c r="M12" s="745"/>
      <c r="N12" s="745"/>
      <c r="O12" s="745"/>
      <c r="P12" s="745"/>
      <c r="Q12" s="750" t="s">
        <v>386</v>
      </c>
      <c r="R12" s="751">
        <v>0.45</v>
      </c>
      <c r="S12" s="745" t="s">
        <v>387</v>
      </c>
      <c r="T12" s="747"/>
    </row>
    <row r="13" spans="1:20" s="748" customFormat="1" ht="12" customHeight="1" x14ac:dyDescent="0.15">
      <c r="A13" s="744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7"/>
    </row>
    <row r="14" spans="1:20" s="748" customFormat="1" ht="12" customHeight="1" x14ac:dyDescent="0.15">
      <c r="A14" s="744"/>
      <c r="B14" s="745"/>
      <c r="C14" s="745"/>
      <c r="D14" s="745"/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5"/>
      <c r="R14" s="745"/>
      <c r="S14" s="745"/>
      <c r="T14" s="747"/>
    </row>
    <row r="15" spans="1:20" s="748" customFormat="1" ht="12" customHeight="1" x14ac:dyDescent="0.15">
      <c r="A15" s="744"/>
      <c r="B15" s="745"/>
      <c r="C15" s="745"/>
      <c r="D15" s="745"/>
      <c r="E15" s="745"/>
      <c r="F15" s="745"/>
      <c r="G15" s="745"/>
      <c r="H15" s="745"/>
      <c r="I15" s="745"/>
      <c r="J15" s="745"/>
      <c r="K15" s="745"/>
      <c r="L15" s="745"/>
      <c r="M15" s="745"/>
      <c r="N15" s="745" t="s">
        <v>388</v>
      </c>
      <c r="O15" s="745"/>
      <c r="P15" s="745"/>
      <c r="Q15" s="745"/>
      <c r="R15" s="745"/>
      <c r="S15" s="745"/>
      <c r="T15" s="747"/>
    </row>
    <row r="16" spans="1:20" s="748" customFormat="1" ht="12" customHeight="1" x14ac:dyDescent="0.15">
      <c r="A16" s="744"/>
      <c r="B16" s="745"/>
      <c r="C16" s="745"/>
      <c r="D16" s="745"/>
      <c r="E16" s="745"/>
      <c r="F16" s="745"/>
      <c r="G16" s="745"/>
      <c r="H16" s="745"/>
      <c r="I16" s="745"/>
      <c r="J16" s="745"/>
      <c r="K16" s="745"/>
      <c r="L16" s="745"/>
      <c r="M16" s="745"/>
      <c r="N16" s="745"/>
      <c r="O16" s="745"/>
      <c r="P16" s="745"/>
      <c r="Q16" s="751">
        <v>0.2</v>
      </c>
      <c r="R16" s="745"/>
      <c r="S16" s="745"/>
      <c r="T16" s="747"/>
    </row>
    <row r="17" spans="1:20" s="748" customFormat="1" ht="6.75" customHeight="1" x14ac:dyDescent="0.15">
      <c r="A17" s="744"/>
      <c r="B17" s="745"/>
      <c r="C17" s="745"/>
      <c r="D17" s="745"/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5"/>
      <c r="R17" s="745"/>
      <c r="S17" s="745"/>
      <c r="T17" s="747"/>
    </row>
    <row r="18" spans="1:20" s="748" customFormat="1" ht="12" customHeight="1" x14ac:dyDescent="0.15">
      <c r="A18" s="744"/>
      <c r="B18" s="745"/>
      <c r="C18" s="745"/>
      <c r="D18" s="745"/>
      <c r="E18" s="1298">
        <v>0.8</v>
      </c>
      <c r="F18" s="1298"/>
      <c r="G18" s="745" t="s">
        <v>387</v>
      </c>
      <c r="H18" s="745"/>
      <c r="I18" s="745"/>
      <c r="J18" s="745"/>
      <c r="K18" s="745"/>
      <c r="L18" s="745"/>
      <c r="M18" s="745"/>
      <c r="N18" s="745"/>
      <c r="O18" s="1299" t="s">
        <v>389</v>
      </c>
      <c r="P18" s="1299"/>
      <c r="Q18" s="745"/>
      <c r="R18" s="745"/>
      <c r="S18" s="745"/>
      <c r="T18" s="747"/>
    </row>
    <row r="19" spans="1:20" s="748" customFormat="1" ht="12" customHeight="1" x14ac:dyDescent="0.15">
      <c r="A19" s="744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1285">
        <v>0.2</v>
      </c>
      <c r="P19" s="1285"/>
      <c r="Q19" s="745"/>
      <c r="R19" s="745"/>
      <c r="S19" s="745"/>
      <c r="T19" s="747"/>
    </row>
    <row r="20" spans="1:20" s="752" customFormat="1" ht="23.1" customHeight="1" x14ac:dyDescent="0.15">
      <c r="A20" s="1286" t="s">
        <v>390</v>
      </c>
      <c r="B20" s="1287"/>
      <c r="C20" s="1287"/>
      <c r="D20" s="1287"/>
      <c r="E20" s="1287"/>
      <c r="F20" s="1287"/>
      <c r="G20" s="1287"/>
      <c r="H20" s="1287"/>
      <c r="I20" s="1287"/>
      <c r="J20" s="1287"/>
      <c r="K20" s="1287"/>
      <c r="L20" s="1287"/>
      <c r="M20" s="1287"/>
      <c r="N20" s="1287"/>
      <c r="O20" s="1287"/>
      <c r="P20" s="1287"/>
      <c r="Q20" s="1287"/>
      <c r="R20" s="1287"/>
      <c r="S20" s="1287"/>
      <c r="T20" s="1288"/>
    </row>
    <row r="21" spans="1:20" s="756" customFormat="1" ht="32.1" customHeight="1" x14ac:dyDescent="0.15">
      <c r="A21" s="753" t="s">
        <v>115</v>
      </c>
      <c r="B21" s="754" t="s">
        <v>391</v>
      </c>
      <c r="C21" s="1290" t="s">
        <v>392</v>
      </c>
      <c r="D21" s="1291"/>
      <c r="E21" s="1291"/>
      <c r="F21" s="1291"/>
      <c r="G21" s="1291"/>
      <c r="H21" s="1291"/>
      <c r="I21" s="1291"/>
      <c r="J21" s="1291"/>
      <c r="K21" s="1291"/>
      <c r="L21" s="1291"/>
      <c r="M21" s="1291"/>
      <c r="N21" s="1291"/>
      <c r="O21" s="1291"/>
      <c r="P21" s="1291"/>
      <c r="Q21" s="1292"/>
      <c r="R21" s="754" t="s">
        <v>333</v>
      </c>
      <c r="S21" s="754" t="s">
        <v>44</v>
      </c>
      <c r="T21" s="755" t="s">
        <v>393</v>
      </c>
    </row>
    <row r="22" spans="1:20" s="756" customFormat="1" ht="32.25" customHeight="1" x14ac:dyDescent="0.15">
      <c r="A22" s="1293" t="s">
        <v>335</v>
      </c>
      <c r="B22" s="1294" t="s">
        <v>394</v>
      </c>
      <c r="C22" s="757" t="s">
        <v>395</v>
      </c>
      <c r="D22" s="758"/>
      <c r="E22" s="759">
        <f>+E5</f>
        <v>1.2</v>
      </c>
      <c r="F22" s="758" t="s">
        <v>123</v>
      </c>
      <c r="G22" s="759">
        <v>0.2</v>
      </c>
      <c r="H22" s="758" t="s">
        <v>156</v>
      </c>
      <c r="I22" s="758"/>
      <c r="J22" s="759">
        <f>ROUND(E22*G22,2)</f>
        <v>0.24</v>
      </c>
      <c r="K22" s="758"/>
      <c r="L22" s="758"/>
      <c r="M22" s="758"/>
      <c r="N22" s="758"/>
      <c r="O22" s="758"/>
      <c r="P22" s="758"/>
      <c r="Q22" s="760"/>
      <c r="R22" s="761"/>
      <c r="S22" s="1294" t="s">
        <v>124</v>
      </c>
      <c r="T22" s="1289"/>
    </row>
    <row r="23" spans="1:20" s="756" customFormat="1" ht="32.25" customHeight="1" x14ac:dyDescent="0.15">
      <c r="A23" s="1293"/>
      <c r="B23" s="1294"/>
      <c r="C23" s="757" t="s">
        <v>396</v>
      </c>
      <c r="D23" s="758"/>
      <c r="E23" s="759">
        <f>+E18</f>
        <v>0.8</v>
      </c>
      <c r="F23" s="758" t="s">
        <v>123</v>
      </c>
      <c r="G23" s="759">
        <v>0.2</v>
      </c>
      <c r="H23" s="758" t="s">
        <v>156</v>
      </c>
      <c r="I23" s="758"/>
      <c r="J23" s="759">
        <f>ROUND(E23*G23,2)</f>
        <v>0.16</v>
      </c>
      <c r="K23" s="758"/>
      <c r="L23" s="758"/>
      <c r="M23" s="758"/>
      <c r="N23" s="758"/>
      <c r="O23" s="758"/>
      <c r="P23" s="758"/>
      <c r="Q23" s="760"/>
      <c r="R23" s="762"/>
      <c r="S23" s="1294"/>
      <c r="T23" s="1289"/>
    </row>
    <row r="24" spans="1:20" s="756" customFormat="1" ht="32.25" customHeight="1" x14ac:dyDescent="0.15">
      <c r="A24" s="1293"/>
      <c r="B24" s="1294"/>
      <c r="C24" s="757" t="s">
        <v>397</v>
      </c>
      <c r="D24" s="758"/>
      <c r="E24" s="758"/>
      <c r="F24" s="758" t="s">
        <v>398</v>
      </c>
      <c r="G24" s="759">
        <f>+E22</f>
        <v>1.2</v>
      </c>
      <c r="H24" s="759" t="s">
        <v>134</v>
      </c>
      <c r="I24" s="759">
        <f>+E23</f>
        <v>0.8</v>
      </c>
      <c r="J24" s="758" t="s">
        <v>399</v>
      </c>
      <c r="K24" s="758">
        <v>2</v>
      </c>
      <c r="L24" s="758" t="s">
        <v>123</v>
      </c>
      <c r="M24" s="759">
        <f>+R12</f>
        <v>0.45</v>
      </c>
      <c r="N24" s="758" t="s">
        <v>156</v>
      </c>
      <c r="O24" s="759">
        <f>ROUND((G24+I24)/K24*M24,2)</f>
        <v>0.45</v>
      </c>
      <c r="P24" s="758"/>
      <c r="Q24" s="760"/>
      <c r="R24" s="762">
        <f>+J22+J23+O24+L25</f>
        <v>1.05</v>
      </c>
      <c r="S24" s="1294"/>
      <c r="T24" s="1289"/>
    </row>
    <row r="25" spans="1:20" s="756" customFormat="1" ht="32.25" customHeight="1" x14ac:dyDescent="0.15">
      <c r="A25" s="1293"/>
      <c r="B25" s="1294"/>
      <c r="C25" s="757" t="s">
        <v>400</v>
      </c>
      <c r="D25" s="758"/>
      <c r="E25" s="758"/>
      <c r="F25" s="758">
        <f>+B12</f>
        <v>0.49</v>
      </c>
      <c r="G25" s="758" t="s">
        <v>123</v>
      </c>
      <c r="H25" s="759">
        <v>0.2</v>
      </c>
      <c r="I25" s="758" t="s">
        <v>123</v>
      </c>
      <c r="J25" s="758">
        <v>2</v>
      </c>
      <c r="K25" s="758" t="s">
        <v>156</v>
      </c>
      <c r="L25" s="758">
        <f>ROUND(F25*H25*J25,2)</f>
        <v>0.2</v>
      </c>
      <c r="M25" s="758"/>
      <c r="N25" s="758"/>
      <c r="O25" s="758"/>
      <c r="P25" s="758"/>
      <c r="Q25" s="760"/>
      <c r="R25" s="763"/>
      <c r="S25" s="1294"/>
      <c r="T25" s="1289"/>
    </row>
    <row r="26" spans="1:20" s="756" customFormat="1" ht="32.25" customHeight="1" x14ac:dyDescent="0.15">
      <c r="A26" s="764" t="s">
        <v>401</v>
      </c>
      <c r="B26" s="765"/>
      <c r="C26" s="766" t="s">
        <v>133</v>
      </c>
      <c r="D26" s="767">
        <f>+F25</f>
        <v>0.49</v>
      </c>
      <c r="E26" s="767" t="s">
        <v>123</v>
      </c>
      <c r="F26" s="767">
        <v>0.4</v>
      </c>
      <c r="G26" s="767" t="s">
        <v>123</v>
      </c>
      <c r="H26" s="767">
        <v>0.2</v>
      </c>
      <c r="I26" s="768" t="s">
        <v>123</v>
      </c>
      <c r="J26" s="768">
        <v>2</v>
      </c>
      <c r="K26" s="768" t="s">
        <v>402</v>
      </c>
      <c r="L26" s="767">
        <f>+E23</f>
        <v>0.8</v>
      </c>
      <c r="M26" s="767" t="s">
        <v>123</v>
      </c>
      <c r="N26" s="767">
        <f>+F26</f>
        <v>0.4</v>
      </c>
      <c r="O26" s="767" t="s">
        <v>123</v>
      </c>
      <c r="P26" s="767">
        <v>0.2</v>
      </c>
      <c r="Q26" s="769" t="s">
        <v>403</v>
      </c>
      <c r="R26" s="765">
        <f>ROUND(((D26*F26*H26*J26)+(L26*N26*P26)),2)</f>
        <v>0.14000000000000001</v>
      </c>
      <c r="S26" s="765" t="s">
        <v>127</v>
      </c>
      <c r="T26" s="770"/>
    </row>
  </sheetData>
  <mergeCells count="13">
    <mergeCell ref="A1:T1"/>
    <mergeCell ref="E5:F5"/>
    <mergeCell ref="N10:O10"/>
    <mergeCell ref="J11:K11"/>
    <mergeCell ref="E18:F18"/>
    <mergeCell ref="O18:P18"/>
    <mergeCell ref="O19:P19"/>
    <mergeCell ref="A20:T20"/>
    <mergeCell ref="T22:T25"/>
    <mergeCell ref="C21:Q21"/>
    <mergeCell ref="A22:A25"/>
    <mergeCell ref="B22:B25"/>
    <mergeCell ref="S22:S25"/>
  </mergeCells>
  <phoneticPr fontId="5" type="noConversion"/>
  <printOptions horizontalCentered="1" verticalCentered="1"/>
  <pageMargins left="0.78740157480314965" right="0.39370078740157483" top="0.78740157480314965" bottom="0.59055118110236227" header="0" footer="0"/>
  <pageSetup paperSize="9" orientation="landscape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0000"/>
  </sheetPr>
  <dimension ref="A1:AI34"/>
  <sheetViews>
    <sheetView showGridLines="0" zoomScaleNormal="100" workbookViewId="0">
      <selection activeCell="AD38" sqref="AD38"/>
    </sheetView>
  </sheetViews>
  <sheetFormatPr defaultColWidth="11.42578125" defaultRowHeight="12" x14ac:dyDescent="0.15"/>
  <cols>
    <col min="1" max="1" width="1.140625" style="237" customWidth="1"/>
    <col min="2" max="2" width="8.5703125" style="237" customWidth="1"/>
    <col min="3" max="3" width="2.85546875" style="237" customWidth="1"/>
    <col min="4" max="4" width="5.5703125" style="237" customWidth="1"/>
    <col min="5" max="5" width="5.140625" style="237" customWidth="1"/>
    <col min="6" max="6" width="2.5703125" style="237" customWidth="1"/>
    <col min="7" max="7" width="5.7109375" style="237" customWidth="1"/>
    <col min="8" max="8" width="2.28515625" style="237" customWidth="1"/>
    <col min="9" max="9" width="5.7109375" style="237" customWidth="1"/>
    <col min="10" max="10" width="2.5703125" style="237" customWidth="1"/>
    <col min="11" max="11" width="4.28515625" style="237" customWidth="1"/>
    <col min="12" max="12" width="1.85546875" style="237" customWidth="1"/>
    <col min="13" max="13" width="4.85546875" style="237" customWidth="1"/>
    <col min="14" max="14" width="2.5703125" style="237" customWidth="1"/>
    <col min="15" max="15" width="7.42578125" style="237" customWidth="1"/>
    <col min="16" max="17" width="5" style="237" customWidth="1"/>
    <col min="18" max="18" width="8.140625" style="237" customWidth="1"/>
    <col min="19" max="19" width="7.85546875" style="237" customWidth="1"/>
    <col min="20" max="20" width="2" style="237" customWidth="1"/>
    <col min="21" max="21" width="5.7109375" style="237" customWidth="1"/>
    <col min="22" max="22" width="2.5703125" style="237" customWidth="1"/>
    <col min="23" max="23" width="5.5703125" style="237" customWidth="1"/>
    <col min="24" max="24" width="2.7109375" style="237" customWidth="1"/>
    <col min="25" max="25" width="5.5703125" style="237" customWidth="1"/>
    <col min="26" max="26" width="2.7109375" style="237" customWidth="1"/>
    <col min="27" max="27" width="5.28515625" style="237" customWidth="1"/>
    <col min="28" max="28" width="3.42578125" style="237" customWidth="1"/>
    <col min="29" max="29" width="5" style="237" customWidth="1"/>
    <col min="30" max="30" width="4.7109375" style="237" customWidth="1"/>
    <col min="31" max="31" width="5.85546875" style="237" customWidth="1"/>
    <col min="32" max="32" width="4.5703125" style="237" customWidth="1"/>
    <col min="33" max="33" width="1.140625" style="237" customWidth="1"/>
    <col min="34" max="16384" width="11.42578125" style="237"/>
  </cols>
  <sheetData>
    <row r="1" spans="1:33" ht="12" customHeight="1" x14ac:dyDescent="0.1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2.5" x14ac:dyDescent="0.25">
      <c r="A2" s="238"/>
      <c r="B2" s="239" t="s">
        <v>456</v>
      </c>
      <c r="C2" s="240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</row>
    <row r="3" spans="1:33" ht="12" customHeight="1" x14ac:dyDescent="0.15">
      <c r="A3" s="238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Z3" s="245"/>
      <c r="AA3" s="244"/>
      <c r="AB3" s="244"/>
      <c r="AC3" s="244"/>
      <c r="AD3" s="244"/>
      <c r="AE3" s="244"/>
      <c r="AF3" s="244"/>
      <c r="AG3" s="243"/>
    </row>
    <row r="4" spans="1:33" ht="12" customHeight="1" x14ac:dyDescent="0.15">
      <c r="A4" s="238"/>
      <c r="B4" s="244"/>
      <c r="C4" s="244"/>
      <c r="D4" s="246" t="s">
        <v>105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6" t="s">
        <v>106</v>
      </c>
      <c r="S4" s="244"/>
      <c r="T4" s="244"/>
      <c r="U4" s="244"/>
      <c r="V4" s="244"/>
      <c r="W4" s="244"/>
      <c r="X4" s="1032">
        <f>U5+AC11*0.2</f>
        <v>0.65</v>
      </c>
      <c r="Y4" s="1032"/>
      <c r="Z4" s="245"/>
      <c r="AA4" s="244"/>
      <c r="AB4" s="244"/>
      <c r="AC4" s="244"/>
      <c r="AD4" s="244"/>
      <c r="AE4" s="244"/>
      <c r="AF4" s="244"/>
      <c r="AG4" s="243"/>
    </row>
    <row r="5" spans="1:33" s="250" customFormat="1" ht="12" customHeight="1" x14ac:dyDescent="0.15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1033" t="s">
        <v>107</v>
      </c>
      <c r="T5" s="1033"/>
      <c r="U5" s="249">
        <v>0.45</v>
      </c>
      <c r="X5" s="248"/>
      <c r="Y5" s="248"/>
      <c r="Z5" s="248"/>
      <c r="AA5" s="248"/>
      <c r="AB5" s="248"/>
      <c r="AC5" s="248"/>
      <c r="AD5" s="248"/>
      <c r="AE5" s="248"/>
      <c r="AF5" s="248"/>
      <c r="AG5" s="251"/>
    </row>
    <row r="6" spans="1:33" s="250" customFormat="1" ht="12" customHeight="1" x14ac:dyDescent="0.15">
      <c r="A6" s="247"/>
      <c r="B6" s="248"/>
      <c r="C6" s="248"/>
      <c r="D6" s="248"/>
      <c r="E6" s="252"/>
      <c r="F6" s="252"/>
      <c r="G6" s="252"/>
      <c r="H6" s="252"/>
      <c r="I6" s="252"/>
      <c r="J6" s="252"/>
      <c r="K6" s="252"/>
      <c r="L6" s="252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51"/>
    </row>
    <row r="7" spans="1:33" s="250" customFormat="1" ht="12" customHeight="1" x14ac:dyDescent="0.15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51"/>
    </row>
    <row r="8" spans="1:33" s="250" customFormat="1" ht="12" customHeight="1" x14ac:dyDescent="0.15">
      <c r="A8" s="247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53" t="s">
        <v>108</v>
      </c>
      <c r="U8" s="254">
        <v>0.3</v>
      </c>
      <c r="X8" s="248"/>
      <c r="Y8" s="248"/>
      <c r="Z8" s="248"/>
      <c r="AA8" s="248"/>
      <c r="AB8" s="248"/>
      <c r="AC8" s="248"/>
      <c r="AD8" s="248"/>
      <c r="AE8" s="248"/>
      <c r="AF8" s="248"/>
      <c r="AG8" s="251"/>
    </row>
    <row r="9" spans="1:33" s="250" customFormat="1" ht="12" customHeight="1" x14ac:dyDescent="0.1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1034" t="s">
        <v>109</v>
      </c>
      <c r="U9" s="1034"/>
      <c r="V9" s="255"/>
      <c r="W9" s="256"/>
      <c r="X9" s="248"/>
      <c r="Y9" s="248"/>
      <c r="Z9" s="248"/>
      <c r="AA9" s="248"/>
      <c r="AB9" s="248"/>
      <c r="AC9" s="248"/>
      <c r="AD9" s="248"/>
      <c r="AE9" s="248"/>
      <c r="AF9" s="248"/>
      <c r="AG9" s="251"/>
    </row>
    <row r="10" spans="1:33" s="250" customFormat="1" ht="12" customHeight="1" x14ac:dyDescent="0.15">
      <c r="A10" s="247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S10" s="248"/>
      <c r="T10" s="248"/>
      <c r="U10" s="248"/>
      <c r="V10" s="256"/>
      <c r="W10" s="256"/>
      <c r="X10" s="248"/>
      <c r="Y10" s="248"/>
      <c r="Z10" s="1034" t="s">
        <v>110</v>
      </c>
      <c r="AA10" s="1034"/>
      <c r="AB10" s="1034"/>
      <c r="AC10" s="248"/>
      <c r="AD10" s="248"/>
      <c r="AE10" s="248"/>
      <c r="AF10" s="248"/>
      <c r="AG10" s="251"/>
    </row>
    <row r="11" spans="1:33" s="250" customFormat="1" ht="12" customHeight="1" x14ac:dyDescent="0.15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S11" s="248"/>
      <c r="T11" s="1035">
        <f>ROUND(SQRT(1+U8^2)*AC11,2)</f>
        <v>1.04</v>
      </c>
      <c r="U11" s="1035"/>
      <c r="V11" s="256"/>
      <c r="W11" s="256"/>
      <c r="X11" s="248"/>
      <c r="Y11" s="248"/>
      <c r="AC11" s="258">
        <v>1</v>
      </c>
      <c r="AD11" s="259">
        <f>AC11+AC16</f>
        <v>1.5</v>
      </c>
      <c r="AE11" s="248"/>
      <c r="AF11" s="248"/>
      <c r="AG11" s="251"/>
    </row>
    <row r="12" spans="1:33" s="250" customFormat="1" ht="12" customHeight="1" x14ac:dyDescent="0.15">
      <c r="A12" s="247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 t="s">
        <v>111</v>
      </c>
      <c r="AB12" s="248"/>
      <c r="AC12" s="248"/>
      <c r="AD12" s="248"/>
      <c r="AE12" s="248"/>
      <c r="AF12" s="248"/>
      <c r="AG12" s="251"/>
    </row>
    <row r="13" spans="1:33" s="250" customFormat="1" ht="12" customHeight="1" x14ac:dyDescent="0.15">
      <c r="A13" s="247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 t="s">
        <v>112</v>
      </c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51"/>
    </row>
    <row r="14" spans="1:33" s="250" customFormat="1" ht="12" customHeight="1" x14ac:dyDescent="0.15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 t="s">
        <v>113</v>
      </c>
      <c r="AB14" s="248"/>
      <c r="AC14" s="248"/>
      <c r="AD14" s="248"/>
      <c r="AE14" s="248"/>
      <c r="AF14" s="248"/>
      <c r="AG14" s="251"/>
    </row>
    <row r="15" spans="1:33" s="250" customFormat="1" ht="12" customHeight="1" x14ac:dyDescent="0.15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51"/>
    </row>
    <row r="16" spans="1:33" s="250" customFormat="1" ht="12" customHeight="1" x14ac:dyDescent="0.15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4"/>
      <c r="R16" s="248"/>
      <c r="S16" s="260">
        <v>0.5</v>
      </c>
      <c r="T16" s="248"/>
      <c r="U16" s="248"/>
      <c r="V16" s="248"/>
      <c r="W16" s="261">
        <v>0.35</v>
      </c>
      <c r="X16" s="248"/>
      <c r="Y16" s="248"/>
      <c r="Z16" s="248"/>
      <c r="AA16" s="244"/>
      <c r="AB16" s="248"/>
      <c r="AC16" s="262">
        <v>0.5</v>
      </c>
      <c r="AD16" s="263"/>
      <c r="AE16" s="248"/>
      <c r="AF16" s="248"/>
      <c r="AG16" s="251"/>
    </row>
    <row r="17" spans="1:35" s="250" customFormat="1" ht="12" customHeight="1" x14ac:dyDescent="0.15">
      <c r="A17" s="247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51"/>
    </row>
    <row r="18" spans="1:35" s="250" customFormat="1" ht="12" customHeight="1" x14ac:dyDescent="0.15">
      <c r="A18" s="247"/>
      <c r="B18" s="248"/>
      <c r="C18" s="248"/>
      <c r="D18" s="248"/>
      <c r="E18" s="248"/>
      <c r="F18" s="248"/>
      <c r="G18" s="1036">
        <v>1</v>
      </c>
      <c r="H18" s="1036"/>
      <c r="I18" s="1036"/>
      <c r="J18" s="248"/>
      <c r="K18" s="248"/>
      <c r="L18" s="248"/>
      <c r="M18" s="248"/>
      <c r="N18" s="248"/>
      <c r="O18" s="248"/>
      <c r="P18" s="248"/>
      <c r="Q18" s="248"/>
      <c r="R18" s="248"/>
      <c r="S18" s="265"/>
      <c r="T18" s="259"/>
      <c r="U18" s="266">
        <v>0.2</v>
      </c>
      <c r="V18" s="1037">
        <v>0.5</v>
      </c>
      <c r="W18" s="1037"/>
      <c r="X18" s="248"/>
      <c r="Y18" s="248"/>
      <c r="Z18" s="248"/>
      <c r="AA18" s="248"/>
      <c r="AB18" s="248"/>
      <c r="AC18" s="248"/>
      <c r="AD18" s="248"/>
      <c r="AE18" s="248"/>
      <c r="AF18" s="248"/>
      <c r="AG18" s="251"/>
    </row>
    <row r="19" spans="1:35" s="250" customFormat="1" ht="12" customHeight="1" x14ac:dyDescent="0.15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1029"/>
      <c r="T19" s="1029"/>
      <c r="U19" s="267">
        <v>0.3</v>
      </c>
      <c r="V19" s="265"/>
      <c r="W19" s="265"/>
      <c r="X19" s="248"/>
      <c r="Y19" s="248"/>
      <c r="Z19" s="248"/>
      <c r="AA19" s="248"/>
      <c r="AB19" s="248"/>
      <c r="AC19" s="248"/>
      <c r="AD19" s="248"/>
      <c r="AE19" s="248"/>
      <c r="AF19" s="248"/>
      <c r="AG19" s="251"/>
    </row>
    <row r="20" spans="1:35" s="250" customFormat="1" ht="9.9499999999999993" customHeight="1" x14ac:dyDescent="0.15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64"/>
      <c r="T20" s="264"/>
      <c r="V20" s="264"/>
      <c r="W20" s="264">
        <f>U5+AC11*0.4</f>
        <v>0.85000000000000009</v>
      </c>
      <c r="X20" s="248"/>
      <c r="Y20" s="248"/>
      <c r="Z20" s="248"/>
      <c r="AA20" s="248"/>
      <c r="AB20" s="248"/>
      <c r="AC20" s="248"/>
      <c r="AD20" s="248"/>
      <c r="AE20" s="248"/>
      <c r="AF20" s="248"/>
      <c r="AG20" s="251"/>
    </row>
    <row r="21" spans="1:35" ht="15.75" customHeight="1" x14ac:dyDescent="0.15">
      <c r="A21" s="238"/>
      <c r="B21" s="1030" t="s">
        <v>114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30"/>
      <c r="AF21" s="1030"/>
      <c r="AG21" s="243"/>
    </row>
    <row r="22" spans="1:35" s="275" customFormat="1" ht="20.100000000000001" customHeight="1" x14ac:dyDescent="0.15">
      <c r="A22" s="269"/>
      <c r="B22" s="270" t="s">
        <v>115</v>
      </c>
      <c r="C22" s="1010" t="s">
        <v>116</v>
      </c>
      <c r="D22" s="1008"/>
      <c r="E22" s="1010" t="s">
        <v>117</v>
      </c>
      <c r="F22" s="1031"/>
      <c r="G22" s="1031"/>
      <c r="H22" s="1031"/>
      <c r="I22" s="1031"/>
      <c r="J22" s="1031"/>
      <c r="K22" s="1031"/>
      <c r="L22" s="1031"/>
      <c r="M22" s="1031"/>
      <c r="N22" s="1008"/>
      <c r="O22" s="270" t="s">
        <v>118</v>
      </c>
      <c r="P22" s="270" t="s">
        <v>44</v>
      </c>
      <c r="Q22" s="1008" t="s">
        <v>119</v>
      </c>
      <c r="R22" s="1009"/>
      <c r="S22" s="270" t="s">
        <v>120</v>
      </c>
      <c r="T22" s="1010" t="s">
        <v>121</v>
      </c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08"/>
      <c r="AE22" s="270" t="s">
        <v>118</v>
      </c>
      <c r="AF22" s="270" t="s">
        <v>160</v>
      </c>
      <c r="AG22" s="274"/>
      <c r="AI22" s="276"/>
    </row>
    <row r="23" spans="1:35" s="275" customFormat="1" ht="21" customHeight="1" x14ac:dyDescent="0.15">
      <c r="A23" s="269"/>
      <c r="B23" s="270" t="s">
        <v>122</v>
      </c>
      <c r="C23" s="1010"/>
      <c r="D23" s="1008"/>
      <c r="E23" s="277">
        <f>G18</f>
        <v>1</v>
      </c>
      <c r="F23" s="278" t="s">
        <v>123</v>
      </c>
      <c r="G23" s="278">
        <f>AC11</f>
        <v>1</v>
      </c>
      <c r="H23" s="273"/>
      <c r="I23" s="273"/>
      <c r="J23" s="273"/>
      <c r="K23" s="273"/>
      <c r="L23" s="273"/>
      <c r="M23" s="273"/>
      <c r="N23" s="272"/>
      <c r="O23" s="279">
        <f>ROUND(E23*G23,2)</f>
        <v>1</v>
      </c>
      <c r="P23" s="270" t="s">
        <v>124</v>
      </c>
      <c r="Q23" s="1022" t="s">
        <v>125</v>
      </c>
      <c r="R23" s="270" t="s">
        <v>126</v>
      </c>
      <c r="S23" s="280" t="s">
        <v>161</v>
      </c>
      <c r="T23" s="281"/>
      <c r="U23" s="1024" t="s">
        <v>162</v>
      </c>
      <c r="V23" s="1024"/>
      <c r="W23" s="1024"/>
      <c r="X23" s="1024"/>
      <c r="Y23" s="1024"/>
      <c r="Z23" s="1024"/>
      <c r="AA23" s="1024"/>
      <c r="AB23" s="273" t="s">
        <v>101</v>
      </c>
      <c r="AC23" s="278">
        <f>(0.5*0.7)-(0.5*0.15*0.5)</f>
        <v>0.3125</v>
      </c>
      <c r="AD23" s="272"/>
      <c r="AE23" s="1025">
        <f>AC23+AC24</f>
        <v>0.52249999999999996</v>
      </c>
      <c r="AF23" s="1026" t="s">
        <v>127</v>
      </c>
      <c r="AG23" s="274"/>
      <c r="AI23" s="282"/>
    </row>
    <row r="24" spans="1:35" s="275" customFormat="1" ht="21" customHeight="1" x14ac:dyDescent="0.15">
      <c r="A24" s="269"/>
      <c r="B24" s="270" t="s">
        <v>128</v>
      </c>
      <c r="C24" s="283" t="s">
        <v>129</v>
      </c>
      <c r="D24" s="284">
        <f>U8</f>
        <v>0.3</v>
      </c>
      <c r="E24" s="277">
        <f>E23</f>
        <v>1</v>
      </c>
      <c r="F24" s="278" t="s">
        <v>74</v>
      </c>
      <c r="G24" s="278">
        <f>T11</f>
        <v>1.04</v>
      </c>
      <c r="H24" s="273"/>
      <c r="I24" s="273"/>
      <c r="J24" s="285"/>
      <c r="K24" s="273"/>
      <c r="L24" s="273"/>
      <c r="M24" s="273"/>
      <c r="N24" s="272"/>
      <c r="O24" s="279">
        <f>ROUND(E24*G24,2)</f>
        <v>1.04</v>
      </c>
      <c r="P24" s="270" t="s">
        <v>124</v>
      </c>
      <c r="Q24" s="1023"/>
      <c r="R24" s="270" t="s">
        <v>130</v>
      </c>
      <c r="S24" s="280" t="s">
        <v>163</v>
      </c>
      <c r="T24" s="271"/>
      <c r="U24" s="278">
        <f>O24</f>
        <v>1.04</v>
      </c>
      <c r="V24" s="273" t="s">
        <v>123</v>
      </c>
      <c r="W24" s="286">
        <v>0.2</v>
      </c>
      <c r="X24" s="287" t="s">
        <v>131</v>
      </c>
      <c r="Y24" s="273"/>
      <c r="Z24" s="273"/>
      <c r="AA24" s="276"/>
      <c r="AB24" s="273" t="s">
        <v>101</v>
      </c>
      <c r="AC24" s="278">
        <f>ROUND(U24*W24,2)</f>
        <v>0.21</v>
      </c>
      <c r="AD24" s="272"/>
      <c r="AE24" s="1014"/>
      <c r="AF24" s="1014"/>
      <c r="AG24" s="274"/>
      <c r="AI24" s="276"/>
    </row>
    <row r="25" spans="1:35" s="275" customFormat="1" ht="18" customHeight="1" x14ac:dyDescent="0.15">
      <c r="A25" s="269"/>
      <c r="B25" s="270" t="s">
        <v>132</v>
      </c>
      <c r="C25" s="1019" t="s">
        <v>133</v>
      </c>
      <c r="D25" s="1020"/>
      <c r="E25" s="277">
        <f>X4</f>
        <v>0.65</v>
      </c>
      <c r="F25" s="273" t="s">
        <v>134</v>
      </c>
      <c r="G25" s="278">
        <f>U5+AC11*0.4</f>
        <v>0.85000000000000009</v>
      </c>
      <c r="H25" s="273" t="s">
        <v>135</v>
      </c>
      <c r="I25" s="289">
        <v>2</v>
      </c>
      <c r="J25" s="287"/>
      <c r="K25" s="273"/>
      <c r="L25" s="273"/>
      <c r="M25" s="273"/>
      <c r="N25" s="272"/>
      <c r="O25" s="279">
        <f>ROUND((E25+G25)/I25,2)</f>
        <v>0.75</v>
      </c>
      <c r="P25" s="270" t="s">
        <v>136</v>
      </c>
      <c r="Q25" s="1022" t="s">
        <v>137</v>
      </c>
      <c r="R25" s="290" t="s">
        <v>138</v>
      </c>
      <c r="S25" s="270" t="s">
        <v>139</v>
      </c>
      <c r="T25" s="271"/>
      <c r="U25" s="278">
        <f>O24</f>
        <v>1.04</v>
      </c>
      <c r="V25" s="273" t="s">
        <v>123</v>
      </c>
      <c r="W25" s="291">
        <v>8.9999999999999993E-3</v>
      </c>
      <c r="X25" s="287" t="s">
        <v>131</v>
      </c>
      <c r="Y25" s="273"/>
      <c r="Z25" s="273" t="s">
        <v>101</v>
      </c>
      <c r="AA25" s="1018">
        <f>ROUND(U25*W25,3)</f>
        <v>8.9999999999999993E-3</v>
      </c>
      <c r="AB25" s="1018"/>
      <c r="AC25" s="273"/>
      <c r="AD25" s="272"/>
      <c r="AE25" s="1027">
        <f>+AA25+AA26</f>
        <v>8.9999999999999993E-3</v>
      </c>
      <c r="AF25" s="1026" t="s">
        <v>127</v>
      </c>
      <c r="AG25" s="274"/>
      <c r="AI25" s="276"/>
    </row>
    <row r="26" spans="1:35" s="275" customFormat="1" ht="18" customHeight="1" x14ac:dyDescent="0.15">
      <c r="A26" s="269"/>
      <c r="B26" s="270" t="s">
        <v>140</v>
      </c>
      <c r="C26" s="1010"/>
      <c r="D26" s="1008"/>
      <c r="E26" s="277">
        <f>O23</f>
        <v>1</v>
      </c>
      <c r="F26" s="273" t="s">
        <v>123</v>
      </c>
      <c r="G26" s="278">
        <f>O25</f>
        <v>0.75</v>
      </c>
      <c r="H26" s="273"/>
      <c r="I26" s="273"/>
      <c r="J26" s="287"/>
      <c r="K26" s="273"/>
      <c r="L26" s="273"/>
      <c r="M26" s="273"/>
      <c r="N26" s="272"/>
      <c r="O26" s="279">
        <f>ROUND(E26*G26,2)</f>
        <v>0.75</v>
      </c>
      <c r="P26" s="270" t="s">
        <v>127</v>
      </c>
      <c r="Q26" s="1023"/>
      <c r="R26" s="270" t="s">
        <v>141</v>
      </c>
      <c r="S26" s="270" t="s">
        <v>142</v>
      </c>
      <c r="T26" s="271"/>
      <c r="U26" s="278">
        <v>0</v>
      </c>
      <c r="V26" s="273" t="s">
        <v>123</v>
      </c>
      <c r="W26" s="278"/>
      <c r="X26" s="273" t="s">
        <v>123</v>
      </c>
      <c r="Y26" s="278">
        <v>1</v>
      </c>
      <c r="Z26" s="273" t="s">
        <v>101</v>
      </c>
      <c r="AA26" s="1018">
        <f>ROUND(U26*W26*Y26,3)</f>
        <v>0</v>
      </c>
      <c r="AB26" s="1018"/>
      <c r="AC26" s="273"/>
      <c r="AD26" s="272"/>
      <c r="AE26" s="1028"/>
      <c r="AF26" s="1014"/>
      <c r="AG26" s="274"/>
    </row>
    <row r="27" spans="1:35" s="275" customFormat="1" ht="18" customHeight="1" x14ac:dyDescent="0.15">
      <c r="A27" s="269"/>
      <c r="B27" s="270" t="s">
        <v>143</v>
      </c>
      <c r="C27" s="1010" t="s">
        <v>164</v>
      </c>
      <c r="D27" s="1008"/>
      <c r="E27" s="277">
        <f>O24</f>
        <v>1.04</v>
      </c>
      <c r="F27" s="273" t="s">
        <v>123</v>
      </c>
      <c r="G27" s="286">
        <v>0.91</v>
      </c>
      <c r="H27" s="287" t="s">
        <v>165</v>
      </c>
      <c r="I27" s="273"/>
      <c r="J27" s="287"/>
      <c r="K27" s="273"/>
      <c r="L27" s="273"/>
      <c r="M27" s="273"/>
      <c r="N27" s="272"/>
      <c r="O27" s="270">
        <f>ROUND(E27*G27,2)</f>
        <v>0.95</v>
      </c>
      <c r="P27" s="270" t="s">
        <v>166</v>
      </c>
      <c r="Q27" s="1008" t="s">
        <v>167</v>
      </c>
      <c r="R27" s="1009"/>
      <c r="S27" s="270"/>
      <c r="T27" s="292"/>
      <c r="U27" s="278">
        <f>AC24</f>
        <v>0.21</v>
      </c>
      <c r="V27" s="273" t="s">
        <v>123</v>
      </c>
      <c r="W27" s="293">
        <v>0.48</v>
      </c>
      <c r="X27" s="294" t="s">
        <v>168</v>
      </c>
      <c r="Y27" s="293"/>
      <c r="Z27" s="295"/>
      <c r="AA27" s="296">
        <f>AE25</f>
        <v>8.9999999999999993E-3</v>
      </c>
      <c r="AB27" s="273" t="s">
        <v>123</v>
      </c>
      <c r="AC27" s="257">
        <v>1.1000000000000001</v>
      </c>
      <c r="AD27" s="294" t="s">
        <v>169</v>
      </c>
      <c r="AE27" s="279">
        <f>ROUND(U27*W27+AA27*AC27,2)</f>
        <v>0.11</v>
      </c>
      <c r="AF27" s="270" t="s">
        <v>127</v>
      </c>
      <c r="AG27" s="297"/>
    </row>
    <row r="28" spans="1:35" s="275" customFormat="1" ht="18" customHeight="1" x14ac:dyDescent="0.15">
      <c r="A28" s="269"/>
      <c r="B28" s="270" t="s">
        <v>144</v>
      </c>
      <c r="C28" s="1010"/>
      <c r="D28" s="1008"/>
      <c r="E28" s="277">
        <f>O26</f>
        <v>0.75</v>
      </c>
      <c r="F28" s="298" t="s">
        <v>145</v>
      </c>
      <c r="G28" s="278">
        <f>+O24</f>
        <v>1.04</v>
      </c>
      <c r="H28" s="273" t="s">
        <v>123</v>
      </c>
      <c r="I28" s="273">
        <f>U5</f>
        <v>0.45</v>
      </c>
      <c r="J28" s="287" t="s">
        <v>123</v>
      </c>
      <c r="K28" s="298" t="s">
        <v>146</v>
      </c>
      <c r="L28" s="273" t="s">
        <v>147</v>
      </c>
      <c r="M28" s="299">
        <f>O29+AC24</f>
        <v>0.42</v>
      </c>
      <c r="N28" s="300" t="s">
        <v>148</v>
      </c>
      <c r="O28" s="279">
        <f>ROUND((E28-(G28*I28*(2/3)+M28)),2)</f>
        <v>0.02</v>
      </c>
      <c r="P28" s="270" t="s">
        <v>127</v>
      </c>
      <c r="Q28" s="1008" t="s">
        <v>170</v>
      </c>
      <c r="R28" s="1009"/>
      <c r="S28" s="270"/>
      <c r="T28" s="292"/>
      <c r="U28" s="278">
        <f>U27</f>
        <v>0.21</v>
      </c>
      <c r="V28" s="273" t="s">
        <v>123</v>
      </c>
      <c r="W28" s="293">
        <v>0.65</v>
      </c>
      <c r="X28" s="287" t="s">
        <v>131</v>
      </c>
      <c r="Y28" s="273"/>
      <c r="Z28" s="273"/>
      <c r="AA28" s="293"/>
      <c r="AB28" s="295"/>
      <c r="AC28" s="273"/>
      <c r="AD28" s="272"/>
      <c r="AE28" s="279">
        <f>ROUND((U28)*W28,2)</f>
        <v>0.14000000000000001</v>
      </c>
      <c r="AF28" s="270" t="s">
        <v>127</v>
      </c>
      <c r="AG28" s="297"/>
    </row>
    <row r="29" spans="1:35" s="275" customFormat="1" ht="18" customHeight="1" x14ac:dyDescent="0.15">
      <c r="A29" s="269"/>
      <c r="B29" s="270" t="s">
        <v>149</v>
      </c>
      <c r="C29" s="1010"/>
      <c r="D29" s="1008"/>
      <c r="E29" s="277">
        <f>O24</f>
        <v>1.04</v>
      </c>
      <c r="F29" s="273" t="s">
        <v>123</v>
      </c>
      <c r="G29" s="286">
        <v>0.2</v>
      </c>
      <c r="H29" s="287" t="s">
        <v>131</v>
      </c>
      <c r="I29" s="273"/>
      <c r="J29" s="287"/>
      <c r="K29" s="273"/>
      <c r="L29" s="273"/>
      <c r="M29" s="273"/>
      <c r="N29" s="272"/>
      <c r="O29" s="270">
        <f>ROUND(E29*G29,2)</f>
        <v>0.21</v>
      </c>
      <c r="P29" s="270" t="s">
        <v>127</v>
      </c>
      <c r="Q29" s="1008" t="s">
        <v>150</v>
      </c>
      <c r="R29" s="1009"/>
      <c r="S29" s="270" t="s">
        <v>171</v>
      </c>
      <c r="T29" s="271"/>
      <c r="U29" s="278">
        <f>O24</f>
        <v>1.04</v>
      </c>
      <c r="V29" s="295" t="s">
        <v>172</v>
      </c>
      <c r="W29" s="293">
        <v>1</v>
      </c>
      <c r="X29" s="287" t="s">
        <v>151</v>
      </c>
      <c r="Y29" s="273"/>
      <c r="Z29" s="273" t="s">
        <v>123</v>
      </c>
      <c r="AA29" s="301">
        <f>O25</f>
        <v>0.75</v>
      </c>
      <c r="AB29" s="302" t="s">
        <v>152</v>
      </c>
      <c r="AC29" s="276"/>
      <c r="AD29" s="276"/>
      <c r="AE29" s="279">
        <f>ROUND(U29/W29/2*AA29,2)</f>
        <v>0.39</v>
      </c>
      <c r="AF29" s="270" t="s">
        <v>136</v>
      </c>
      <c r="AG29" s="274"/>
    </row>
    <row r="30" spans="1:35" s="275" customFormat="1" ht="18" customHeight="1" x14ac:dyDescent="0.15">
      <c r="A30" s="269"/>
      <c r="B30" s="1015" t="s">
        <v>173</v>
      </c>
      <c r="C30" s="1300" t="s">
        <v>153</v>
      </c>
      <c r="D30" s="1301"/>
      <c r="E30" s="305">
        <f>AC16</f>
        <v>0.5</v>
      </c>
      <c r="F30" s="306" t="s">
        <v>174</v>
      </c>
      <c r="G30" s="257">
        <f>U19</f>
        <v>0.3</v>
      </c>
      <c r="H30" s="276" t="s">
        <v>134</v>
      </c>
      <c r="I30" s="257">
        <f>U18+V18</f>
        <v>0.7</v>
      </c>
      <c r="J30" s="307" t="s">
        <v>175</v>
      </c>
      <c r="K30" s="308">
        <v>1</v>
      </c>
      <c r="L30" s="309" t="s">
        <v>23</v>
      </c>
      <c r="M30" s="310">
        <f>ROUND(E30*(G30+I30)*K30,2)</f>
        <v>0.5</v>
      </c>
      <c r="N30" s="311"/>
      <c r="O30" s="1302">
        <f>M30+M31</f>
        <v>1.45</v>
      </c>
      <c r="P30" s="1015" t="s">
        <v>127</v>
      </c>
      <c r="Q30" s="1008" t="s">
        <v>154</v>
      </c>
      <c r="R30" s="1009"/>
      <c r="S30" s="303" t="s">
        <v>125</v>
      </c>
      <c r="T30" s="312"/>
      <c r="U30" s="257">
        <f>U27</f>
        <v>0.21</v>
      </c>
      <c r="V30" s="276" t="s">
        <v>123</v>
      </c>
      <c r="W30" s="313">
        <v>323</v>
      </c>
      <c r="X30" s="307" t="s">
        <v>176</v>
      </c>
      <c r="Y30" s="276"/>
      <c r="Z30" s="313">
        <v>40</v>
      </c>
      <c r="AA30" s="307" t="s">
        <v>155</v>
      </c>
      <c r="AB30" s="314" t="s">
        <v>156</v>
      </c>
      <c r="AC30" s="314">
        <f>ROUND(U30*W30/Z30,2)</f>
        <v>1.7</v>
      </c>
      <c r="AD30" s="304"/>
      <c r="AE30" s="1013">
        <f>AC30+AC31</f>
        <v>1.81</v>
      </c>
      <c r="AF30" s="1015" t="s">
        <v>157</v>
      </c>
      <c r="AG30" s="274"/>
    </row>
    <row r="31" spans="1:35" s="275" customFormat="1" ht="18" customHeight="1" x14ac:dyDescent="0.15">
      <c r="A31" s="269"/>
      <c r="B31" s="1014"/>
      <c r="C31" s="1016" t="s">
        <v>158</v>
      </c>
      <c r="D31" s="1017"/>
      <c r="E31" s="317">
        <f>AC11</f>
        <v>1</v>
      </c>
      <c r="F31" s="318" t="s">
        <v>174</v>
      </c>
      <c r="G31" s="318">
        <f>O25</f>
        <v>0.75</v>
      </c>
      <c r="H31" s="268" t="s">
        <v>134</v>
      </c>
      <c r="I31" s="318">
        <v>0.2</v>
      </c>
      <c r="J31" s="319" t="s">
        <v>175</v>
      </c>
      <c r="K31" s="320">
        <v>1</v>
      </c>
      <c r="L31" s="321" t="s">
        <v>23</v>
      </c>
      <c r="M31" s="257">
        <f>ROUND(E31*(G31+I31)*K31,2)</f>
        <v>0.95</v>
      </c>
      <c r="N31" s="311"/>
      <c r="O31" s="1303"/>
      <c r="P31" s="1014"/>
      <c r="Q31" s="1008"/>
      <c r="R31" s="1009"/>
      <c r="S31" s="288" t="s">
        <v>177</v>
      </c>
      <c r="T31" s="315"/>
      <c r="U31" s="322">
        <f>AA25+AA26</f>
        <v>8.9999999999999993E-3</v>
      </c>
      <c r="V31" s="268" t="s">
        <v>123</v>
      </c>
      <c r="W31" s="323">
        <v>510</v>
      </c>
      <c r="X31" s="319" t="s">
        <v>176</v>
      </c>
      <c r="Y31" s="268"/>
      <c r="Z31" s="323">
        <v>40</v>
      </c>
      <c r="AA31" s="319" t="s">
        <v>155</v>
      </c>
      <c r="AB31" s="268" t="s">
        <v>178</v>
      </c>
      <c r="AC31" s="318">
        <f>ROUND(U31*W31/Z31,2)</f>
        <v>0.11</v>
      </c>
      <c r="AD31" s="316"/>
      <c r="AE31" s="1014"/>
      <c r="AF31" s="1014"/>
      <c r="AG31" s="274"/>
    </row>
    <row r="32" spans="1:35" s="275" customFormat="1" ht="18" customHeight="1" x14ac:dyDescent="0.15">
      <c r="A32" s="269"/>
      <c r="B32" s="270" t="s">
        <v>159</v>
      </c>
      <c r="C32" s="1010"/>
      <c r="D32" s="1008"/>
      <c r="E32" s="277">
        <f>S16</f>
        <v>0.5</v>
      </c>
      <c r="F32" s="273" t="s">
        <v>123</v>
      </c>
      <c r="G32" s="278">
        <f>U19</f>
        <v>0.3</v>
      </c>
      <c r="H32" s="273" t="s">
        <v>134</v>
      </c>
      <c r="I32" s="278">
        <f>AC11</f>
        <v>1</v>
      </c>
      <c r="J32" s="273" t="s">
        <v>123</v>
      </c>
      <c r="K32" s="320">
        <f>U19</f>
        <v>0.3</v>
      </c>
      <c r="L32" s="321" t="s">
        <v>23</v>
      </c>
      <c r="M32" s="278">
        <f>E32*G32+I32*K32</f>
        <v>0.44999999999999996</v>
      </c>
      <c r="N32" s="272"/>
      <c r="O32" s="279">
        <f>M32</f>
        <v>0.44999999999999996</v>
      </c>
      <c r="P32" s="270" t="s">
        <v>127</v>
      </c>
      <c r="Q32" s="1008" t="s">
        <v>52</v>
      </c>
      <c r="R32" s="1009"/>
      <c r="S32" s="270" t="s">
        <v>460</v>
      </c>
      <c r="T32" s="271"/>
      <c r="U32" s="278">
        <f>S16</f>
        <v>0.5</v>
      </c>
      <c r="V32" s="273" t="s">
        <v>134</v>
      </c>
      <c r="W32" s="278">
        <f>W16</f>
        <v>0.35</v>
      </c>
      <c r="X32" s="278"/>
      <c r="Y32" s="324"/>
      <c r="Z32" s="273"/>
      <c r="AA32" s="273"/>
      <c r="AB32" s="273"/>
      <c r="AC32" s="273"/>
      <c r="AD32" s="272"/>
      <c r="AE32" s="279">
        <f>ROUND(U32+W32,2)</f>
        <v>0.85</v>
      </c>
      <c r="AF32" s="270" t="s">
        <v>124</v>
      </c>
      <c r="AG32" s="274"/>
    </row>
    <row r="33" spans="1:33" s="275" customFormat="1" ht="18" customHeight="1" x14ac:dyDescent="0.15">
      <c r="A33" s="269"/>
      <c r="B33" s="270" t="s">
        <v>179</v>
      </c>
      <c r="C33" s="1010"/>
      <c r="D33" s="1008"/>
      <c r="E33" s="277">
        <f>O30</f>
        <v>1.45</v>
      </c>
      <c r="F33" s="325" t="s">
        <v>180</v>
      </c>
      <c r="G33" s="278">
        <f>O32</f>
        <v>0.44999999999999996</v>
      </c>
      <c r="H33" s="268"/>
      <c r="I33" s="273"/>
      <c r="J33" s="285"/>
      <c r="K33" s="273"/>
      <c r="L33" s="326"/>
      <c r="M33" s="273"/>
      <c r="N33" s="272"/>
      <c r="O33" s="279">
        <f>+E33-G33</f>
        <v>1</v>
      </c>
      <c r="P33" s="270" t="s">
        <v>127</v>
      </c>
      <c r="Q33" s="1008" t="s">
        <v>181</v>
      </c>
      <c r="R33" s="1009"/>
      <c r="S33" s="270"/>
      <c r="T33" s="271"/>
      <c r="U33" s="278"/>
      <c r="V33" s="278"/>
      <c r="W33" s="296"/>
      <c r="X33" s="278"/>
      <c r="Y33" s="278"/>
      <c r="Z33" s="273"/>
      <c r="AA33" s="273"/>
      <c r="AB33" s="273"/>
      <c r="AC33" s="273"/>
      <c r="AD33" s="272"/>
      <c r="AE33" s="279">
        <v>1</v>
      </c>
      <c r="AF33" s="270" t="s">
        <v>79</v>
      </c>
      <c r="AG33" s="274"/>
    </row>
    <row r="34" spans="1:33" ht="6" customHeight="1" x14ac:dyDescent="0.15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9"/>
    </row>
  </sheetData>
  <mergeCells count="43">
    <mergeCell ref="C33:D33"/>
    <mergeCell ref="Q33:R33"/>
    <mergeCell ref="AE30:AE31"/>
    <mergeCell ref="AF30:AF31"/>
    <mergeCell ref="C31:D31"/>
    <mergeCell ref="C32:D32"/>
    <mergeCell ref="Q32:R32"/>
    <mergeCell ref="B30:B31"/>
    <mergeCell ref="C30:D30"/>
    <mergeCell ref="O30:O31"/>
    <mergeCell ref="P30:P31"/>
    <mergeCell ref="Q30:R31"/>
    <mergeCell ref="C27:D27"/>
    <mergeCell ref="Q27:R27"/>
    <mergeCell ref="C28:D28"/>
    <mergeCell ref="Q28:R28"/>
    <mergeCell ref="C29:D29"/>
    <mergeCell ref="Q29:R29"/>
    <mergeCell ref="C25:D25"/>
    <mergeCell ref="Q25:Q26"/>
    <mergeCell ref="AA25:AB25"/>
    <mergeCell ref="AE25:AE26"/>
    <mergeCell ref="AF25:AF26"/>
    <mergeCell ref="C26:D26"/>
    <mergeCell ref="AA26:AB26"/>
    <mergeCell ref="C23:D23"/>
    <mergeCell ref="Q23:Q24"/>
    <mergeCell ref="U23:AA23"/>
    <mergeCell ref="AE23:AE24"/>
    <mergeCell ref="AF23:AF24"/>
    <mergeCell ref="G18:I18"/>
    <mergeCell ref="V18:W18"/>
    <mergeCell ref="S19:T19"/>
    <mergeCell ref="B21:AF21"/>
    <mergeCell ref="C22:D22"/>
    <mergeCell ref="E22:N22"/>
    <mergeCell ref="Q22:R22"/>
    <mergeCell ref="T22:AD22"/>
    <mergeCell ref="X4:Y4"/>
    <mergeCell ref="S5:T5"/>
    <mergeCell ref="T9:U9"/>
    <mergeCell ref="Z10:AB10"/>
    <mergeCell ref="T11:U11"/>
  </mergeCells>
  <phoneticPr fontId="5" type="noConversion"/>
  <printOptions horizontalCentered="1" verticalCentered="1"/>
  <pageMargins left="0.33" right="0" top="0.55118110236220474" bottom="0.43307086614173229" header="0.27559055118110237" footer="0.31496062992125984"/>
  <pageSetup paperSize="9" scale="9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showGridLines="0" zoomScale="115" zoomScaleNormal="115" zoomScaleSheetLayoutView="115" workbookViewId="0">
      <selection activeCell="U36" sqref="U36"/>
    </sheetView>
  </sheetViews>
  <sheetFormatPr defaultColWidth="11.42578125" defaultRowHeight="12" x14ac:dyDescent="0.15"/>
  <cols>
    <col min="1" max="1" width="1.140625" style="237" customWidth="1"/>
    <col min="2" max="2" width="8.5703125" style="237" customWidth="1"/>
    <col min="3" max="3" width="2.85546875" style="237" customWidth="1"/>
    <col min="4" max="4" width="5.5703125" style="237" customWidth="1"/>
    <col min="5" max="5" width="5.140625" style="237" customWidth="1"/>
    <col min="6" max="6" width="2.5703125" style="237" customWidth="1"/>
    <col min="7" max="7" width="5.7109375" style="237" customWidth="1"/>
    <col min="8" max="8" width="2.28515625" style="237" customWidth="1"/>
    <col min="9" max="9" width="5.7109375" style="237" customWidth="1"/>
    <col min="10" max="10" width="2.5703125" style="237" customWidth="1"/>
    <col min="11" max="11" width="4.28515625" style="237" customWidth="1"/>
    <col min="12" max="12" width="1.85546875" style="237" customWidth="1"/>
    <col min="13" max="13" width="4.85546875" style="237" customWidth="1"/>
    <col min="14" max="14" width="2.5703125" style="237" customWidth="1"/>
    <col min="15" max="15" width="7.42578125" style="237" customWidth="1"/>
    <col min="16" max="17" width="5" style="237" customWidth="1"/>
    <col min="18" max="18" width="8.140625" style="237" customWidth="1"/>
    <col min="19" max="19" width="7.85546875" style="237" customWidth="1"/>
    <col min="20" max="20" width="2" style="237" customWidth="1"/>
    <col min="21" max="21" width="5.7109375" style="237" customWidth="1"/>
    <col min="22" max="22" width="2.5703125" style="237" customWidth="1"/>
    <col min="23" max="23" width="5.5703125" style="237" customWidth="1"/>
    <col min="24" max="24" width="2.7109375" style="237" customWidth="1"/>
    <col min="25" max="25" width="5.5703125" style="237" customWidth="1"/>
    <col min="26" max="26" width="2.7109375" style="237" customWidth="1"/>
    <col min="27" max="27" width="5.28515625" style="237" customWidth="1"/>
    <col min="28" max="28" width="3.42578125" style="237" customWidth="1"/>
    <col min="29" max="29" width="5" style="237" customWidth="1"/>
    <col min="30" max="30" width="4.7109375" style="237" customWidth="1"/>
    <col min="31" max="31" width="5.85546875" style="237" customWidth="1"/>
    <col min="32" max="32" width="4.5703125" style="237" customWidth="1"/>
    <col min="33" max="33" width="1.140625" style="237" customWidth="1"/>
    <col min="34" max="16384" width="11.42578125" style="237"/>
  </cols>
  <sheetData>
    <row r="1" spans="1:33" ht="12" customHeight="1" x14ac:dyDescent="0.1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2.5" x14ac:dyDescent="0.25">
      <c r="A2" s="238"/>
      <c r="B2" s="239" t="s">
        <v>503</v>
      </c>
      <c r="C2" s="240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</row>
    <row r="3" spans="1:33" ht="12" customHeight="1" x14ac:dyDescent="0.15">
      <c r="A3" s="238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Z3" s="245"/>
      <c r="AA3" s="244"/>
      <c r="AB3" s="244"/>
      <c r="AC3" s="244"/>
      <c r="AD3" s="244"/>
      <c r="AE3" s="244"/>
      <c r="AF3" s="244"/>
      <c r="AG3" s="243"/>
    </row>
    <row r="4" spans="1:33" ht="12" customHeight="1" x14ac:dyDescent="0.15">
      <c r="A4" s="238"/>
      <c r="B4" s="244"/>
      <c r="C4" s="244"/>
      <c r="D4" s="246" t="s">
        <v>105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6" t="s">
        <v>106</v>
      </c>
      <c r="S4" s="244"/>
      <c r="T4" s="244"/>
      <c r="U4" s="244"/>
      <c r="V4" s="244"/>
      <c r="W4" s="244"/>
      <c r="X4" s="1032">
        <v>0.75</v>
      </c>
      <c r="Y4" s="1032"/>
      <c r="Z4" s="245"/>
      <c r="AA4" s="244"/>
      <c r="AB4" s="244"/>
      <c r="AC4" s="244"/>
      <c r="AD4" s="244"/>
      <c r="AE4" s="244"/>
      <c r="AF4" s="244"/>
      <c r="AG4" s="243"/>
    </row>
    <row r="5" spans="1:33" s="250" customFormat="1" ht="12" customHeight="1" x14ac:dyDescent="0.15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1033" t="s">
        <v>107</v>
      </c>
      <c r="T5" s="1033"/>
      <c r="U5" s="249">
        <v>0.45</v>
      </c>
      <c r="X5" s="248"/>
      <c r="Y5" s="248"/>
      <c r="Z5" s="248"/>
      <c r="AA5" s="248"/>
      <c r="AB5" s="248"/>
      <c r="AC5" s="248"/>
      <c r="AD5" s="248"/>
      <c r="AE5" s="248"/>
      <c r="AF5" s="248"/>
      <c r="AG5" s="251"/>
    </row>
    <row r="6" spans="1:33" s="250" customFormat="1" ht="12" customHeight="1" x14ac:dyDescent="0.15">
      <c r="A6" s="247"/>
      <c r="B6" s="248"/>
      <c r="C6" s="248"/>
      <c r="D6" s="248"/>
      <c r="E6" s="252"/>
      <c r="F6" s="252"/>
      <c r="G6" s="252"/>
      <c r="H6" s="252"/>
      <c r="I6" s="252"/>
      <c r="J6" s="252"/>
      <c r="K6" s="252"/>
      <c r="L6" s="252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51"/>
    </row>
    <row r="7" spans="1:33" s="250" customFormat="1" ht="12" customHeight="1" x14ac:dyDescent="0.15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51"/>
    </row>
    <row r="8" spans="1:33" s="250" customFormat="1" ht="12" customHeight="1" x14ac:dyDescent="0.15">
      <c r="A8" s="247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53" t="s">
        <v>108</v>
      </c>
      <c r="U8" s="254">
        <v>0.3</v>
      </c>
      <c r="X8" s="248"/>
      <c r="Y8" s="248"/>
      <c r="Z8" s="248"/>
      <c r="AA8" s="248"/>
      <c r="AB8" s="248"/>
      <c r="AC8" s="248"/>
      <c r="AD8" s="248"/>
      <c r="AE8" s="248"/>
      <c r="AF8" s="248"/>
      <c r="AG8" s="251"/>
    </row>
    <row r="9" spans="1:33" s="250" customFormat="1" ht="12" customHeight="1" x14ac:dyDescent="0.1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1034" t="s">
        <v>109</v>
      </c>
      <c r="U9" s="1034"/>
      <c r="V9" s="255"/>
      <c r="W9" s="256"/>
      <c r="X9" s="248"/>
      <c r="Y9" s="248"/>
      <c r="Z9" s="248"/>
      <c r="AA9" s="248"/>
      <c r="AB9" s="248"/>
      <c r="AC9" s="248"/>
      <c r="AD9" s="248"/>
      <c r="AE9" s="248"/>
      <c r="AF9" s="248"/>
      <c r="AG9" s="251"/>
    </row>
    <row r="10" spans="1:33" s="250" customFormat="1" ht="12" customHeight="1" x14ac:dyDescent="0.15">
      <c r="A10" s="247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S10" s="248"/>
      <c r="T10" s="248"/>
      <c r="U10" s="248"/>
      <c r="V10" s="256"/>
      <c r="W10" s="256"/>
      <c r="X10" s="248"/>
      <c r="Y10" s="248"/>
      <c r="Z10" s="1034" t="s">
        <v>110</v>
      </c>
      <c r="AA10" s="1034"/>
      <c r="AB10" s="1034"/>
      <c r="AC10" s="248"/>
      <c r="AD10" s="248"/>
      <c r="AE10" s="248"/>
      <c r="AF10" s="248"/>
      <c r="AG10" s="251"/>
    </row>
    <row r="11" spans="1:33" s="250" customFormat="1" ht="12" customHeight="1" x14ac:dyDescent="0.15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S11" s="248"/>
      <c r="T11" s="1035">
        <f>ROUND(SQRT(1+U8^2)*AC11,2)</f>
        <v>2.09</v>
      </c>
      <c r="U11" s="1035"/>
      <c r="V11" s="256"/>
      <c r="W11" s="256"/>
      <c r="X11" s="248"/>
      <c r="Y11" s="248"/>
      <c r="AC11" s="258">
        <v>2</v>
      </c>
      <c r="AD11" s="259">
        <f>AC11+AC16</f>
        <v>2</v>
      </c>
      <c r="AE11" s="248"/>
      <c r="AF11" s="248"/>
      <c r="AG11" s="251"/>
    </row>
    <row r="12" spans="1:33" s="250" customFormat="1" ht="12" customHeight="1" x14ac:dyDescent="0.15">
      <c r="A12" s="247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 t="s">
        <v>111</v>
      </c>
      <c r="AB12" s="248"/>
      <c r="AC12" s="248"/>
      <c r="AD12" s="248"/>
      <c r="AE12" s="248"/>
      <c r="AF12" s="248"/>
      <c r="AG12" s="251"/>
    </row>
    <row r="13" spans="1:33" s="250" customFormat="1" ht="12" customHeight="1" x14ac:dyDescent="0.15">
      <c r="A13" s="247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51"/>
    </row>
    <row r="14" spans="1:33" s="250" customFormat="1" ht="12" customHeight="1" x14ac:dyDescent="0.15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 t="s">
        <v>113</v>
      </c>
      <c r="AB14" s="248"/>
      <c r="AC14" s="248"/>
      <c r="AD14" s="248"/>
      <c r="AE14" s="248"/>
      <c r="AF14" s="248"/>
      <c r="AG14" s="251"/>
    </row>
    <row r="15" spans="1:33" s="250" customFormat="1" ht="12" customHeight="1" x14ac:dyDescent="0.15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51"/>
    </row>
    <row r="16" spans="1:33" s="250" customFormat="1" ht="12" customHeight="1" x14ac:dyDescent="0.15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4"/>
      <c r="R16" s="248"/>
      <c r="S16" s="260"/>
      <c r="T16" s="248"/>
      <c r="U16" s="248"/>
      <c r="V16" s="248"/>
      <c r="W16" s="261"/>
      <c r="X16" s="248"/>
      <c r="Y16" s="248"/>
      <c r="Z16" s="248"/>
      <c r="AA16" s="244"/>
      <c r="AB16" s="248"/>
      <c r="AC16" s="262"/>
      <c r="AD16" s="263"/>
      <c r="AE16" s="248"/>
      <c r="AF16" s="248"/>
      <c r="AG16" s="251"/>
    </row>
    <row r="17" spans="1:35" s="250" customFormat="1" ht="12" customHeight="1" x14ac:dyDescent="0.15">
      <c r="A17" s="247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51"/>
    </row>
    <row r="18" spans="1:35" s="250" customFormat="1" ht="12" customHeight="1" x14ac:dyDescent="0.15">
      <c r="A18" s="247"/>
      <c r="B18" s="248"/>
      <c r="C18" s="248"/>
      <c r="D18" s="248"/>
      <c r="E18" s="248"/>
      <c r="F18" s="248"/>
      <c r="G18" s="1036">
        <v>1</v>
      </c>
      <c r="H18" s="1036"/>
      <c r="I18" s="1036"/>
      <c r="J18" s="248"/>
      <c r="K18" s="248"/>
      <c r="L18" s="248"/>
      <c r="M18" s="248"/>
      <c r="N18" s="248"/>
      <c r="O18" s="248"/>
      <c r="P18" s="248"/>
      <c r="Q18" s="248"/>
      <c r="R18" s="248"/>
      <c r="S18" s="265"/>
      <c r="T18" s="259"/>
      <c r="U18" s="266"/>
      <c r="V18" s="1037"/>
      <c r="W18" s="1037"/>
      <c r="X18" s="248"/>
      <c r="Y18" s="248"/>
      <c r="Z18" s="248"/>
      <c r="AA18" s="248"/>
      <c r="AB18" s="248"/>
      <c r="AC18" s="248"/>
      <c r="AD18" s="248"/>
      <c r="AE18" s="248"/>
      <c r="AF18" s="248"/>
      <c r="AG18" s="251"/>
    </row>
    <row r="19" spans="1:35" s="250" customFormat="1" ht="12" customHeight="1" x14ac:dyDescent="0.15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1029"/>
      <c r="T19" s="1029"/>
      <c r="U19" s="267">
        <v>0.3</v>
      </c>
      <c r="V19" s="265"/>
      <c r="W19" s="265"/>
      <c r="X19" s="248"/>
      <c r="Y19" s="248"/>
      <c r="Z19" s="248"/>
      <c r="AA19" s="248"/>
      <c r="AB19" s="248"/>
      <c r="AC19" s="248"/>
      <c r="AD19" s="248"/>
      <c r="AE19" s="248"/>
      <c r="AF19" s="248"/>
      <c r="AG19" s="251"/>
    </row>
    <row r="20" spans="1:35" s="250" customFormat="1" ht="9.9499999999999993" customHeight="1" x14ac:dyDescent="0.15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64"/>
      <c r="T20" s="264"/>
      <c r="V20" s="264"/>
      <c r="W20" s="264">
        <v>0.9</v>
      </c>
      <c r="X20" s="248"/>
      <c r="Y20" s="248"/>
      <c r="Z20" s="248"/>
      <c r="AA20" s="248"/>
      <c r="AB20" s="248"/>
      <c r="AC20" s="248"/>
      <c r="AD20" s="248"/>
      <c r="AE20" s="248"/>
      <c r="AF20" s="248"/>
      <c r="AG20" s="251"/>
    </row>
    <row r="21" spans="1:35" ht="15.75" customHeight="1" x14ac:dyDescent="0.15">
      <c r="A21" s="238"/>
      <c r="B21" s="1030" t="s">
        <v>114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30"/>
      <c r="AF21" s="1030"/>
      <c r="AG21" s="243"/>
    </row>
    <row r="22" spans="1:35" s="275" customFormat="1" ht="20.100000000000001" customHeight="1" x14ac:dyDescent="0.15">
      <c r="A22" s="269"/>
      <c r="B22" s="270" t="s">
        <v>115</v>
      </c>
      <c r="C22" s="1010" t="s">
        <v>116</v>
      </c>
      <c r="D22" s="1008"/>
      <c r="E22" s="1010" t="s">
        <v>117</v>
      </c>
      <c r="F22" s="1031"/>
      <c r="G22" s="1031"/>
      <c r="H22" s="1031"/>
      <c r="I22" s="1031"/>
      <c r="J22" s="1031"/>
      <c r="K22" s="1031"/>
      <c r="L22" s="1031"/>
      <c r="M22" s="1031"/>
      <c r="N22" s="1008"/>
      <c r="O22" s="270" t="s">
        <v>118</v>
      </c>
      <c r="P22" s="270" t="s">
        <v>44</v>
      </c>
      <c r="Q22" s="1008" t="s">
        <v>119</v>
      </c>
      <c r="R22" s="1009"/>
      <c r="S22" s="270" t="s">
        <v>120</v>
      </c>
      <c r="T22" s="1010" t="s">
        <v>121</v>
      </c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08"/>
      <c r="AE22" s="270" t="s">
        <v>118</v>
      </c>
      <c r="AF22" s="270" t="s">
        <v>160</v>
      </c>
      <c r="AG22" s="274"/>
      <c r="AI22" s="276"/>
    </row>
    <row r="23" spans="1:35" s="275" customFormat="1" ht="21" customHeight="1" x14ac:dyDescent="0.15">
      <c r="A23" s="269"/>
      <c r="B23" s="270" t="s">
        <v>122</v>
      </c>
      <c r="C23" s="1010"/>
      <c r="D23" s="1008"/>
      <c r="E23" s="277">
        <f>G18</f>
        <v>1</v>
      </c>
      <c r="F23" s="278" t="s">
        <v>123</v>
      </c>
      <c r="G23" s="278">
        <f>AC11</f>
        <v>2</v>
      </c>
      <c r="H23" s="273"/>
      <c r="I23" s="273"/>
      <c r="J23" s="273"/>
      <c r="K23" s="273"/>
      <c r="L23" s="273"/>
      <c r="M23" s="273"/>
      <c r="N23" s="272"/>
      <c r="O23" s="279">
        <f>ROUND(E23*G23,2)</f>
        <v>2</v>
      </c>
      <c r="P23" s="270" t="s">
        <v>124</v>
      </c>
      <c r="Q23" s="1022" t="s">
        <v>125</v>
      </c>
      <c r="R23" s="270"/>
      <c r="S23" s="280"/>
      <c r="T23" s="281"/>
      <c r="U23" s="1024"/>
      <c r="V23" s="1024"/>
      <c r="W23" s="1024"/>
      <c r="X23" s="1024"/>
      <c r="Y23" s="1024"/>
      <c r="Z23" s="1024"/>
      <c r="AA23" s="1024"/>
      <c r="AB23" s="273"/>
      <c r="AC23" s="278"/>
      <c r="AD23" s="272"/>
      <c r="AE23" s="1025">
        <f>AC23+AC24</f>
        <v>0.42</v>
      </c>
      <c r="AF23" s="1026" t="s">
        <v>127</v>
      </c>
      <c r="AG23" s="274"/>
      <c r="AI23" s="282"/>
    </row>
    <row r="24" spans="1:35" s="275" customFormat="1" ht="21" customHeight="1" x14ac:dyDescent="0.15">
      <c r="A24" s="269"/>
      <c r="B24" s="270" t="s">
        <v>128</v>
      </c>
      <c r="C24" s="283" t="s">
        <v>129</v>
      </c>
      <c r="D24" s="284">
        <f>U8</f>
        <v>0.3</v>
      </c>
      <c r="E24" s="277">
        <f>E23</f>
        <v>1</v>
      </c>
      <c r="F24" s="278" t="s">
        <v>74</v>
      </c>
      <c r="G24" s="278">
        <f>T11</f>
        <v>2.09</v>
      </c>
      <c r="H24" s="273"/>
      <c r="I24" s="273"/>
      <c r="J24" s="285"/>
      <c r="K24" s="273"/>
      <c r="L24" s="273"/>
      <c r="M24" s="273"/>
      <c r="N24" s="272"/>
      <c r="O24" s="279">
        <f>ROUND(E24*G24,2)</f>
        <v>2.09</v>
      </c>
      <c r="P24" s="270" t="s">
        <v>124</v>
      </c>
      <c r="Q24" s="1023"/>
      <c r="R24" s="270" t="s">
        <v>130</v>
      </c>
      <c r="S24" s="280" t="s">
        <v>163</v>
      </c>
      <c r="T24" s="271"/>
      <c r="U24" s="278">
        <f>O24</f>
        <v>2.09</v>
      </c>
      <c r="V24" s="273" t="s">
        <v>123</v>
      </c>
      <c r="W24" s="286">
        <v>0.2</v>
      </c>
      <c r="X24" s="287" t="s">
        <v>131</v>
      </c>
      <c r="Y24" s="273"/>
      <c r="Z24" s="273"/>
      <c r="AA24" s="276"/>
      <c r="AB24" s="273" t="s">
        <v>101</v>
      </c>
      <c r="AC24" s="278">
        <f>ROUND(U24*W24,2)</f>
        <v>0.42</v>
      </c>
      <c r="AD24" s="272"/>
      <c r="AE24" s="1014"/>
      <c r="AF24" s="1014"/>
      <c r="AG24" s="274"/>
      <c r="AI24" s="276"/>
    </row>
    <row r="25" spans="1:35" s="275" customFormat="1" ht="18" customHeight="1" x14ac:dyDescent="0.15">
      <c r="A25" s="269"/>
      <c r="B25" s="270" t="s">
        <v>132</v>
      </c>
      <c r="C25" s="1019" t="s">
        <v>133</v>
      </c>
      <c r="D25" s="1020"/>
      <c r="E25" s="277">
        <f>X4</f>
        <v>0.75</v>
      </c>
      <c r="F25" s="273" t="s">
        <v>134</v>
      </c>
      <c r="G25" s="278">
        <f>W20</f>
        <v>0.9</v>
      </c>
      <c r="H25" s="273" t="s">
        <v>135</v>
      </c>
      <c r="I25" s="289">
        <v>2</v>
      </c>
      <c r="J25" s="287"/>
      <c r="K25" s="273"/>
      <c r="L25" s="273"/>
      <c r="M25" s="273"/>
      <c r="N25" s="272"/>
      <c r="O25" s="279">
        <f>ROUND((E25+G25)/I25,2)</f>
        <v>0.83</v>
      </c>
      <c r="P25" s="270" t="s">
        <v>136</v>
      </c>
      <c r="Q25" s="1022" t="s">
        <v>137</v>
      </c>
      <c r="R25" s="290" t="s">
        <v>138</v>
      </c>
      <c r="S25" s="270" t="s">
        <v>139</v>
      </c>
      <c r="T25" s="271"/>
      <c r="U25" s="278">
        <f>O24</f>
        <v>2.09</v>
      </c>
      <c r="V25" s="273" t="s">
        <v>123</v>
      </c>
      <c r="W25" s="291">
        <v>8.9999999999999993E-3</v>
      </c>
      <c r="X25" s="287" t="s">
        <v>131</v>
      </c>
      <c r="Y25" s="273"/>
      <c r="Z25" s="273" t="s">
        <v>101</v>
      </c>
      <c r="AA25" s="1018">
        <f>ROUND(U25*W25,3)</f>
        <v>1.9E-2</v>
      </c>
      <c r="AB25" s="1018"/>
      <c r="AC25" s="273"/>
      <c r="AD25" s="272"/>
      <c r="AE25" s="1027">
        <f>+AA25+AA26</f>
        <v>1.9E-2</v>
      </c>
      <c r="AF25" s="1026" t="s">
        <v>127</v>
      </c>
      <c r="AG25" s="274"/>
      <c r="AI25" s="276"/>
    </row>
    <row r="26" spans="1:35" s="275" customFormat="1" ht="18" customHeight="1" x14ac:dyDescent="0.15">
      <c r="A26" s="269"/>
      <c r="B26" s="270" t="s">
        <v>140</v>
      </c>
      <c r="C26" s="1010"/>
      <c r="D26" s="1008"/>
      <c r="E26" s="277">
        <f>O23</f>
        <v>2</v>
      </c>
      <c r="F26" s="273" t="s">
        <v>123</v>
      </c>
      <c r="G26" s="278">
        <f>O25</f>
        <v>0.83</v>
      </c>
      <c r="H26" s="273"/>
      <c r="I26" s="273"/>
      <c r="J26" s="287"/>
      <c r="K26" s="273"/>
      <c r="L26" s="273"/>
      <c r="M26" s="273"/>
      <c r="N26" s="272"/>
      <c r="O26" s="279">
        <f>ROUND(E26*G26,2)</f>
        <v>1.66</v>
      </c>
      <c r="P26" s="270" t="s">
        <v>127</v>
      </c>
      <c r="Q26" s="1023"/>
      <c r="R26" s="270" t="s">
        <v>141</v>
      </c>
      <c r="S26" s="270" t="s">
        <v>142</v>
      </c>
      <c r="T26" s="271"/>
      <c r="U26" s="278">
        <v>0</v>
      </c>
      <c r="V26" s="273" t="s">
        <v>123</v>
      </c>
      <c r="W26" s="278"/>
      <c r="X26" s="273" t="s">
        <v>123</v>
      </c>
      <c r="Y26" s="278">
        <v>1</v>
      </c>
      <c r="Z26" s="273" t="s">
        <v>101</v>
      </c>
      <c r="AA26" s="1018">
        <f>ROUND(U26*W26*Y26,3)</f>
        <v>0</v>
      </c>
      <c r="AB26" s="1018"/>
      <c r="AC26" s="273"/>
      <c r="AD26" s="272"/>
      <c r="AE26" s="1028"/>
      <c r="AF26" s="1014"/>
      <c r="AG26" s="274"/>
    </row>
    <row r="27" spans="1:35" s="275" customFormat="1" ht="18" customHeight="1" x14ac:dyDescent="0.15">
      <c r="A27" s="269"/>
      <c r="B27" s="270" t="s">
        <v>465</v>
      </c>
      <c r="C27" s="1010" t="s">
        <v>164</v>
      </c>
      <c r="D27" s="1008"/>
      <c r="E27" s="864">
        <f>O24</f>
        <v>2.09</v>
      </c>
      <c r="F27" s="862" t="s">
        <v>123</v>
      </c>
      <c r="G27" s="868">
        <v>0.45</v>
      </c>
      <c r="H27" s="867" t="s">
        <v>123</v>
      </c>
      <c r="I27" s="862">
        <v>0.77</v>
      </c>
      <c r="J27" s="867" t="s">
        <v>123</v>
      </c>
      <c r="K27" s="865">
        <v>2.65</v>
      </c>
      <c r="L27" s="1021" t="s">
        <v>467</v>
      </c>
      <c r="M27" s="1021"/>
      <c r="N27" s="866"/>
      <c r="O27" s="863">
        <f>ROUND(E27*G27*I27*K27,2)</f>
        <v>1.92</v>
      </c>
      <c r="P27" s="863" t="s">
        <v>468</v>
      </c>
      <c r="Q27" s="1008" t="s">
        <v>167</v>
      </c>
      <c r="R27" s="1009"/>
      <c r="S27" s="270"/>
      <c r="T27" s="292"/>
      <c r="U27" s="278">
        <f>AC24</f>
        <v>0.42</v>
      </c>
      <c r="V27" s="273" t="s">
        <v>123</v>
      </c>
      <c r="W27" s="293">
        <v>0.48</v>
      </c>
      <c r="X27" s="294" t="s">
        <v>168</v>
      </c>
      <c r="Y27" s="293"/>
      <c r="Z27" s="295"/>
      <c r="AA27" s="296">
        <f>AE25</f>
        <v>1.9E-2</v>
      </c>
      <c r="AB27" s="273" t="s">
        <v>123</v>
      </c>
      <c r="AC27" s="257">
        <v>1.1000000000000001</v>
      </c>
      <c r="AD27" s="294" t="s">
        <v>169</v>
      </c>
      <c r="AE27" s="279">
        <f>ROUND(U27*W27+AA27*AC27,2)</f>
        <v>0.22</v>
      </c>
      <c r="AF27" s="270" t="s">
        <v>127</v>
      </c>
      <c r="AG27" s="297"/>
    </row>
    <row r="28" spans="1:35" s="275" customFormat="1" ht="18" customHeight="1" x14ac:dyDescent="0.15">
      <c r="A28" s="269"/>
      <c r="B28" s="270" t="s">
        <v>144</v>
      </c>
      <c r="C28" s="1019" t="s">
        <v>461</v>
      </c>
      <c r="D28" s="1020"/>
      <c r="E28" s="277">
        <f>X4-U5</f>
        <v>0.3</v>
      </c>
      <c r="F28" s="298" t="s">
        <v>462</v>
      </c>
      <c r="G28" s="278">
        <f>W20-U5</f>
        <v>0.45</v>
      </c>
      <c r="H28" s="273" t="s">
        <v>463</v>
      </c>
      <c r="I28" s="273">
        <v>2</v>
      </c>
      <c r="J28" s="287" t="s">
        <v>407</v>
      </c>
      <c r="K28" s="852">
        <f>AC11</f>
        <v>2</v>
      </c>
      <c r="L28" s="273"/>
      <c r="M28" s="299"/>
      <c r="N28" s="300"/>
      <c r="O28" s="279">
        <f>(E28+G28)/I28*K28</f>
        <v>0.75</v>
      </c>
      <c r="P28" s="270" t="s">
        <v>127</v>
      </c>
      <c r="Q28" s="1008" t="s">
        <v>170</v>
      </c>
      <c r="R28" s="1009"/>
      <c r="S28" s="270"/>
      <c r="T28" s="292"/>
      <c r="U28" s="278">
        <f>U27</f>
        <v>0.42</v>
      </c>
      <c r="V28" s="273" t="s">
        <v>123</v>
      </c>
      <c r="W28" s="293">
        <v>0.65</v>
      </c>
      <c r="X28" s="287" t="s">
        <v>131</v>
      </c>
      <c r="Y28" s="273"/>
      <c r="Z28" s="273"/>
      <c r="AA28" s="293"/>
      <c r="AB28" s="295"/>
      <c r="AC28" s="273"/>
      <c r="AD28" s="272"/>
      <c r="AE28" s="279">
        <f>ROUND((U28)*W28,2)</f>
        <v>0.27</v>
      </c>
      <c r="AF28" s="270" t="s">
        <v>127</v>
      </c>
      <c r="AG28" s="297"/>
    </row>
    <row r="29" spans="1:35" s="275" customFormat="1" ht="18" customHeight="1" x14ac:dyDescent="0.15">
      <c r="A29" s="269"/>
      <c r="B29" s="270" t="s">
        <v>149</v>
      </c>
      <c r="C29" s="1010"/>
      <c r="D29" s="1008"/>
      <c r="E29" s="277">
        <f>O24</f>
        <v>2.09</v>
      </c>
      <c r="F29" s="273" t="s">
        <v>123</v>
      </c>
      <c r="G29" s="286">
        <v>0.15</v>
      </c>
      <c r="H29" s="287" t="s">
        <v>131</v>
      </c>
      <c r="I29" s="273"/>
      <c r="J29" s="287"/>
      <c r="K29" s="273"/>
      <c r="L29" s="273"/>
      <c r="M29" s="273"/>
      <c r="N29" s="272"/>
      <c r="O29" s="270">
        <f>ROUND(E29*G29,2)</f>
        <v>0.31</v>
      </c>
      <c r="P29" s="270" t="s">
        <v>127</v>
      </c>
      <c r="Q29" s="1008" t="s">
        <v>150</v>
      </c>
      <c r="R29" s="1009"/>
      <c r="S29" s="270" t="s">
        <v>171</v>
      </c>
      <c r="T29" s="271"/>
      <c r="U29" s="278">
        <f>O24</f>
        <v>2.09</v>
      </c>
      <c r="V29" s="295" t="s">
        <v>172</v>
      </c>
      <c r="W29" s="293">
        <v>1</v>
      </c>
      <c r="X29" s="287" t="s">
        <v>151</v>
      </c>
      <c r="Y29" s="273"/>
      <c r="Z29" s="273" t="s">
        <v>123</v>
      </c>
      <c r="AA29" s="301">
        <f>O25</f>
        <v>0.83</v>
      </c>
      <c r="AB29" s="302" t="s">
        <v>152</v>
      </c>
      <c r="AC29" s="276"/>
      <c r="AD29" s="276"/>
      <c r="AE29" s="279">
        <f>ROUND(U29/W29/2*AA29,2)</f>
        <v>0.87</v>
      </c>
      <c r="AF29" s="270" t="s">
        <v>136</v>
      </c>
      <c r="AG29" s="274"/>
    </row>
    <row r="30" spans="1:35" s="275" customFormat="1" ht="18" customHeight="1" x14ac:dyDescent="0.15">
      <c r="A30" s="269"/>
      <c r="B30" s="960" t="s">
        <v>173</v>
      </c>
      <c r="C30" s="1016" t="s">
        <v>158</v>
      </c>
      <c r="D30" s="1017"/>
      <c r="E30" s="317">
        <f>AC11</f>
        <v>2</v>
      </c>
      <c r="F30" s="318" t="s">
        <v>174</v>
      </c>
      <c r="G30" s="318">
        <f>O25</f>
        <v>0.83</v>
      </c>
      <c r="H30" s="268" t="s">
        <v>134</v>
      </c>
      <c r="I30" s="318">
        <v>0.2</v>
      </c>
      <c r="J30" s="319" t="s">
        <v>175</v>
      </c>
      <c r="K30" s="320">
        <v>1</v>
      </c>
      <c r="L30" s="321" t="s">
        <v>23</v>
      </c>
      <c r="M30" s="257">
        <f>ROUND(E30*(G30+I30)*K30,2)</f>
        <v>2.06</v>
      </c>
      <c r="N30" s="311"/>
      <c r="O30" s="961">
        <f>M30</f>
        <v>2.06</v>
      </c>
      <c r="P30" s="960" t="s">
        <v>127</v>
      </c>
      <c r="Q30" s="1008" t="s">
        <v>154</v>
      </c>
      <c r="R30" s="1009"/>
      <c r="S30" s="303" t="s">
        <v>125</v>
      </c>
      <c r="T30" s="312"/>
      <c r="U30" s="257">
        <f>U27</f>
        <v>0.42</v>
      </c>
      <c r="V30" s="276" t="s">
        <v>123</v>
      </c>
      <c r="W30" s="313">
        <v>323</v>
      </c>
      <c r="X30" s="307" t="s">
        <v>176</v>
      </c>
      <c r="Y30" s="276"/>
      <c r="Z30" s="313">
        <v>40</v>
      </c>
      <c r="AA30" s="307" t="s">
        <v>155</v>
      </c>
      <c r="AB30" s="314" t="s">
        <v>156</v>
      </c>
      <c r="AC30" s="314">
        <f>ROUND(U30*W30/Z30,2)</f>
        <v>3.39</v>
      </c>
      <c r="AD30" s="304"/>
      <c r="AE30" s="1013">
        <f>AC30+AC31</f>
        <v>3.63</v>
      </c>
      <c r="AF30" s="1015" t="s">
        <v>157</v>
      </c>
      <c r="AG30" s="274"/>
    </row>
    <row r="31" spans="1:35" s="275" customFormat="1" ht="18" customHeight="1" x14ac:dyDescent="0.15">
      <c r="A31" s="269"/>
      <c r="B31" s="270" t="s">
        <v>159</v>
      </c>
      <c r="C31" s="1010"/>
      <c r="D31" s="1008"/>
      <c r="E31" s="277">
        <f>AC11</f>
        <v>2</v>
      </c>
      <c r="F31" s="273" t="s">
        <v>123</v>
      </c>
      <c r="G31" s="278">
        <v>0.2</v>
      </c>
      <c r="H31" s="273"/>
      <c r="I31" s="278"/>
      <c r="J31" s="273"/>
      <c r="K31" s="320"/>
      <c r="L31" s="321" t="s">
        <v>23</v>
      </c>
      <c r="M31" s="278">
        <f>E31*G31</f>
        <v>0.4</v>
      </c>
      <c r="N31" s="272"/>
      <c r="O31" s="279">
        <f>M31</f>
        <v>0.4</v>
      </c>
      <c r="P31" s="270" t="s">
        <v>127</v>
      </c>
      <c r="Q31" s="1008"/>
      <c r="R31" s="1009"/>
      <c r="S31" s="288" t="s">
        <v>177</v>
      </c>
      <c r="T31" s="315"/>
      <c r="U31" s="322">
        <f>AA25+AA26</f>
        <v>1.9E-2</v>
      </c>
      <c r="V31" s="268" t="s">
        <v>123</v>
      </c>
      <c r="W31" s="323">
        <v>510</v>
      </c>
      <c r="X31" s="319" t="s">
        <v>176</v>
      </c>
      <c r="Y31" s="268"/>
      <c r="Z31" s="323">
        <v>40</v>
      </c>
      <c r="AA31" s="319" t="s">
        <v>155</v>
      </c>
      <c r="AB31" s="268" t="s">
        <v>178</v>
      </c>
      <c r="AC31" s="318">
        <f>ROUND(U31*W31/Z31,2)</f>
        <v>0.24</v>
      </c>
      <c r="AD31" s="316"/>
      <c r="AE31" s="1014"/>
      <c r="AF31" s="1014"/>
      <c r="AG31" s="274"/>
    </row>
    <row r="32" spans="1:35" s="275" customFormat="1" ht="18" customHeight="1" x14ac:dyDescent="0.15">
      <c r="A32" s="269"/>
      <c r="B32" s="270" t="s">
        <v>179</v>
      </c>
      <c r="C32" s="1010"/>
      <c r="D32" s="1008"/>
      <c r="E32" s="277">
        <f>O30</f>
        <v>2.06</v>
      </c>
      <c r="F32" s="325" t="s">
        <v>180</v>
      </c>
      <c r="G32" s="278">
        <f>O31</f>
        <v>0.4</v>
      </c>
      <c r="H32" s="268"/>
      <c r="I32" s="273"/>
      <c r="J32" s="285"/>
      <c r="K32" s="273"/>
      <c r="L32" s="326"/>
      <c r="M32" s="273"/>
      <c r="N32" s="272"/>
      <c r="O32" s="279">
        <f>+E32-G32</f>
        <v>1.6600000000000001</v>
      </c>
      <c r="P32" s="270" t="s">
        <v>127</v>
      </c>
      <c r="Q32" s="1008"/>
      <c r="R32" s="1009"/>
      <c r="S32" s="270"/>
      <c r="T32" s="271"/>
      <c r="U32" s="278"/>
      <c r="V32" s="273"/>
      <c r="W32" s="278"/>
      <c r="X32" s="278"/>
      <c r="Y32" s="324"/>
      <c r="Z32" s="273"/>
      <c r="AA32" s="273"/>
      <c r="AB32" s="273"/>
      <c r="AC32" s="273"/>
      <c r="AD32" s="272"/>
      <c r="AE32" s="279"/>
      <c r="AF32" s="270"/>
      <c r="AG32" s="274"/>
    </row>
    <row r="33" spans="1:33" s="275" customFormat="1" ht="18" customHeight="1" x14ac:dyDescent="0.15">
      <c r="A33" s="964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1011"/>
      <c r="R33" s="1012"/>
      <c r="S33" s="965"/>
      <c r="T33" s="965"/>
      <c r="U33" s="966"/>
      <c r="V33" s="966"/>
      <c r="W33" s="967"/>
      <c r="X33" s="966"/>
      <c r="Y33" s="966"/>
      <c r="Z33" s="965"/>
      <c r="AA33" s="965"/>
      <c r="AB33" s="965"/>
      <c r="AC33" s="965"/>
      <c r="AD33" s="965"/>
      <c r="AE33" s="966"/>
      <c r="AF33" s="965"/>
      <c r="AG33" s="968"/>
    </row>
  </sheetData>
  <mergeCells count="40">
    <mergeCell ref="C32:D32"/>
    <mergeCell ref="Q32:R32"/>
    <mergeCell ref="Q33:R33"/>
    <mergeCell ref="C29:D29"/>
    <mergeCell ref="Q29:R29"/>
    <mergeCell ref="C30:D30"/>
    <mergeCell ref="Q30:R31"/>
    <mergeCell ref="AE30:AE31"/>
    <mergeCell ref="AF30:AF31"/>
    <mergeCell ref="C31:D31"/>
    <mergeCell ref="C26:D26"/>
    <mergeCell ref="AA26:AB26"/>
    <mergeCell ref="C27:D27"/>
    <mergeCell ref="L27:M27"/>
    <mergeCell ref="Q27:R27"/>
    <mergeCell ref="C28:D28"/>
    <mergeCell ref="Q28:R28"/>
    <mergeCell ref="C25:D25"/>
    <mergeCell ref="Q25:Q26"/>
    <mergeCell ref="AA25:AB25"/>
    <mergeCell ref="AE25:AE26"/>
    <mergeCell ref="AF25:AF26"/>
    <mergeCell ref="C23:D23"/>
    <mergeCell ref="Q23:Q24"/>
    <mergeCell ref="U23:AA23"/>
    <mergeCell ref="AE23:AE24"/>
    <mergeCell ref="AF23:AF24"/>
    <mergeCell ref="G18:I18"/>
    <mergeCell ref="V18:W18"/>
    <mergeCell ref="S19:T19"/>
    <mergeCell ref="B21:AF21"/>
    <mergeCell ref="C22:D22"/>
    <mergeCell ref="E22:N22"/>
    <mergeCell ref="Q22:R22"/>
    <mergeCell ref="T22:AD22"/>
    <mergeCell ref="X4:Y4"/>
    <mergeCell ref="S5:T5"/>
    <mergeCell ref="T9:U9"/>
    <mergeCell ref="Z10:AB10"/>
    <mergeCell ref="T11:U11"/>
  </mergeCells>
  <phoneticPr fontId="5" type="noConversion"/>
  <printOptions horizontalCentered="1" verticalCentered="1"/>
  <pageMargins left="0.33" right="0" top="0.55118110236220474" bottom="0.43307086614173229" header="0.27559055118110237" footer="0.31496062992125984"/>
  <pageSetup paperSize="9" scale="95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showGridLines="0" zoomScaleNormal="100" zoomScaleSheetLayoutView="115" workbookViewId="0">
      <selection activeCell="AI30" sqref="AI30"/>
    </sheetView>
  </sheetViews>
  <sheetFormatPr defaultColWidth="11.42578125" defaultRowHeight="12" x14ac:dyDescent="0.15"/>
  <cols>
    <col min="1" max="1" width="1.140625" style="237" customWidth="1"/>
    <col min="2" max="2" width="8.5703125" style="237" customWidth="1"/>
    <col min="3" max="3" width="2.85546875" style="237" customWidth="1"/>
    <col min="4" max="4" width="5.5703125" style="237" customWidth="1"/>
    <col min="5" max="5" width="5.140625" style="237" customWidth="1"/>
    <col min="6" max="6" width="2.5703125" style="237" customWidth="1"/>
    <col min="7" max="7" width="5.7109375" style="237" customWidth="1"/>
    <col min="8" max="8" width="2.28515625" style="237" customWidth="1"/>
    <col min="9" max="9" width="5.7109375" style="237" customWidth="1"/>
    <col min="10" max="10" width="2.5703125" style="237" customWidth="1"/>
    <col min="11" max="11" width="4.28515625" style="237" customWidth="1"/>
    <col min="12" max="12" width="1.85546875" style="237" customWidth="1"/>
    <col min="13" max="13" width="4.85546875" style="237" customWidth="1"/>
    <col min="14" max="14" width="2.5703125" style="237" customWidth="1"/>
    <col min="15" max="15" width="7.42578125" style="237" customWidth="1"/>
    <col min="16" max="17" width="5" style="237" customWidth="1"/>
    <col min="18" max="18" width="8.140625" style="237" customWidth="1"/>
    <col min="19" max="19" width="7.85546875" style="237" customWidth="1"/>
    <col min="20" max="20" width="2" style="237" customWidth="1"/>
    <col min="21" max="21" width="5.7109375" style="237" customWidth="1"/>
    <col min="22" max="22" width="2.5703125" style="237" customWidth="1"/>
    <col min="23" max="23" width="5.5703125" style="237" customWidth="1"/>
    <col min="24" max="24" width="2.7109375" style="237" customWidth="1"/>
    <col min="25" max="25" width="5.5703125" style="237" customWidth="1"/>
    <col min="26" max="26" width="2.7109375" style="237" customWidth="1"/>
    <col min="27" max="27" width="5.28515625" style="237" customWidth="1"/>
    <col min="28" max="28" width="3.42578125" style="237" customWidth="1"/>
    <col min="29" max="29" width="5" style="237" customWidth="1"/>
    <col min="30" max="30" width="4.7109375" style="237" customWidth="1"/>
    <col min="31" max="31" width="5.85546875" style="237" customWidth="1"/>
    <col min="32" max="32" width="4.5703125" style="237" customWidth="1"/>
    <col min="33" max="33" width="1.140625" style="237" customWidth="1"/>
    <col min="34" max="16384" width="11.42578125" style="237"/>
  </cols>
  <sheetData>
    <row r="1" spans="1:33" ht="12" customHeight="1" x14ac:dyDescent="0.1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2.5" x14ac:dyDescent="0.25">
      <c r="A2" s="238"/>
      <c r="B2" s="239" t="s">
        <v>504</v>
      </c>
      <c r="C2" s="240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</row>
    <row r="3" spans="1:33" ht="12" customHeight="1" x14ac:dyDescent="0.15">
      <c r="A3" s="238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Z3" s="245"/>
      <c r="AA3" s="244"/>
      <c r="AB3" s="244"/>
      <c r="AC3" s="244"/>
      <c r="AD3" s="244"/>
      <c r="AE3" s="244"/>
      <c r="AF3" s="244"/>
      <c r="AG3" s="243"/>
    </row>
    <row r="4" spans="1:33" ht="12" customHeight="1" x14ac:dyDescent="0.15">
      <c r="A4" s="238"/>
      <c r="B4" s="244"/>
      <c r="C4" s="244"/>
      <c r="D4" s="246" t="s">
        <v>105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6" t="s">
        <v>106</v>
      </c>
      <c r="S4" s="244"/>
      <c r="T4" s="244"/>
      <c r="U4" s="244"/>
      <c r="V4" s="244"/>
      <c r="W4" s="244"/>
      <c r="X4" s="1032">
        <v>0.75</v>
      </c>
      <c r="Y4" s="1032"/>
      <c r="Z4" s="245"/>
      <c r="AA4" s="244"/>
      <c r="AB4" s="244"/>
      <c r="AC4" s="244"/>
      <c r="AD4" s="244"/>
      <c r="AE4" s="244"/>
      <c r="AF4" s="244"/>
      <c r="AG4" s="243"/>
    </row>
    <row r="5" spans="1:33" s="250" customFormat="1" ht="12" customHeight="1" x14ac:dyDescent="0.15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1033" t="s">
        <v>107</v>
      </c>
      <c r="T5" s="1033"/>
      <c r="U5" s="249">
        <v>0.45</v>
      </c>
      <c r="X5" s="248"/>
      <c r="Y5" s="248"/>
      <c r="Z5" s="248"/>
      <c r="AA5" s="248"/>
      <c r="AB5" s="248"/>
      <c r="AC5" s="248"/>
      <c r="AD5" s="248"/>
      <c r="AE5" s="248"/>
      <c r="AF5" s="248"/>
      <c r="AG5" s="251"/>
    </row>
    <row r="6" spans="1:33" s="250" customFormat="1" ht="12" customHeight="1" x14ac:dyDescent="0.15">
      <c r="A6" s="247"/>
      <c r="B6" s="248"/>
      <c r="C6" s="248"/>
      <c r="D6" s="248"/>
      <c r="E6" s="252"/>
      <c r="F6" s="252"/>
      <c r="G6" s="252"/>
      <c r="H6" s="252"/>
      <c r="I6" s="252"/>
      <c r="J6" s="252"/>
      <c r="K6" s="252"/>
      <c r="L6" s="252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51"/>
    </row>
    <row r="7" spans="1:33" s="250" customFormat="1" ht="12" customHeight="1" x14ac:dyDescent="0.15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51"/>
    </row>
    <row r="8" spans="1:33" s="250" customFormat="1" ht="12" customHeight="1" x14ac:dyDescent="0.15">
      <c r="A8" s="247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53" t="s">
        <v>108</v>
      </c>
      <c r="U8" s="254">
        <v>0.3</v>
      </c>
      <c r="X8" s="248"/>
      <c r="Y8" s="248"/>
      <c r="Z8" s="248"/>
      <c r="AA8" s="248"/>
      <c r="AB8" s="248"/>
      <c r="AC8" s="248"/>
      <c r="AD8" s="248"/>
      <c r="AE8" s="248"/>
      <c r="AF8" s="248"/>
      <c r="AG8" s="251"/>
    </row>
    <row r="9" spans="1:33" s="250" customFormat="1" ht="12" customHeight="1" x14ac:dyDescent="0.1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1034" t="s">
        <v>109</v>
      </c>
      <c r="U9" s="1034"/>
      <c r="V9" s="255"/>
      <c r="W9" s="256"/>
      <c r="X9" s="248"/>
      <c r="Y9" s="248"/>
      <c r="Z9" s="248"/>
      <c r="AA9" s="248"/>
      <c r="AB9" s="248"/>
      <c r="AC9" s="248"/>
      <c r="AD9" s="248"/>
      <c r="AE9" s="248"/>
      <c r="AF9" s="248"/>
      <c r="AG9" s="251"/>
    </row>
    <row r="10" spans="1:33" s="250" customFormat="1" ht="12" customHeight="1" x14ac:dyDescent="0.15">
      <c r="A10" s="247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S10" s="248"/>
      <c r="T10" s="248"/>
      <c r="U10" s="248"/>
      <c r="V10" s="256"/>
      <c r="W10" s="256"/>
      <c r="X10" s="248"/>
      <c r="Y10" s="248"/>
      <c r="Z10" s="1034" t="s">
        <v>110</v>
      </c>
      <c r="AA10" s="1034"/>
      <c r="AB10" s="1034"/>
      <c r="AC10" s="248"/>
      <c r="AD10" s="248"/>
      <c r="AE10" s="248"/>
      <c r="AF10" s="248"/>
      <c r="AG10" s="251"/>
    </row>
    <row r="11" spans="1:33" s="250" customFormat="1" ht="12" customHeight="1" x14ac:dyDescent="0.15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S11" s="248"/>
      <c r="T11" s="1035">
        <f>ROUND(SQRT(1+U8^2)*AC11,2)</f>
        <v>2.61</v>
      </c>
      <c r="U11" s="1035"/>
      <c r="V11" s="256"/>
      <c r="W11" s="256"/>
      <c r="X11" s="248"/>
      <c r="Y11" s="248"/>
      <c r="AC11" s="258">
        <v>2.5</v>
      </c>
      <c r="AD11" s="259">
        <f>AC11+AC16</f>
        <v>2.5</v>
      </c>
      <c r="AE11" s="248"/>
      <c r="AF11" s="248"/>
      <c r="AG11" s="251"/>
    </row>
    <row r="12" spans="1:33" s="250" customFormat="1" ht="12" customHeight="1" x14ac:dyDescent="0.15">
      <c r="A12" s="247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 t="s">
        <v>111</v>
      </c>
      <c r="AB12" s="248"/>
      <c r="AC12" s="248"/>
      <c r="AD12" s="248"/>
      <c r="AE12" s="248"/>
      <c r="AF12" s="248"/>
      <c r="AG12" s="251"/>
    </row>
    <row r="13" spans="1:33" s="250" customFormat="1" ht="12" customHeight="1" x14ac:dyDescent="0.15">
      <c r="A13" s="247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51"/>
    </row>
    <row r="14" spans="1:33" s="250" customFormat="1" ht="12" customHeight="1" x14ac:dyDescent="0.15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 t="s">
        <v>113</v>
      </c>
      <c r="AB14" s="248"/>
      <c r="AC14" s="248"/>
      <c r="AD14" s="248"/>
      <c r="AE14" s="248"/>
      <c r="AF14" s="248"/>
      <c r="AG14" s="251"/>
    </row>
    <row r="15" spans="1:33" s="250" customFormat="1" ht="12" customHeight="1" x14ac:dyDescent="0.15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51"/>
    </row>
    <row r="16" spans="1:33" s="250" customFormat="1" ht="12" customHeight="1" x14ac:dyDescent="0.15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4"/>
      <c r="R16" s="248"/>
      <c r="S16" s="260"/>
      <c r="T16" s="248"/>
      <c r="U16" s="248"/>
      <c r="V16" s="248"/>
      <c r="W16" s="261"/>
      <c r="X16" s="248"/>
      <c r="Y16" s="248"/>
      <c r="Z16" s="248"/>
      <c r="AA16" s="244"/>
      <c r="AB16" s="248"/>
      <c r="AC16" s="262"/>
      <c r="AD16" s="263"/>
      <c r="AE16" s="248"/>
      <c r="AF16" s="248"/>
      <c r="AG16" s="251"/>
    </row>
    <row r="17" spans="1:35" s="250" customFormat="1" ht="12" customHeight="1" x14ac:dyDescent="0.15">
      <c r="A17" s="247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51"/>
    </row>
    <row r="18" spans="1:35" s="250" customFormat="1" ht="12" customHeight="1" x14ac:dyDescent="0.15">
      <c r="A18" s="247"/>
      <c r="B18" s="248"/>
      <c r="C18" s="248"/>
      <c r="D18" s="248"/>
      <c r="E18" s="248"/>
      <c r="F18" s="248"/>
      <c r="G18" s="1036">
        <v>1</v>
      </c>
      <c r="H18" s="1036"/>
      <c r="I18" s="1036"/>
      <c r="J18" s="248"/>
      <c r="K18" s="248"/>
      <c r="L18" s="248"/>
      <c r="M18" s="248"/>
      <c r="N18" s="248"/>
      <c r="O18" s="248"/>
      <c r="P18" s="248"/>
      <c r="Q18" s="248"/>
      <c r="R18" s="248"/>
      <c r="S18" s="265"/>
      <c r="T18" s="259"/>
      <c r="U18" s="266"/>
      <c r="V18" s="1037"/>
      <c r="W18" s="1037"/>
      <c r="X18" s="248"/>
      <c r="Y18" s="248"/>
      <c r="Z18" s="248"/>
      <c r="AA18" s="248"/>
      <c r="AB18" s="248"/>
      <c r="AC18" s="248"/>
      <c r="AD18" s="248"/>
      <c r="AE18" s="248"/>
      <c r="AF18" s="248"/>
      <c r="AG18" s="251"/>
    </row>
    <row r="19" spans="1:35" s="250" customFormat="1" ht="12" customHeight="1" x14ac:dyDescent="0.15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1029"/>
      <c r="T19" s="1029"/>
      <c r="U19" s="267">
        <v>0.3</v>
      </c>
      <c r="V19" s="265"/>
      <c r="W19" s="265"/>
      <c r="X19" s="248"/>
      <c r="Y19" s="248"/>
      <c r="Z19" s="248"/>
      <c r="AA19" s="248"/>
      <c r="AB19" s="248"/>
      <c r="AC19" s="248"/>
      <c r="AD19" s="248"/>
      <c r="AE19" s="248"/>
      <c r="AF19" s="248"/>
      <c r="AG19" s="251"/>
    </row>
    <row r="20" spans="1:35" s="250" customFormat="1" ht="9.9499999999999993" customHeight="1" x14ac:dyDescent="0.15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64"/>
      <c r="T20" s="264"/>
      <c r="V20" s="264"/>
      <c r="W20" s="264">
        <v>0.9</v>
      </c>
      <c r="X20" s="248"/>
      <c r="Y20" s="248"/>
      <c r="Z20" s="248"/>
      <c r="AA20" s="248"/>
      <c r="AB20" s="248"/>
      <c r="AC20" s="248"/>
      <c r="AD20" s="248"/>
      <c r="AE20" s="248"/>
      <c r="AF20" s="248"/>
      <c r="AG20" s="251"/>
    </row>
    <row r="21" spans="1:35" ht="15.75" customHeight="1" x14ac:dyDescent="0.15">
      <c r="A21" s="238"/>
      <c r="B21" s="1030" t="s">
        <v>114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30"/>
      <c r="AF21" s="1030"/>
      <c r="AG21" s="243"/>
    </row>
    <row r="22" spans="1:35" s="275" customFormat="1" ht="20.100000000000001" customHeight="1" x14ac:dyDescent="0.15">
      <c r="A22" s="269"/>
      <c r="B22" s="270" t="s">
        <v>115</v>
      </c>
      <c r="C22" s="1010" t="s">
        <v>116</v>
      </c>
      <c r="D22" s="1008"/>
      <c r="E22" s="1010" t="s">
        <v>117</v>
      </c>
      <c r="F22" s="1031"/>
      <c r="G22" s="1031"/>
      <c r="H22" s="1031"/>
      <c r="I22" s="1031"/>
      <c r="J22" s="1031"/>
      <c r="K22" s="1031"/>
      <c r="L22" s="1031"/>
      <c r="M22" s="1031"/>
      <c r="N22" s="1008"/>
      <c r="O22" s="270" t="s">
        <v>118</v>
      </c>
      <c r="P22" s="270" t="s">
        <v>44</v>
      </c>
      <c r="Q22" s="1008" t="s">
        <v>119</v>
      </c>
      <c r="R22" s="1009"/>
      <c r="S22" s="270" t="s">
        <v>120</v>
      </c>
      <c r="T22" s="1010" t="s">
        <v>121</v>
      </c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08"/>
      <c r="AE22" s="270" t="s">
        <v>118</v>
      </c>
      <c r="AF22" s="270" t="s">
        <v>160</v>
      </c>
      <c r="AG22" s="274"/>
      <c r="AI22" s="276"/>
    </row>
    <row r="23" spans="1:35" s="275" customFormat="1" ht="21" customHeight="1" x14ac:dyDescent="0.15">
      <c r="A23" s="269"/>
      <c r="B23" s="270" t="s">
        <v>122</v>
      </c>
      <c r="C23" s="1010"/>
      <c r="D23" s="1008"/>
      <c r="E23" s="277">
        <f>G18</f>
        <v>1</v>
      </c>
      <c r="F23" s="278" t="s">
        <v>123</v>
      </c>
      <c r="G23" s="278">
        <f>AC11</f>
        <v>2.5</v>
      </c>
      <c r="H23" s="273"/>
      <c r="I23" s="273"/>
      <c r="J23" s="273"/>
      <c r="K23" s="273"/>
      <c r="L23" s="273"/>
      <c r="M23" s="273"/>
      <c r="N23" s="272"/>
      <c r="O23" s="279">
        <f>ROUND(E23*G23,2)</f>
        <v>2.5</v>
      </c>
      <c r="P23" s="270" t="s">
        <v>124</v>
      </c>
      <c r="Q23" s="1022" t="s">
        <v>125</v>
      </c>
      <c r="R23" s="270"/>
      <c r="S23" s="280"/>
      <c r="T23" s="281"/>
      <c r="U23" s="1024"/>
      <c r="V23" s="1024"/>
      <c r="W23" s="1024"/>
      <c r="X23" s="1024"/>
      <c r="Y23" s="1024"/>
      <c r="Z23" s="1024"/>
      <c r="AA23" s="1024"/>
      <c r="AB23" s="273"/>
      <c r="AC23" s="278"/>
      <c r="AD23" s="272"/>
      <c r="AE23" s="1025">
        <f>AC23+AC24</f>
        <v>0.52</v>
      </c>
      <c r="AF23" s="1026" t="s">
        <v>127</v>
      </c>
      <c r="AG23" s="274"/>
      <c r="AI23" s="282"/>
    </row>
    <row r="24" spans="1:35" s="275" customFormat="1" ht="21" customHeight="1" x14ac:dyDescent="0.15">
      <c r="A24" s="269"/>
      <c r="B24" s="270" t="s">
        <v>128</v>
      </c>
      <c r="C24" s="283" t="s">
        <v>129</v>
      </c>
      <c r="D24" s="284">
        <f>U8</f>
        <v>0.3</v>
      </c>
      <c r="E24" s="277">
        <f>E23</f>
        <v>1</v>
      </c>
      <c r="F24" s="278" t="s">
        <v>74</v>
      </c>
      <c r="G24" s="278">
        <f>T11</f>
        <v>2.61</v>
      </c>
      <c r="H24" s="273"/>
      <c r="I24" s="273"/>
      <c r="J24" s="285"/>
      <c r="K24" s="273"/>
      <c r="L24" s="273"/>
      <c r="M24" s="273"/>
      <c r="N24" s="272"/>
      <c r="O24" s="279">
        <f>ROUND(E24*G24,2)</f>
        <v>2.61</v>
      </c>
      <c r="P24" s="270" t="s">
        <v>124</v>
      </c>
      <c r="Q24" s="1023"/>
      <c r="R24" s="270" t="s">
        <v>130</v>
      </c>
      <c r="S24" s="280" t="s">
        <v>163</v>
      </c>
      <c r="T24" s="271"/>
      <c r="U24" s="278">
        <f>O24</f>
        <v>2.61</v>
      </c>
      <c r="V24" s="273" t="s">
        <v>123</v>
      </c>
      <c r="W24" s="286">
        <v>0.2</v>
      </c>
      <c r="X24" s="287" t="s">
        <v>131</v>
      </c>
      <c r="Y24" s="273"/>
      <c r="Z24" s="273"/>
      <c r="AA24" s="276"/>
      <c r="AB24" s="273" t="s">
        <v>101</v>
      </c>
      <c r="AC24" s="278">
        <f>ROUND(U24*W24,2)</f>
        <v>0.52</v>
      </c>
      <c r="AD24" s="272"/>
      <c r="AE24" s="1014"/>
      <c r="AF24" s="1014"/>
      <c r="AG24" s="274"/>
      <c r="AI24" s="276"/>
    </row>
    <row r="25" spans="1:35" s="275" customFormat="1" ht="18" customHeight="1" x14ac:dyDescent="0.15">
      <c r="A25" s="269"/>
      <c r="B25" s="270" t="s">
        <v>132</v>
      </c>
      <c r="C25" s="1019" t="s">
        <v>133</v>
      </c>
      <c r="D25" s="1020"/>
      <c r="E25" s="277">
        <f>X4</f>
        <v>0.75</v>
      </c>
      <c r="F25" s="273" t="s">
        <v>134</v>
      </c>
      <c r="G25" s="278">
        <f>W20</f>
        <v>0.9</v>
      </c>
      <c r="H25" s="273" t="s">
        <v>135</v>
      </c>
      <c r="I25" s="289">
        <v>2</v>
      </c>
      <c r="J25" s="287"/>
      <c r="K25" s="273"/>
      <c r="L25" s="273"/>
      <c r="M25" s="273"/>
      <c r="N25" s="272"/>
      <c r="O25" s="279">
        <f>ROUND((E25+G25)/I25,2)</f>
        <v>0.83</v>
      </c>
      <c r="P25" s="270" t="s">
        <v>136</v>
      </c>
      <c r="Q25" s="1022" t="s">
        <v>137</v>
      </c>
      <c r="R25" s="290" t="s">
        <v>138</v>
      </c>
      <c r="S25" s="270" t="s">
        <v>139</v>
      </c>
      <c r="T25" s="271"/>
      <c r="U25" s="278">
        <f>O24</f>
        <v>2.61</v>
      </c>
      <c r="V25" s="273" t="s">
        <v>123</v>
      </c>
      <c r="W25" s="291">
        <v>8.9999999999999993E-3</v>
      </c>
      <c r="X25" s="287" t="s">
        <v>131</v>
      </c>
      <c r="Y25" s="273"/>
      <c r="Z25" s="273" t="s">
        <v>101</v>
      </c>
      <c r="AA25" s="1018">
        <f>ROUND(U25*W25,3)</f>
        <v>2.3E-2</v>
      </c>
      <c r="AB25" s="1018"/>
      <c r="AC25" s="273"/>
      <c r="AD25" s="272"/>
      <c r="AE25" s="1027">
        <f>+AA25+AA26</f>
        <v>2.3E-2</v>
      </c>
      <c r="AF25" s="1026" t="s">
        <v>127</v>
      </c>
      <c r="AG25" s="274"/>
      <c r="AI25" s="276"/>
    </row>
    <row r="26" spans="1:35" s="275" customFormat="1" ht="18" customHeight="1" x14ac:dyDescent="0.15">
      <c r="A26" s="269"/>
      <c r="B26" s="270" t="s">
        <v>140</v>
      </c>
      <c r="C26" s="1010"/>
      <c r="D26" s="1008"/>
      <c r="E26" s="277">
        <f>O23</f>
        <v>2.5</v>
      </c>
      <c r="F26" s="273" t="s">
        <v>123</v>
      </c>
      <c r="G26" s="278">
        <f>O25</f>
        <v>0.83</v>
      </c>
      <c r="H26" s="273"/>
      <c r="I26" s="273"/>
      <c r="J26" s="287"/>
      <c r="K26" s="273"/>
      <c r="L26" s="273"/>
      <c r="M26" s="273"/>
      <c r="N26" s="272"/>
      <c r="O26" s="279">
        <f>ROUND(E26*G26,2)</f>
        <v>2.08</v>
      </c>
      <c r="P26" s="270" t="s">
        <v>127</v>
      </c>
      <c r="Q26" s="1023"/>
      <c r="R26" s="270" t="s">
        <v>141</v>
      </c>
      <c r="S26" s="270" t="s">
        <v>142</v>
      </c>
      <c r="T26" s="271"/>
      <c r="U26" s="278">
        <v>0</v>
      </c>
      <c r="V26" s="273" t="s">
        <v>123</v>
      </c>
      <c r="W26" s="278"/>
      <c r="X26" s="273" t="s">
        <v>123</v>
      </c>
      <c r="Y26" s="278">
        <v>1</v>
      </c>
      <c r="Z26" s="273" t="s">
        <v>101</v>
      </c>
      <c r="AA26" s="1018">
        <f>ROUND(U26*W26*Y26,3)</f>
        <v>0</v>
      </c>
      <c r="AB26" s="1018"/>
      <c r="AC26" s="273"/>
      <c r="AD26" s="272"/>
      <c r="AE26" s="1028"/>
      <c r="AF26" s="1014"/>
      <c r="AG26" s="274"/>
    </row>
    <row r="27" spans="1:35" s="275" customFormat="1" ht="18" customHeight="1" x14ac:dyDescent="0.15">
      <c r="A27" s="269"/>
      <c r="B27" s="270" t="s">
        <v>465</v>
      </c>
      <c r="C27" s="1010" t="s">
        <v>164</v>
      </c>
      <c r="D27" s="1008"/>
      <c r="E27" s="864">
        <f>O24</f>
        <v>2.61</v>
      </c>
      <c r="F27" s="862" t="s">
        <v>123</v>
      </c>
      <c r="G27" s="868">
        <v>0.45</v>
      </c>
      <c r="H27" s="867" t="s">
        <v>123</v>
      </c>
      <c r="I27" s="862">
        <v>0.77</v>
      </c>
      <c r="J27" s="867" t="s">
        <v>123</v>
      </c>
      <c r="K27" s="865">
        <v>2.65</v>
      </c>
      <c r="L27" s="1021" t="s">
        <v>467</v>
      </c>
      <c r="M27" s="1021"/>
      <c r="N27" s="866"/>
      <c r="O27" s="863">
        <f>ROUND(E27*G27*I27*K27,2)</f>
        <v>2.4</v>
      </c>
      <c r="P27" s="863" t="s">
        <v>468</v>
      </c>
      <c r="Q27" s="1008" t="s">
        <v>167</v>
      </c>
      <c r="R27" s="1009"/>
      <c r="S27" s="270"/>
      <c r="T27" s="292"/>
      <c r="U27" s="278">
        <f>AC24</f>
        <v>0.52</v>
      </c>
      <c r="V27" s="273" t="s">
        <v>123</v>
      </c>
      <c r="W27" s="293">
        <v>0.48</v>
      </c>
      <c r="X27" s="294" t="s">
        <v>168</v>
      </c>
      <c r="Y27" s="293"/>
      <c r="Z27" s="295"/>
      <c r="AA27" s="296">
        <f>AE25</f>
        <v>2.3E-2</v>
      </c>
      <c r="AB27" s="273" t="s">
        <v>123</v>
      </c>
      <c r="AC27" s="257">
        <v>1.1000000000000001</v>
      </c>
      <c r="AD27" s="294" t="s">
        <v>169</v>
      </c>
      <c r="AE27" s="279">
        <f>ROUND(U27*W27+AA27*AC27,2)</f>
        <v>0.27</v>
      </c>
      <c r="AF27" s="270" t="s">
        <v>127</v>
      </c>
      <c r="AG27" s="297"/>
    </row>
    <row r="28" spans="1:35" s="275" customFormat="1" ht="18" customHeight="1" x14ac:dyDescent="0.15">
      <c r="A28" s="269"/>
      <c r="B28" s="270" t="s">
        <v>144</v>
      </c>
      <c r="C28" s="1019" t="s">
        <v>461</v>
      </c>
      <c r="D28" s="1020"/>
      <c r="E28" s="277">
        <f>X4-U5</f>
        <v>0.3</v>
      </c>
      <c r="F28" s="298" t="s">
        <v>462</v>
      </c>
      <c r="G28" s="278">
        <f>W20-U5</f>
        <v>0.45</v>
      </c>
      <c r="H28" s="273" t="s">
        <v>463</v>
      </c>
      <c r="I28" s="273">
        <v>2</v>
      </c>
      <c r="J28" s="287" t="s">
        <v>407</v>
      </c>
      <c r="K28" s="852">
        <f>AC11</f>
        <v>2.5</v>
      </c>
      <c r="L28" s="273"/>
      <c r="M28" s="299"/>
      <c r="N28" s="300"/>
      <c r="O28" s="279">
        <f>(E28+G28)/I28*K28</f>
        <v>0.9375</v>
      </c>
      <c r="P28" s="270" t="s">
        <v>127</v>
      </c>
      <c r="Q28" s="1008" t="s">
        <v>170</v>
      </c>
      <c r="R28" s="1009"/>
      <c r="S28" s="270"/>
      <c r="T28" s="292"/>
      <c r="U28" s="278">
        <f>U27</f>
        <v>0.52</v>
      </c>
      <c r="V28" s="273" t="s">
        <v>123</v>
      </c>
      <c r="W28" s="293">
        <v>0.65</v>
      </c>
      <c r="X28" s="287" t="s">
        <v>131</v>
      </c>
      <c r="Y28" s="273"/>
      <c r="Z28" s="273"/>
      <c r="AA28" s="293"/>
      <c r="AB28" s="295"/>
      <c r="AC28" s="273"/>
      <c r="AD28" s="272"/>
      <c r="AE28" s="279">
        <f>ROUND((U28)*W28,2)</f>
        <v>0.34</v>
      </c>
      <c r="AF28" s="270" t="s">
        <v>127</v>
      </c>
      <c r="AG28" s="297"/>
    </row>
    <row r="29" spans="1:35" s="275" customFormat="1" ht="18" customHeight="1" x14ac:dyDescent="0.15">
      <c r="A29" s="269"/>
      <c r="B29" s="270" t="s">
        <v>149</v>
      </c>
      <c r="C29" s="1010"/>
      <c r="D29" s="1008"/>
      <c r="E29" s="277">
        <f>O24</f>
        <v>2.61</v>
      </c>
      <c r="F29" s="273" t="s">
        <v>123</v>
      </c>
      <c r="G29" s="286">
        <v>0.15</v>
      </c>
      <c r="H29" s="287" t="s">
        <v>131</v>
      </c>
      <c r="I29" s="273"/>
      <c r="J29" s="287"/>
      <c r="K29" s="273"/>
      <c r="L29" s="273"/>
      <c r="M29" s="273"/>
      <c r="N29" s="272"/>
      <c r="O29" s="270">
        <f>ROUND(E29*G29,2)</f>
        <v>0.39</v>
      </c>
      <c r="P29" s="270" t="s">
        <v>127</v>
      </c>
      <c r="Q29" s="1008" t="s">
        <v>150</v>
      </c>
      <c r="R29" s="1009"/>
      <c r="S29" s="270" t="s">
        <v>171</v>
      </c>
      <c r="T29" s="271"/>
      <c r="U29" s="278">
        <f>O24</f>
        <v>2.61</v>
      </c>
      <c r="V29" s="295" t="s">
        <v>172</v>
      </c>
      <c r="W29" s="293">
        <v>1</v>
      </c>
      <c r="X29" s="287" t="s">
        <v>151</v>
      </c>
      <c r="Y29" s="273"/>
      <c r="Z29" s="273" t="s">
        <v>123</v>
      </c>
      <c r="AA29" s="301">
        <f>O25</f>
        <v>0.83</v>
      </c>
      <c r="AB29" s="302" t="s">
        <v>152</v>
      </c>
      <c r="AC29" s="276"/>
      <c r="AD29" s="276"/>
      <c r="AE29" s="279">
        <f>ROUND(U29/W29/2*AA29,2)</f>
        <v>1.08</v>
      </c>
      <c r="AF29" s="270" t="s">
        <v>136</v>
      </c>
      <c r="AG29" s="274"/>
    </row>
    <row r="30" spans="1:35" s="275" customFormat="1" ht="18" customHeight="1" x14ac:dyDescent="0.15">
      <c r="A30" s="269"/>
      <c r="B30" s="960" t="s">
        <v>173</v>
      </c>
      <c r="C30" s="1016" t="s">
        <v>158</v>
      </c>
      <c r="D30" s="1017"/>
      <c r="E30" s="317">
        <f>AC11</f>
        <v>2.5</v>
      </c>
      <c r="F30" s="318" t="s">
        <v>174</v>
      </c>
      <c r="G30" s="318">
        <f>O25</f>
        <v>0.83</v>
      </c>
      <c r="H30" s="268" t="s">
        <v>134</v>
      </c>
      <c r="I30" s="318">
        <v>0.2</v>
      </c>
      <c r="J30" s="319" t="s">
        <v>175</v>
      </c>
      <c r="K30" s="320">
        <v>1</v>
      </c>
      <c r="L30" s="321" t="s">
        <v>23</v>
      </c>
      <c r="M30" s="257">
        <f>ROUND(E30*(G30+I30)*K30,2)</f>
        <v>2.58</v>
      </c>
      <c r="N30" s="311"/>
      <c r="O30" s="961">
        <f>M30</f>
        <v>2.58</v>
      </c>
      <c r="P30" s="960" t="s">
        <v>127</v>
      </c>
      <c r="Q30" s="1008" t="s">
        <v>154</v>
      </c>
      <c r="R30" s="1009"/>
      <c r="S30" s="303" t="s">
        <v>125</v>
      </c>
      <c r="T30" s="312"/>
      <c r="U30" s="257">
        <f>U27</f>
        <v>0.52</v>
      </c>
      <c r="V30" s="276" t="s">
        <v>123</v>
      </c>
      <c r="W30" s="313">
        <v>323</v>
      </c>
      <c r="X30" s="307" t="s">
        <v>176</v>
      </c>
      <c r="Y30" s="276"/>
      <c r="Z30" s="313">
        <v>40</v>
      </c>
      <c r="AA30" s="307" t="s">
        <v>155</v>
      </c>
      <c r="AB30" s="314" t="s">
        <v>156</v>
      </c>
      <c r="AC30" s="314">
        <f>ROUND(U30*W30/Z30,2)</f>
        <v>4.2</v>
      </c>
      <c r="AD30" s="304"/>
      <c r="AE30" s="1013">
        <f>AC30+AC31</f>
        <v>4.49</v>
      </c>
      <c r="AF30" s="1015" t="s">
        <v>157</v>
      </c>
      <c r="AG30" s="274"/>
    </row>
    <row r="31" spans="1:35" s="275" customFormat="1" ht="18" customHeight="1" x14ac:dyDescent="0.15">
      <c r="A31" s="269"/>
      <c r="B31" s="270" t="s">
        <v>159</v>
      </c>
      <c r="C31" s="1010"/>
      <c r="D31" s="1008"/>
      <c r="E31" s="277">
        <f>AC11</f>
        <v>2.5</v>
      </c>
      <c r="F31" s="273" t="s">
        <v>123</v>
      </c>
      <c r="G31" s="278">
        <v>0.2</v>
      </c>
      <c r="H31" s="273"/>
      <c r="I31" s="278"/>
      <c r="J31" s="273"/>
      <c r="K31" s="320"/>
      <c r="L31" s="321" t="s">
        <v>23</v>
      </c>
      <c r="M31" s="278">
        <f>E31*G31</f>
        <v>0.5</v>
      </c>
      <c r="N31" s="272"/>
      <c r="O31" s="279">
        <f>M31</f>
        <v>0.5</v>
      </c>
      <c r="P31" s="270" t="s">
        <v>127</v>
      </c>
      <c r="Q31" s="1008"/>
      <c r="R31" s="1009"/>
      <c r="S31" s="288" t="s">
        <v>177</v>
      </c>
      <c r="T31" s="315"/>
      <c r="U31" s="322">
        <f>AA25+AA26</f>
        <v>2.3E-2</v>
      </c>
      <c r="V31" s="268" t="s">
        <v>123</v>
      </c>
      <c r="W31" s="323">
        <v>510</v>
      </c>
      <c r="X31" s="319" t="s">
        <v>176</v>
      </c>
      <c r="Y31" s="268"/>
      <c r="Z31" s="323">
        <v>40</v>
      </c>
      <c r="AA31" s="319" t="s">
        <v>155</v>
      </c>
      <c r="AB31" s="268" t="s">
        <v>178</v>
      </c>
      <c r="AC31" s="318">
        <f>ROUND(U31*W31/Z31,2)</f>
        <v>0.28999999999999998</v>
      </c>
      <c r="AD31" s="316"/>
      <c r="AE31" s="1014"/>
      <c r="AF31" s="1014"/>
      <c r="AG31" s="274"/>
    </row>
    <row r="32" spans="1:35" s="275" customFormat="1" ht="18" customHeight="1" x14ac:dyDescent="0.15">
      <c r="A32" s="269"/>
      <c r="B32" s="270" t="s">
        <v>179</v>
      </c>
      <c r="C32" s="1010"/>
      <c r="D32" s="1008"/>
      <c r="E32" s="277">
        <f>O30</f>
        <v>2.58</v>
      </c>
      <c r="F32" s="325" t="s">
        <v>180</v>
      </c>
      <c r="G32" s="278">
        <f>O31</f>
        <v>0.5</v>
      </c>
      <c r="H32" s="268"/>
      <c r="I32" s="273"/>
      <c r="J32" s="285"/>
      <c r="K32" s="273"/>
      <c r="L32" s="326"/>
      <c r="M32" s="273"/>
      <c r="N32" s="272"/>
      <c r="O32" s="279">
        <f>+E32-G32</f>
        <v>2.08</v>
      </c>
      <c r="P32" s="270" t="s">
        <v>127</v>
      </c>
      <c r="Q32" s="1008"/>
      <c r="R32" s="1009"/>
      <c r="S32" s="270"/>
      <c r="T32" s="271"/>
      <c r="U32" s="278"/>
      <c r="V32" s="273"/>
      <c r="W32" s="278"/>
      <c r="X32" s="278"/>
      <c r="Y32" s="324"/>
      <c r="Z32" s="273"/>
      <c r="AA32" s="273"/>
      <c r="AB32" s="273"/>
      <c r="AC32" s="273"/>
      <c r="AD32" s="272"/>
      <c r="AE32" s="279"/>
      <c r="AF32" s="270"/>
      <c r="AG32" s="274"/>
    </row>
    <row r="33" spans="1:33" s="275" customFormat="1" ht="18" customHeight="1" x14ac:dyDescent="0.15">
      <c r="A33" s="964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1011"/>
      <c r="R33" s="1012"/>
      <c r="S33" s="965"/>
      <c r="T33" s="965"/>
      <c r="U33" s="966"/>
      <c r="V33" s="966"/>
      <c r="W33" s="967"/>
      <c r="X33" s="966"/>
      <c r="Y33" s="966"/>
      <c r="Z33" s="965"/>
      <c r="AA33" s="965"/>
      <c r="AB33" s="965"/>
      <c r="AC33" s="965"/>
      <c r="AD33" s="965"/>
      <c r="AE33" s="966"/>
      <c r="AF33" s="965"/>
      <c r="AG33" s="968"/>
    </row>
  </sheetData>
  <mergeCells count="40">
    <mergeCell ref="C32:D32"/>
    <mergeCell ref="Q32:R32"/>
    <mergeCell ref="Q33:R33"/>
    <mergeCell ref="C29:D29"/>
    <mergeCell ref="Q29:R29"/>
    <mergeCell ref="C30:D30"/>
    <mergeCell ref="Q30:R31"/>
    <mergeCell ref="AE30:AE31"/>
    <mergeCell ref="AF30:AF31"/>
    <mergeCell ref="C31:D31"/>
    <mergeCell ref="C26:D26"/>
    <mergeCell ref="AA26:AB26"/>
    <mergeCell ref="C27:D27"/>
    <mergeCell ref="L27:M27"/>
    <mergeCell ref="Q27:R27"/>
    <mergeCell ref="C28:D28"/>
    <mergeCell ref="Q28:R28"/>
    <mergeCell ref="C25:D25"/>
    <mergeCell ref="Q25:Q26"/>
    <mergeCell ref="AA25:AB25"/>
    <mergeCell ref="AE25:AE26"/>
    <mergeCell ref="AF25:AF26"/>
    <mergeCell ref="C23:D23"/>
    <mergeCell ref="Q23:Q24"/>
    <mergeCell ref="U23:AA23"/>
    <mergeCell ref="AE23:AE24"/>
    <mergeCell ref="AF23:AF24"/>
    <mergeCell ref="G18:I18"/>
    <mergeCell ref="V18:W18"/>
    <mergeCell ref="S19:T19"/>
    <mergeCell ref="B21:AF21"/>
    <mergeCell ref="C22:D22"/>
    <mergeCell ref="E22:N22"/>
    <mergeCell ref="Q22:R22"/>
    <mergeCell ref="T22:AD22"/>
    <mergeCell ref="X4:Y4"/>
    <mergeCell ref="S5:T5"/>
    <mergeCell ref="T9:U9"/>
    <mergeCell ref="Z10:AB10"/>
    <mergeCell ref="T11:U11"/>
  </mergeCells>
  <phoneticPr fontId="5" type="noConversion"/>
  <printOptions horizontalCentered="1" verticalCentered="1"/>
  <pageMargins left="0.33" right="0" top="0.55118110236220474" bottom="0.43307086614173229" header="0.27559055118110237" footer="0.31496062992125984"/>
  <pageSetup paperSize="9" scale="95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showGridLines="0" topLeftCell="A2" zoomScaleNormal="100" zoomScaleSheetLayoutView="115" workbookViewId="0">
      <selection activeCell="AI19" sqref="AI19"/>
    </sheetView>
  </sheetViews>
  <sheetFormatPr defaultColWidth="11.42578125" defaultRowHeight="12" x14ac:dyDescent="0.15"/>
  <cols>
    <col min="1" max="1" width="1.140625" style="237" customWidth="1"/>
    <col min="2" max="2" width="8.5703125" style="237" customWidth="1"/>
    <col min="3" max="3" width="2.85546875" style="237" customWidth="1"/>
    <col min="4" max="4" width="5.5703125" style="237" customWidth="1"/>
    <col min="5" max="5" width="5.140625" style="237" customWidth="1"/>
    <col min="6" max="6" width="2.5703125" style="237" customWidth="1"/>
    <col min="7" max="7" width="5.7109375" style="237" customWidth="1"/>
    <col min="8" max="8" width="2.28515625" style="237" customWidth="1"/>
    <col min="9" max="9" width="5.7109375" style="237" customWidth="1"/>
    <col min="10" max="10" width="2.5703125" style="237" customWidth="1"/>
    <col min="11" max="11" width="4.28515625" style="237" customWidth="1"/>
    <col min="12" max="12" width="1.85546875" style="237" customWidth="1"/>
    <col min="13" max="13" width="4.85546875" style="237" customWidth="1"/>
    <col min="14" max="14" width="2.5703125" style="237" customWidth="1"/>
    <col min="15" max="15" width="7.42578125" style="237" customWidth="1"/>
    <col min="16" max="17" width="5" style="237" customWidth="1"/>
    <col min="18" max="18" width="8.140625" style="237" customWidth="1"/>
    <col min="19" max="19" width="7.85546875" style="237" customWidth="1"/>
    <col min="20" max="20" width="2" style="237" customWidth="1"/>
    <col min="21" max="21" width="5.7109375" style="237" customWidth="1"/>
    <col min="22" max="22" width="2.5703125" style="237" customWidth="1"/>
    <col min="23" max="23" width="5.5703125" style="237" customWidth="1"/>
    <col min="24" max="24" width="2.7109375" style="237" customWidth="1"/>
    <col min="25" max="25" width="5.5703125" style="237" customWidth="1"/>
    <col min="26" max="26" width="2.7109375" style="237" customWidth="1"/>
    <col min="27" max="27" width="5.28515625" style="237" customWidth="1"/>
    <col min="28" max="28" width="3.42578125" style="237" customWidth="1"/>
    <col min="29" max="29" width="5" style="237" customWidth="1"/>
    <col min="30" max="30" width="4.7109375" style="237" customWidth="1"/>
    <col min="31" max="31" width="5.85546875" style="237" customWidth="1"/>
    <col min="32" max="32" width="4.5703125" style="237" customWidth="1"/>
    <col min="33" max="33" width="1.140625" style="237" customWidth="1"/>
    <col min="34" max="16384" width="11.42578125" style="237"/>
  </cols>
  <sheetData>
    <row r="1" spans="1:33" ht="12" customHeight="1" x14ac:dyDescent="0.1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2.5" x14ac:dyDescent="0.25">
      <c r="A2" s="238"/>
      <c r="B2" s="239" t="s">
        <v>577</v>
      </c>
      <c r="C2" s="240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</row>
    <row r="3" spans="1:33" ht="12" customHeight="1" x14ac:dyDescent="0.15">
      <c r="A3" s="238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Z3" s="245"/>
      <c r="AA3" s="244"/>
      <c r="AB3" s="244"/>
      <c r="AC3" s="244"/>
      <c r="AD3" s="244"/>
      <c r="AE3" s="244"/>
      <c r="AF3" s="244"/>
      <c r="AG3" s="243"/>
    </row>
    <row r="4" spans="1:33" ht="12" customHeight="1" x14ac:dyDescent="0.15">
      <c r="A4" s="238"/>
      <c r="B4" s="244"/>
      <c r="C4" s="244"/>
      <c r="D4" s="246" t="s">
        <v>105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6" t="s">
        <v>106</v>
      </c>
      <c r="S4" s="244"/>
      <c r="T4" s="244"/>
      <c r="U4" s="244"/>
      <c r="V4" s="244"/>
      <c r="W4" s="244"/>
      <c r="X4" s="1032">
        <v>0.75</v>
      </c>
      <c r="Y4" s="1032"/>
      <c r="Z4" s="245"/>
      <c r="AA4" s="244"/>
      <c r="AB4" s="244"/>
      <c r="AC4" s="244"/>
      <c r="AD4" s="244"/>
      <c r="AE4" s="244"/>
      <c r="AF4" s="244"/>
      <c r="AG4" s="243"/>
    </row>
    <row r="5" spans="1:33" s="250" customFormat="1" ht="12" customHeight="1" x14ac:dyDescent="0.15">
      <c r="A5" s="247"/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1033" t="s">
        <v>107</v>
      </c>
      <c r="T5" s="1033"/>
      <c r="U5" s="249">
        <v>0.45</v>
      </c>
      <c r="X5" s="981"/>
      <c r="Y5" s="981"/>
      <c r="Z5" s="981"/>
      <c r="AA5" s="981"/>
      <c r="AB5" s="981"/>
      <c r="AC5" s="981"/>
      <c r="AD5" s="981"/>
      <c r="AE5" s="981"/>
      <c r="AF5" s="981"/>
      <c r="AG5" s="251"/>
    </row>
    <row r="6" spans="1:33" s="250" customFormat="1" ht="12" customHeight="1" x14ac:dyDescent="0.15">
      <c r="A6" s="247"/>
      <c r="B6" s="981"/>
      <c r="C6" s="981"/>
      <c r="D6" s="981"/>
      <c r="E6" s="252"/>
      <c r="F6" s="252"/>
      <c r="G6" s="252"/>
      <c r="H6" s="252"/>
      <c r="I6" s="252"/>
      <c r="J6" s="252"/>
      <c r="K6" s="252"/>
      <c r="L6" s="252"/>
      <c r="M6" s="981"/>
      <c r="N6" s="981"/>
      <c r="O6" s="981"/>
      <c r="P6" s="981"/>
      <c r="Q6" s="981"/>
      <c r="R6" s="981"/>
      <c r="S6" s="981"/>
      <c r="T6" s="981"/>
      <c r="U6" s="981"/>
      <c r="V6" s="981"/>
      <c r="W6" s="981"/>
      <c r="X6" s="981"/>
      <c r="Y6" s="981"/>
      <c r="Z6" s="981"/>
      <c r="AA6" s="981"/>
      <c r="AB6" s="981"/>
      <c r="AC6" s="981"/>
      <c r="AD6" s="981"/>
      <c r="AE6" s="981"/>
      <c r="AF6" s="981"/>
      <c r="AG6" s="251"/>
    </row>
    <row r="7" spans="1:33" s="250" customFormat="1" ht="12" customHeight="1" x14ac:dyDescent="0.15">
      <c r="A7" s="247"/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1"/>
      <c r="Z7" s="981"/>
      <c r="AA7" s="981"/>
      <c r="AB7" s="981"/>
      <c r="AC7" s="981"/>
      <c r="AD7" s="981"/>
      <c r="AE7" s="981"/>
      <c r="AF7" s="981"/>
      <c r="AG7" s="251"/>
    </row>
    <row r="8" spans="1:33" s="250" customFormat="1" ht="12" customHeight="1" x14ac:dyDescent="0.15">
      <c r="A8" s="247"/>
      <c r="B8" s="981"/>
      <c r="C8" s="981"/>
      <c r="D8" s="981"/>
      <c r="E8" s="981"/>
      <c r="F8" s="981"/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253" t="s">
        <v>108</v>
      </c>
      <c r="U8" s="254">
        <v>0.3</v>
      </c>
      <c r="X8" s="981"/>
      <c r="Y8" s="981"/>
      <c r="Z8" s="981"/>
      <c r="AA8" s="981"/>
      <c r="AB8" s="981"/>
      <c r="AC8" s="981"/>
      <c r="AD8" s="981"/>
      <c r="AE8" s="981"/>
      <c r="AF8" s="981"/>
      <c r="AG8" s="251"/>
    </row>
    <row r="9" spans="1:33" s="250" customFormat="1" ht="12" customHeight="1" x14ac:dyDescent="0.15">
      <c r="A9" s="247"/>
      <c r="B9" s="981"/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1034" t="s">
        <v>109</v>
      </c>
      <c r="U9" s="1034"/>
      <c r="V9" s="255"/>
      <c r="W9" s="256"/>
      <c r="X9" s="981"/>
      <c r="Y9" s="981"/>
      <c r="Z9" s="981"/>
      <c r="AA9" s="981"/>
      <c r="AB9" s="981"/>
      <c r="AC9" s="981"/>
      <c r="AD9" s="981"/>
      <c r="AE9" s="981"/>
      <c r="AF9" s="981"/>
      <c r="AG9" s="251"/>
    </row>
    <row r="10" spans="1:33" s="250" customFormat="1" ht="12" customHeight="1" x14ac:dyDescent="0.15">
      <c r="A10" s="247"/>
      <c r="B10" s="981"/>
      <c r="C10" s="981"/>
      <c r="D10" s="981"/>
      <c r="E10" s="981"/>
      <c r="F10" s="981"/>
      <c r="G10" s="981"/>
      <c r="H10" s="981"/>
      <c r="I10" s="981"/>
      <c r="J10" s="981"/>
      <c r="K10" s="981"/>
      <c r="L10" s="981"/>
      <c r="S10" s="981"/>
      <c r="T10" s="981"/>
      <c r="U10" s="981"/>
      <c r="V10" s="256"/>
      <c r="W10" s="256"/>
      <c r="X10" s="981"/>
      <c r="Y10" s="981"/>
      <c r="Z10" s="1034"/>
      <c r="AA10" s="1034"/>
      <c r="AB10" s="1034"/>
      <c r="AC10" s="981"/>
      <c r="AD10" s="981"/>
      <c r="AE10" s="981"/>
      <c r="AF10" s="981"/>
      <c r="AG10" s="251"/>
    </row>
    <row r="11" spans="1:33" s="250" customFormat="1" ht="12" customHeight="1" x14ac:dyDescent="0.15">
      <c r="A11" s="247"/>
      <c r="B11" s="981"/>
      <c r="C11" s="981"/>
      <c r="D11" s="981"/>
      <c r="E11" s="981"/>
      <c r="F11" s="981"/>
      <c r="G11" s="981"/>
      <c r="H11" s="981"/>
      <c r="I11" s="981"/>
      <c r="J11" s="981"/>
      <c r="K11" s="981"/>
      <c r="L11" s="981"/>
      <c r="S11" s="981"/>
      <c r="T11" s="1035">
        <f>ROUND(SQRT(1+U8^2)*AC11,2)</f>
        <v>1.57</v>
      </c>
      <c r="U11" s="1035"/>
      <c r="V11" s="256"/>
      <c r="W11" s="256"/>
      <c r="X11" s="981"/>
      <c r="Y11" s="981"/>
      <c r="AC11" s="258">
        <v>1.5</v>
      </c>
      <c r="AD11" s="986">
        <f>AC11+AC16</f>
        <v>1.5</v>
      </c>
      <c r="AE11" s="981"/>
      <c r="AF11" s="981"/>
      <c r="AG11" s="251"/>
    </row>
    <row r="12" spans="1:33" s="250" customFormat="1" ht="12" customHeight="1" x14ac:dyDescent="0.15">
      <c r="A12" s="247"/>
      <c r="B12" s="981"/>
      <c r="C12" s="981"/>
      <c r="D12" s="981"/>
      <c r="E12" s="981"/>
      <c r="F12" s="981"/>
      <c r="G12" s="981"/>
      <c r="H12" s="981"/>
      <c r="I12" s="981"/>
      <c r="J12" s="981"/>
      <c r="K12" s="981"/>
      <c r="L12" s="981"/>
      <c r="M12" s="981"/>
      <c r="N12" s="981"/>
      <c r="O12" s="981"/>
      <c r="P12" s="981"/>
      <c r="Q12" s="981"/>
      <c r="R12" s="981"/>
      <c r="S12" s="981"/>
      <c r="T12" s="981"/>
      <c r="U12" s="981"/>
      <c r="V12" s="981"/>
      <c r="W12" s="981"/>
      <c r="X12" s="981"/>
      <c r="Y12" s="981"/>
      <c r="Z12" s="981"/>
      <c r="AA12" s="981" t="s">
        <v>111</v>
      </c>
      <c r="AB12" s="981"/>
      <c r="AC12" s="981"/>
      <c r="AD12" s="981"/>
      <c r="AE12" s="981"/>
      <c r="AF12" s="981"/>
      <c r="AG12" s="251"/>
    </row>
    <row r="13" spans="1:33" s="250" customFormat="1" ht="12" customHeight="1" x14ac:dyDescent="0.15">
      <c r="A13" s="247"/>
      <c r="B13" s="981"/>
      <c r="C13" s="981"/>
      <c r="D13" s="981"/>
      <c r="E13" s="981"/>
      <c r="F13" s="981"/>
      <c r="G13" s="981"/>
      <c r="H13" s="981"/>
      <c r="I13" s="981"/>
      <c r="J13" s="981"/>
      <c r="K13" s="981"/>
      <c r="L13" s="981"/>
      <c r="M13" s="981"/>
      <c r="N13" s="981"/>
      <c r="O13" s="981"/>
      <c r="P13" s="981"/>
      <c r="Q13" s="981"/>
      <c r="R13" s="981"/>
      <c r="S13" s="981"/>
      <c r="T13" s="981"/>
      <c r="U13" s="981"/>
      <c r="V13" s="981"/>
      <c r="W13" s="981"/>
      <c r="X13" s="981"/>
      <c r="Y13" s="981"/>
      <c r="Z13" s="981"/>
      <c r="AA13" s="981"/>
      <c r="AB13" s="981"/>
      <c r="AC13" s="981"/>
      <c r="AD13" s="981"/>
      <c r="AE13" s="981"/>
      <c r="AF13" s="981"/>
      <c r="AG13" s="251"/>
    </row>
    <row r="14" spans="1:33" s="250" customFormat="1" ht="12" customHeight="1" x14ac:dyDescent="0.15">
      <c r="A14" s="247"/>
      <c r="B14" s="981"/>
      <c r="C14" s="981"/>
      <c r="D14" s="981"/>
      <c r="E14" s="981"/>
      <c r="F14" s="981"/>
      <c r="G14" s="981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 t="s">
        <v>113</v>
      </c>
      <c r="AB14" s="981"/>
      <c r="AC14" s="981"/>
      <c r="AD14" s="981"/>
      <c r="AE14" s="981"/>
      <c r="AF14" s="981"/>
      <c r="AG14" s="251"/>
    </row>
    <row r="15" spans="1:33" s="250" customFormat="1" ht="12" customHeight="1" x14ac:dyDescent="0.15">
      <c r="A15" s="247"/>
      <c r="B15" s="981"/>
      <c r="C15" s="981"/>
      <c r="D15" s="981"/>
      <c r="E15" s="981"/>
      <c r="F15" s="981"/>
      <c r="G15" s="981"/>
      <c r="H15" s="981"/>
      <c r="I15" s="981"/>
      <c r="J15" s="981"/>
      <c r="K15" s="981"/>
      <c r="L15" s="981"/>
      <c r="M15" s="981"/>
      <c r="N15" s="981"/>
      <c r="O15" s="981"/>
      <c r="P15" s="981"/>
      <c r="Q15" s="981"/>
      <c r="R15" s="981"/>
      <c r="S15" s="981"/>
      <c r="T15" s="981"/>
      <c r="U15" s="981"/>
      <c r="V15" s="981"/>
      <c r="W15" s="981"/>
      <c r="X15" s="981"/>
      <c r="Y15" s="981"/>
      <c r="Z15" s="981"/>
      <c r="AA15" s="981"/>
      <c r="AB15" s="981"/>
      <c r="AC15" s="981"/>
      <c r="AD15" s="981"/>
      <c r="AE15" s="981"/>
      <c r="AF15" s="981"/>
      <c r="AG15" s="251"/>
    </row>
    <row r="16" spans="1:33" s="250" customFormat="1" ht="12" customHeight="1" x14ac:dyDescent="0.15">
      <c r="A16" s="247"/>
      <c r="B16" s="981"/>
      <c r="C16" s="981"/>
      <c r="D16" s="981"/>
      <c r="E16" s="981"/>
      <c r="F16" s="981"/>
      <c r="G16" s="981"/>
      <c r="H16" s="981"/>
      <c r="I16" s="981"/>
      <c r="J16" s="981"/>
      <c r="K16" s="981"/>
      <c r="L16" s="981"/>
      <c r="M16" s="981"/>
      <c r="N16" s="981"/>
      <c r="O16" s="981"/>
      <c r="P16" s="981"/>
      <c r="Q16" s="244"/>
      <c r="R16" s="981"/>
      <c r="S16" s="260"/>
      <c r="T16" s="981"/>
      <c r="U16" s="981"/>
      <c r="V16" s="981"/>
      <c r="W16" s="261"/>
      <c r="X16" s="981"/>
      <c r="Y16" s="981"/>
      <c r="Z16" s="981"/>
      <c r="AA16" s="244"/>
      <c r="AB16" s="981"/>
      <c r="AC16" s="262"/>
      <c r="AD16" s="263"/>
      <c r="AE16" s="981"/>
      <c r="AF16" s="981"/>
      <c r="AG16" s="251"/>
    </row>
    <row r="17" spans="1:35" s="250" customFormat="1" ht="12" customHeight="1" x14ac:dyDescent="0.15">
      <c r="A17" s="247"/>
      <c r="B17" s="981"/>
      <c r="C17" s="981"/>
      <c r="D17" s="981"/>
      <c r="E17" s="981"/>
      <c r="F17" s="981"/>
      <c r="G17" s="981"/>
      <c r="H17" s="981"/>
      <c r="I17" s="981"/>
      <c r="J17" s="981"/>
      <c r="K17" s="981"/>
      <c r="L17" s="981"/>
      <c r="M17" s="981"/>
      <c r="N17" s="981"/>
      <c r="O17" s="981"/>
      <c r="P17" s="981"/>
      <c r="Q17" s="981"/>
      <c r="R17" s="981"/>
      <c r="S17" s="981"/>
      <c r="T17" s="981"/>
      <c r="V17" s="981"/>
      <c r="W17" s="981"/>
      <c r="X17" s="981"/>
      <c r="Y17" s="981"/>
      <c r="Z17" s="981"/>
      <c r="AA17" s="981"/>
      <c r="AB17" s="981"/>
      <c r="AC17" s="981"/>
      <c r="AD17" s="981"/>
      <c r="AE17" s="981"/>
      <c r="AF17" s="981"/>
      <c r="AG17" s="251"/>
    </row>
    <row r="18" spans="1:35" s="250" customFormat="1" ht="12" customHeight="1" x14ac:dyDescent="0.15">
      <c r="A18" s="247"/>
      <c r="B18" s="981"/>
      <c r="C18" s="981"/>
      <c r="D18" s="981"/>
      <c r="E18" s="981"/>
      <c r="F18" s="981"/>
      <c r="G18" s="1036">
        <v>1</v>
      </c>
      <c r="H18" s="1036"/>
      <c r="I18" s="1036"/>
      <c r="J18" s="981"/>
      <c r="K18" s="981"/>
      <c r="L18" s="981"/>
      <c r="M18" s="981"/>
      <c r="N18" s="981"/>
      <c r="O18" s="981"/>
      <c r="P18" s="981"/>
      <c r="Q18" s="981"/>
      <c r="R18" s="981"/>
      <c r="S18" s="265"/>
      <c r="T18" s="986"/>
      <c r="U18" s="266"/>
      <c r="V18" s="1037"/>
      <c r="W18" s="1037"/>
      <c r="X18" s="981"/>
      <c r="Y18" s="981"/>
      <c r="Z18" s="981"/>
      <c r="AA18" s="981"/>
      <c r="AB18" s="981"/>
      <c r="AC18" s="981"/>
      <c r="AD18" s="981"/>
      <c r="AE18" s="981"/>
      <c r="AF18" s="981"/>
      <c r="AG18" s="251"/>
    </row>
    <row r="19" spans="1:35" s="250" customFormat="1" ht="12" customHeight="1" x14ac:dyDescent="0.15">
      <c r="A19" s="247"/>
      <c r="B19" s="981"/>
      <c r="C19" s="981"/>
      <c r="D19" s="981"/>
      <c r="E19" s="981"/>
      <c r="F19" s="981"/>
      <c r="G19" s="981"/>
      <c r="H19" s="981"/>
      <c r="I19" s="981"/>
      <c r="J19" s="981"/>
      <c r="K19" s="981"/>
      <c r="L19" s="981"/>
      <c r="M19" s="981"/>
      <c r="N19" s="981"/>
      <c r="O19" s="981"/>
      <c r="P19" s="981"/>
      <c r="Q19" s="981"/>
      <c r="R19" s="981"/>
      <c r="S19" s="1029"/>
      <c r="T19" s="1029"/>
      <c r="U19" s="267">
        <v>0.3</v>
      </c>
      <c r="V19" s="265"/>
      <c r="W19" s="265"/>
      <c r="X19" s="981"/>
      <c r="Y19" s="981"/>
      <c r="Z19" s="981"/>
      <c r="AA19" s="981"/>
      <c r="AB19" s="981"/>
      <c r="AC19" s="981"/>
      <c r="AD19" s="981"/>
      <c r="AE19" s="981"/>
      <c r="AF19" s="981"/>
      <c r="AG19" s="251"/>
    </row>
    <row r="20" spans="1:35" s="250" customFormat="1" ht="9.9499999999999993" customHeight="1" x14ac:dyDescent="0.15">
      <c r="A20" s="247"/>
      <c r="B20" s="981"/>
      <c r="C20" s="981"/>
      <c r="D20" s="981"/>
      <c r="E20" s="981"/>
      <c r="F20" s="981"/>
      <c r="G20" s="981"/>
      <c r="H20" s="981"/>
      <c r="I20" s="981"/>
      <c r="J20" s="981"/>
      <c r="K20" s="981"/>
      <c r="L20" s="981"/>
      <c r="M20" s="981"/>
      <c r="N20" s="981"/>
      <c r="O20" s="981"/>
      <c r="P20" s="981"/>
      <c r="Q20" s="981"/>
      <c r="R20" s="981"/>
      <c r="S20" s="983"/>
      <c r="T20" s="983"/>
      <c r="V20" s="983"/>
      <c r="W20" s="983">
        <v>0.9</v>
      </c>
      <c r="X20" s="981"/>
      <c r="Y20" s="981"/>
      <c r="Z20" s="981"/>
      <c r="AA20" s="981"/>
      <c r="AB20" s="981"/>
      <c r="AC20" s="981"/>
      <c r="AD20" s="981"/>
      <c r="AE20" s="981"/>
      <c r="AF20" s="981"/>
      <c r="AG20" s="251"/>
    </row>
    <row r="21" spans="1:35" ht="15.75" customHeight="1" x14ac:dyDescent="0.15">
      <c r="A21" s="238"/>
      <c r="B21" s="1030" t="s">
        <v>114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30"/>
      <c r="AF21" s="1030"/>
      <c r="AG21" s="243"/>
    </row>
    <row r="22" spans="1:35" s="275" customFormat="1" ht="20.100000000000001" customHeight="1" x14ac:dyDescent="0.15">
      <c r="A22" s="269"/>
      <c r="B22" s="991" t="s">
        <v>115</v>
      </c>
      <c r="C22" s="1010" t="s">
        <v>116</v>
      </c>
      <c r="D22" s="1008"/>
      <c r="E22" s="1010" t="s">
        <v>117</v>
      </c>
      <c r="F22" s="1031"/>
      <c r="G22" s="1031"/>
      <c r="H22" s="1031"/>
      <c r="I22" s="1031"/>
      <c r="J22" s="1031"/>
      <c r="K22" s="1031"/>
      <c r="L22" s="1031"/>
      <c r="M22" s="1031"/>
      <c r="N22" s="1008"/>
      <c r="O22" s="991" t="s">
        <v>118</v>
      </c>
      <c r="P22" s="991" t="s">
        <v>44</v>
      </c>
      <c r="Q22" s="1008" t="s">
        <v>119</v>
      </c>
      <c r="R22" s="1009"/>
      <c r="S22" s="991" t="s">
        <v>120</v>
      </c>
      <c r="T22" s="1010" t="s">
        <v>121</v>
      </c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08"/>
      <c r="AE22" s="991" t="s">
        <v>118</v>
      </c>
      <c r="AF22" s="991" t="s">
        <v>160</v>
      </c>
      <c r="AG22" s="274"/>
      <c r="AI22" s="276"/>
    </row>
    <row r="23" spans="1:35" s="275" customFormat="1" ht="21" customHeight="1" x14ac:dyDescent="0.15">
      <c r="A23" s="269"/>
      <c r="B23" s="991" t="s">
        <v>122</v>
      </c>
      <c r="C23" s="1010"/>
      <c r="D23" s="1008"/>
      <c r="E23" s="277">
        <f>G18</f>
        <v>1</v>
      </c>
      <c r="F23" s="278" t="s">
        <v>123</v>
      </c>
      <c r="G23" s="278">
        <f>AC11</f>
        <v>1.5</v>
      </c>
      <c r="H23" s="990"/>
      <c r="I23" s="990"/>
      <c r="J23" s="990"/>
      <c r="K23" s="990"/>
      <c r="L23" s="990"/>
      <c r="M23" s="990"/>
      <c r="N23" s="989"/>
      <c r="O23" s="279">
        <f>ROUND(E23*G23,2)</f>
        <v>1.5</v>
      </c>
      <c r="P23" s="991" t="s">
        <v>124</v>
      </c>
      <c r="Q23" s="978"/>
      <c r="R23" s="1006"/>
      <c r="S23" s="280"/>
      <c r="T23" s="972"/>
      <c r="U23" s="1038"/>
      <c r="V23" s="1038"/>
      <c r="W23" s="1038"/>
      <c r="X23" s="1038"/>
      <c r="Y23" s="1038"/>
      <c r="Z23" s="1038"/>
      <c r="AA23" s="1038"/>
      <c r="AB23" s="314"/>
      <c r="AC23" s="306"/>
      <c r="AD23" s="1006"/>
      <c r="AE23" s="971"/>
      <c r="AF23" s="962"/>
      <c r="AG23" s="274"/>
      <c r="AI23" s="282"/>
    </row>
    <row r="24" spans="1:35" s="275" customFormat="1" ht="21" customHeight="1" x14ac:dyDescent="0.15">
      <c r="A24" s="269"/>
      <c r="B24" s="991" t="s">
        <v>128</v>
      </c>
      <c r="C24" s="283" t="s">
        <v>129</v>
      </c>
      <c r="D24" s="284">
        <f>U8</f>
        <v>0.3</v>
      </c>
      <c r="E24" s="277">
        <f>E23</f>
        <v>1</v>
      </c>
      <c r="F24" s="278" t="s">
        <v>74</v>
      </c>
      <c r="G24" s="278">
        <f>T11</f>
        <v>1.57</v>
      </c>
      <c r="H24" s="990"/>
      <c r="I24" s="990"/>
      <c r="J24" s="285"/>
      <c r="K24" s="990"/>
      <c r="L24" s="990"/>
      <c r="M24" s="990"/>
      <c r="N24" s="989"/>
      <c r="O24" s="279">
        <f>ROUND(E24*G24,2)</f>
        <v>1.57</v>
      </c>
      <c r="P24" s="991" t="s">
        <v>124</v>
      </c>
      <c r="Q24" s="979"/>
      <c r="R24" s="989"/>
      <c r="S24" s="973"/>
      <c r="T24" s="988"/>
      <c r="U24" s="278"/>
      <c r="V24" s="990"/>
      <c r="W24" s="286"/>
      <c r="X24" s="287"/>
      <c r="Y24" s="990"/>
      <c r="Z24" s="990"/>
      <c r="AA24" s="990"/>
      <c r="AB24" s="990"/>
      <c r="AC24" s="278"/>
      <c r="AD24" s="989"/>
      <c r="AE24" s="974"/>
      <c r="AF24" s="974"/>
      <c r="AG24" s="274"/>
      <c r="AI24" s="276"/>
    </row>
    <row r="25" spans="1:35" s="275" customFormat="1" ht="18" customHeight="1" x14ac:dyDescent="0.15">
      <c r="A25" s="269"/>
      <c r="B25" s="991" t="s">
        <v>132</v>
      </c>
      <c r="C25" s="1019" t="s">
        <v>133</v>
      </c>
      <c r="D25" s="1020"/>
      <c r="E25" s="277">
        <f>X4</f>
        <v>0.75</v>
      </c>
      <c r="F25" s="990" t="s">
        <v>134</v>
      </c>
      <c r="G25" s="278">
        <f>W20</f>
        <v>0.9</v>
      </c>
      <c r="H25" s="990" t="s">
        <v>135</v>
      </c>
      <c r="I25" s="289">
        <v>2</v>
      </c>
      <c r="J25" s="287"/>
      <c r="K25" s="990"/>
      <c r="L25" s="990"/>
      <c r="M25" s="990"/>
      <c r="N25" s="989"/>
      <c r="O25" s="279">
        <f>ROUND((E25+G25)/I25,2)</f>
        <v>0.83</v>
      </c>
      <c r="P25" s="991" t="s">
        <v>136</v>
      </c>
      <c r="Q25" s="979"/>
      <c r="R25" s="980"/>
      <c r="S25" s="991"/>
      <c r="T25" s="988"/>
      <c r="U25" s="278"/>
      <c r="V25" s="990"/>
      <c r="W25" s="291"/>
      <c r="X25" s="287"/>
      <c r="Y25" s="990"/>
      <c r="Z25" s="990"/>
      <c r="AA25" s="1018"/>
      <c r="AB25" s="1018"/>
      <c r="AC25" s="990"/>
      <c r="AD25" s="989"/>
      <c r="AE25" s="975"/>
      <c r="AF25" s="974"/>
      <c r="AG25" s="274"/>
      <c r="AI25" s="276"/>
    </row>
    <row r="26" spans="1:35" s="275" customFormat="1" ht="18" customHeight="1" x14ac:dyDescent="0.15">
      <c r="A26" s="269"/>
      <c r="B26" s="991" t="s">
        <v>140</v>
      </c>
      <c r="C26" s="1010"/>
      <c r="D26" s="1008"/>
      <c r="E26" s="277">
        <f>O23</f>
        <v>1.5</v>
      </c>
      <c r="F26" s="990" t="s">
        <v>123</v>
      </c>
      <c r="G26" s="278">
        <f>O25</f>
        <v>0.83</v>
      </c>
      <c r="H26" s="990"/>
      <c r="I26" s="990"/>
      <c r="J26" s="287"/>
      <c r="K26" s="990"/>
      <c r="L26" s="990"/>
      <c r="M26" s="990"/>
      <c r="N26" s="989"/>
      <c r="O26" s="279">
        <f>ROUND(E26*G26,2)</f>
        <v>1.25</v>
      </c>
      <c r="P26" s="991" t="s">
        <v>127</v>
      </c>
      <c r="Q26" s="979"/>
      <c r="R26" s="989"/>
      <c r="S26" s="991"/>
      <c r="T26" s="988"/>
      <c r="U26" s="278"/>
      <c r="V26" s="990"/>
      <c r="W26" s="278"/>
      <c r="X26" s="990"/>
      <c r="Y26" s="278"/>
      <c r="Z26" s="990"/>
      <c r="AA26" s="1018"/>
      <c r="AB26" s="1018"/>
      <c r="AC26" s="990"/>
      <c r="AD26" s="989"/>
      <c r="AE26" s="975"/>
      <c r="AF26" s="974"/>
      <c r="AG26" s="274"/>
    </row>
    <row r="27" spans="1:35" s="275" customFormat="1" ht="18" customHeight="1" x14ac:dyDescent="0.15">
      <c r="A27" s="269"/>
      <c r="B27" s="991" t="s">
        <v>465</v>
      </c>
      <c r="C27" s="1010" t="s">
        <v>164</v>
      </c>
      <c r="D27" s="1008"/>
      <c r="E27" s="864">
        <f>O24</f>
        <v>1.57</v>
      </c>
      <c r="F27" s="992" t="s">
        <v>123</v>
      </c>
      <c r="G27" s="868">
        <v>0.45</v>
      </c>
      <c r="H27" s="867" t="s">
        <v>123</v>
      </c>
      <c r="I27" s="992">
        <v>0.77</v>
      </c>
      <c r="J27" s="867" t="s">
        <v>123</v>
      </c>
      <c r="K27" s="865">
        <v>2.65</v>
      </c>
      <c r="L27" s="1021" t="s">
        <v>467</v>
      </c>
      <c r="M27" s="1021"/>
      <c r="N27" s="866"/>
      <c r="O27" s="863">
        <f>ROUND(E27*G27*I27*K27,2)</f>
        <v>1.44</v>
      </c>
      <c r="P27" s="863" t="s">
        <v>468</v>
      </c>
      <c r="Q27" s="977"/>
      <c r="R27" s="294"/>
      <c r="S27" s="991"/>
      <c r="T27" s="292"/>
      <c r="U27" s="278"/>
      <c r="V27" s="990"/>
      <c r="W27" s="293"/>
      <c r="X27" s="295"/>
      <c r="Y27" s="293"/>
      <c r="Z27" s="295"/>
      <c r="AA27" s="296"/>
      <c r="AB27" s="990"/>
      <c r="AC27" s="278"/>
      <c r="AD27" s="294"/>
      <c r="AE27" s="279"/>
      <c r="AF27" s="991"/>
      <c r="AG27" s="297"/>
    </row>
    <row r="28" spans="1:35" s="275" customFormat="1" ht="18" customHeight="1" x14ac:dyDescent="0.15">
      <c r="A28" s="269"/>
      <c r="B28" s="991" t="s">
        <v>144</v>
      </c>
      <c r="C28" s="1019" t="s">
        <v>461</v>
      </c>
      <c r="D28" s="1020"/>
      <c r="E28" s="277">
        <f>X4-U5</f>
        <v>0.3</v>
      </c>
      <c r="F28" s="298" t="s">
        <v>462</v>
      </c>
      <c r="G28" s="278">
        <f>W20-U5</f>
        <v>0.45</v>
      </c>
      <c r="H28" s="990" t="s">
        <v>463</v>
      </c>
      <c r="I28" s="990">
        <v>2</v>
      </c>
      <c r="J28" s="287" t="s">
        <v>407</v>
      </c>
      <c r="K28" s="852">
        <f>AC11</f>
        <v>1.5</v>
      </c>
      <c r="L28" s="990"/>
      <c r="M28" s="299"/>
      <c r="N28" s="300"/>
      <c r="O28" s="279">
        <f>(E28+G28)/I28*K28</f>
        <v>0.5625</v>
      </c>
      <c r="P28" s="991" t="s">
        <v>127</v>
      </c>
      <c r="Q28" s="977"/>
      <c r="R28" s="294"/>
      <c r="S28" s="991"/>
      <c r="T28" s="292"/>
      <c r="U28" s="278"/>
      <c r="V28" s="990"/>
      <c r="W28" s="293"/>
      <c r="X28" s="287"/>
      <c r="Y28" s="990"/>
      <c r="Z28" s="990"/>
      <c r="AA28" s="293"/>
      <c r="AB28" s="295"/>
      <c r="AC28" s="990"/>
      <c r="AD28" s="989"/>
      <c r="AE28" s="279"/>
      <c r="AF28" s="991"/>
      <c r="AG28" s="297"/>
    </row>
    <row r="29" spans="1:35" s="275" customFormat="1" ht="18" customHeight="1" x14ac:dyDescent="0.15">
      <c r="A29" s="269"/>
      <c r="B29" s="991" t="s">
        <v>149</v>
      </c>
      <c r="C29" s="1010"/>
      <c r="D29" s="1008"/>
      <c r="E29" s="277">
        <f>O24</f>
        <v>1.57</v>
      </c>
      <c r="F29" s="990" t="s">
        <v>123</v>
      </c>
      <c r="G29" s="286">
        <v>0.15</v>
      </c>
      <c r="H29" s="287" t="s">
        <v>131</v>
      </c>
      <c r="I29" s="990"/>
      <c r="J29" s="287"/>
      <c r="K29" s="990"/>
      <c r="L29" s="990"/>
      <c r="M29" s="990"/>
      <c r="N29" s="989"/>
      <c r="O29" s="991">
        <f>ROUND(E29*G29,2)</f>
        <v>0.24</v>
      </c>
      <c r="P29" s="991" t="s">
        <v>127</v>
      </c>
      <c r="Q29" s="1009"/>
      <c r="R29" s="1009"/>
      <c r="S29" s="991"/>
      <c r="T29" s="988"/>
      <c r="U29" s="278"/>
      <c r="V29" s="295"/>
      <c r="W29" s="293"/>
      <c r="X29" s="287"/>
      <c r="Y29" s="990"/>
      <c r="Z29" s="990"/>
      <c r="AA29" s="301"/>
      <c r="AB29" s="295"/>
      <c r="AC29" s="990"/>
      <c r="AD29" s="989"/>
      <c r="AE29" s="279"/>
      <c r="AF29" s="991"/>
      <c r="AG29" s="274"/>
    </row>
    <row r="30" spans="1:35" s="275" customFormat="1" ht="18" customHeight="1" x14ac:dyDescent="0.15">
      <c r="A30" s="269"/>
      <c r="B30" s="984" t="s">
        <v>173</v>
      </c>
      <c r="C30" s="1016" t="s">
        <v>158</v>
      </c>
      <c r="D30" s="1017"/>
      <c r="E30" s="317">
        <f>AC11</f>
        <v>1.5</v>
      </c>
      <c r="F30" s="318" t="s">
        <v>174</v>
      </c>
      <c r="G30" s="318">
        <f>O25</f>
        <v>0.83</v>
      </c>
      <c r="H30" s="987" t="s">
        <v>134</v>
      </c>
      <c r="I30" s="318">
        <v>0.2</v>
      </c>
      <c r="J30" s="319" t="s">
        <v>175</v>
      </c>
      <c r="K30" s="320">
        <v>1</v>
      </c>
      <c r="L30" s="321" t="s">
        <v>23</v>
      </c>
      <c r="M30" s="982">
        <f>ROUND(E30*(G30+I30)*K30,2)</f>
        <v>1.55</v>
      </c>
      <c r="N30" s="311"/>
      <c r="O30" s="1007">
        <f>M30</f>
        <v>1.55</v>
      </c>
      <c r="P30" s="984" t="s">
        <v>127</v>
      </c>
      <c r="Q30" s="977"/>
      <c r="R30" s="294"/>
      <c r="S30" s="991"/>
      <c r="T30" s="988"/>
      <c r="U30" s="278"/>
      <c r="V30" s="990"/>
      <c r="W30" s="293"/>
      <c r="X30" s="287"/>
      <c r="Y30" s="990"/>
      <c r="Z30" s="293"/>
      <c r="AA30" s="287"/>
      <c r="AB30" s="990"/>
      <c r="AC30" s="990"/>
      <c r="AD30" s="989"/>
      <c r="AE30" s="976"/>
      <c r="AF30" s="974"/>
      <c r="AG30" s="274"/>
    </row>
    <row r="31" spans="1:35" s="275" customFormat="1" ht="18" customHeight="1" x14ac:dyDescent="0.15">
      <c r="A31" s="269"/>
      <c r="B31" s="991" t="s">
        <v>159</v>
      </c>
      <c r="C31" s="1010"/>
      <c r="D31" s="1008"/>
      <c r="E31" s="277">
        <f>AC11</f>
        <v>1.5</v>
      </c>
      <c r="F31" s="990" t="s">
        <v>123</v>
      </c>
      <c r="G31" s="278">
        <v>0.2</v>
      </c>
      <c r="H31" s="990"/>
      <c r="I31" s="278"/>
      <c r="J31" s="990"/>
      <c r="K31" s="320"/>
      <c r="L31" s="321" t="s">
        <v>23</v>
      </c>
      <c r="M31" s="278">
        <f>E31*G31</f>
        <v>0.30000000000000004</v>
      </c>
      <c r="N31" s="989"/>
      <c r="O31" s="279">
        <f>M31</f>
        <v>0.30000000000000004</v>
      </c>
      <c r="P31" s="991" t="s">
        <v>127</v>
      </c>
      <c r="Q31" s="969"/>
      <c r="R31" s="970"/>
      <c r="S31" s="985"/>
      <c r="T31" s="993"/>
      <c r="U31" s="322"/>
      <c r="V31" s="987"/>
      <c r="W31" s="323"/>
      <c r="X31" s="319"/>
      <c r="Y31" s="987"/>
      <c r="Z31" s="323"/>
      <c r="AA31" s="319"/>
      <c r="AB31" s="987"/>
      <c r="AC31" s="318"/>
      <c r="AD31" s="994"/>
      <c r="AE31" s="963"/>
      <c r="AF31" s="963"/>
      <c r="AG31" s="274"/>
    </row>
    <row r="32" spans="1:35" s="275" customFormat="1" ht="18" customHeight="1" x14ac:dyDescent="0.15">
      <c r="A32" s="269"/>
      <c r="B32" s="991" t="s">
        <v>179</v>
      </c>
      <c r="C32" s="1010"/>
      <c r="D32" s="1008"/>
      <c r="E32" s="277">
        <f>O30</f>
        <v>1.55</v>
      </c>
      <c r="F32" s="325" t="s">
        <v>180</v>
      </c>
      <c r="G32" s="278">
        <f>O31</f>
        <v>0.30000000000000004</v>
      </c>
      <c r="H32" s="987"/>
      <c r="I32" s="990"/>
      <c r="J32" s="285"/>
      <c r="K32" s="990"/>
      <c r="L32" s="326"/>
      <c r="M32" s="990"/>
      <c r="N32" s="989"/>
      <c r="O32" s="279">
        <f>+E32-G32</f>
        <v>1.25</v>
      </c>
      <c r="P32" s="991" t="s">
        <v>127</v>
      </c>
      <c r="Q32" s="1008"/>
      <c r="R32" s="1009"/>
      <c r="S32" s="991"/>
      <c r="T32" s="988"/>
      <c r="U32" s="278"/>
      <c r="V32" s="990"/>
      <c r="W32" s="278"/>
      <c r="X32" s="278"/>
      <c r="Y32" s="324"/>
      <c r="Z32" s="990"/>
      <c r="AA32" s="990"/>
      <c r="AB32" s="990"/>
      <c r="AC32" s="990"/>
      <c r="AD32" s="989"/>
      <c r="AE32" s="279"/>
      <c r="AF32" s="991"/>
      <c r="AG32" s="274"/>
    </row>
    <row r="33" spans="1:33" s="275" customFormat="1" ht="18" customHeight="1" x14ac:dyDescent="0.15">
      <c r="A33" s="964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1011"/>
      <c r="R33" s="1012"/>
      <c r="S33" s="965"/>
      <c r="T33" s="965"/>
      <c r="U33" s="966"/>
      <c r="V33" s="966"/>
      <c r="W33" s="967"/>
      <c r="X33" s="966"/>
      <c r="Y33" s="966"/>
      <c r="Z33" s="965"/>
      <c r="AA33" s="965"/>
      <c r="AB33" s="965"/>
      <c r="AC33" s="965"/>
      <c r="AD33" s="965"/>
      <c r="AE33" s="966"/>
      <c r="AF33" s="965"/>
      <c r="AG33" s="968"/>
    </row>
  </sheetData>
  <mergeCells count="29">
    <mergeCell ref="C31:D31"/>
    <mergeCell ref="C32:D32"/>
    <mergeCell ref="Q32:R32"/>
    <mergeCell ref="Q33:R33"/>
    <mergeCell ref="C27:D27"/>
    <mergeCell ref="L27:M27"/>
    <mergeCell ref="C28:D28"/>
    <mergeCell ref="C29:D29"/>
    <mergeCell ref="Q29:R29"/>
    <mergeCell ref="C30:D30"/>
    <mergeCell ref="C23:D23"/>
    <mergeCell ref="U23:AA23"/>
    <mergeCell ref="C25:D25"/>
    <mergeCell ref="AA25:AB25"/>
    <mergeCell ref="C26:D26"/>
    <mergeCell ref="AA26:AB26"/>
    <mergeCell ref="S19:T19"/>
    <mergeCell ref="B21:AF21"/>
    <mergeCell ref="C22:D22"/>
    <mergeCell ref="E22:N22"/>
    <mergeCell ref="Q22:R22"/>
    <mergeCell ref="T22:AD22"/>
    <mergeCell ref="X4:Y4"/>
    <mergeCell ref="S5:T5"/>
    <mergeCell ref="T9:U9"/>
    <mergeCell ref="Z10:AB10"/>
    <mergeCell ref="T11:U11"/>
    <mergeCell ref="G18:I18"/>
    <mergeCell ref="V18:W18"/>
  </mergeCells>
  <phoneticPr fontId="5" type="noConversion"/>
  <printOptions horizontalCentered="1" verticalCentered="1"/>
  <pageMargins left="0.33" right="0" top="0.55118110236220474" bottom="0.43307086614173229" header="0.27559055118110237" footer="0.31496062992125984"/>
  <pageSetup paperSize="9" scale="95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showGridLines="0" zoomScaleNormal="100" zoomScaleSheetLayoutView="115" workbookViewId="0">
      <selection activeCell="AJ28" sqref="AJ28"/>
    </sheetView>
  </sheetViews>
  <sheetFormatPr defaultColWidth="11.42578125" defaultRowHeight="12" x14ac:dyDescent="0.15"/>
  <cols>
    <col min="1" max="1" width="1.140625" style="237" customWidth="1"/>
    <col min="2" max="2" width="8.5703125" style="237" customWidth="1"/>
    <col min="3" max="3" width="2.85546875" style="237" customWidth="1"/>
    <col min="4" max="4" width="5.5703125" style="237" customWidth="1"/>
    <col min="5" max="5" width="5.140625" style="237" customWidth="1"/>
    <col min="6" max="6" width="2.5703125" style="237" customWidth="1"/>
    <col min="7" max="7" width="5.7109375" style="237" customWidth="1"/>
    <col min="8" max="8" width="2.28515625" style="237" customWidth="1"/>
    <col min="9" max="9" width="5.7109375" style="237" customWidth="1"/>
    <col min="10" max="10" width="2.5703125" style="237" customWidth="1"/>
    <col min="11" max="11" width="4.28515625" style="237" customWidth="1"/>
    <col min="12" max="12" width="1.85546875" style="237" customWidth="1"/>
    <col min="13" max="13" width="4.85546875" style="237" customWidth="1"/>
    <col min="14" max="14" width="2.5703125" style="237" customWidth="1"/>
    <col min="15" max="15" width="7.42578125" style="237" customWidth="1"/>
    <col min="16" max="17" width="5" style="237" customWidth="1"/>
    <col min="18" max="18" width="8.140625" style="237" customWidth="1"/>
    <col min="19" max="19" width="7.85546875" style="237" customWidth="1"/>
    <col min="20" max="20" width="2" style="237" customWidth="1"/>
    <col min="21" max="21" width="5.7109375" style="237" customWidth="1"/>
    <col min="22" max="22" width="2.5703125" style="237" customWidth="1"/>
    <col min="23" max="23" width="5.5703125" style="237" customWidth="1"/>
    <col min="24" max="24" width="2.7109375" style="237" customWidth="1"/>
    <col min="25" max="25" width="5.5703125" style="237" customWidth="1"/>
    <col min="26" max="26" width="2.7109375" style="237" customWidth="1"/>
    <col min="27" max="27" width="5.28515625" style="237" customWidth="1"/>
    <col min="28" max="28" width="3.42578125" style="237" customWidth="1"/>
    <col min="29" max="29" width="5" style="237" customWidth="1"/>
    <col min="30" max="30" width="4.7109375" style="237" customWidth="1"/>
    <col min="31" max="31" width="5.85546875" style="237" customWidth="1"/>
    <col min="32" max="32" width="4.5703125" style="237" customWidth="1"/>
    <col min="33" max="33" width="1.140625" style="237" customWidth="1"/>
    <col min="34" max="16384" width="11.42578125" style="237"/>
  </cols>
  <sheetData>
    <row r="1" spans="1:33" ht="12" customHeight="1" x14ac:dyDescent="0.1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2.5" x14ac:dyDescent="0.25">
      <c r="A2" s="238"/>
      <c r="B2" s="239" t="s">
        <v>506</v>
      </c>
      <c r="C2" s="240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</row>
    <row r="3" spans="1:33" ht="12" customHeight="1" x14ac:dyDescent="0.15">
      <c r="A3" s="238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Z3" s="245"/>
      <c r="AA3" s="244"/>
      <c r="AB3" s="244"/>
      <c r="AC3" s="244"/>
      <c r="AD3" s="244"/>
      <c r="AE3" s="244"/>
      <c r="AF3" s="244"/>
      <c r="AG3" s="243"/>
    </row>
    <row r="4" spans="1:33" ht="12" customHeight="1" x14ac:dyDescent="0.15">
      <c r="A4" s="238"/>
      <c r="B4" s="244"/>
      <c r="C4" s="244"/>
      <c r="D4" s="246" t="s">
        <v>105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6" t="s">
        <v>106</v>
      </c>
      <c r="S4" s="244"/>
      <c r="T4" s="244"/>
      <c r="U4" s="244"/>
      <c r="V4" s="244"/>
      <c r="W4" s="244"/>
      <c r="X4" s="1032">
        <v>0.75</v>
      </c>
      <c r="Y4" s="1032"/>
      <c r="Z4" s="245"/>
      <c r="AA4" s="244"/>
      <c r="AB4" s="244"/>
      <c r="AC4" s="244"/>
      <c r="AD4" s="244"/>
      <c r="AE4" s="244"/>
      <c r="AF4" s="244"/>
      <c r="AG4" s="243"/>
    </row>
    <row r="5" spans="1:33" s="250" customFormat="1" ht="12" customHeight="1" x14ac:dyDescent="0.15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1033" t="s">
        <v>107</v>
      </c>
      <c r="T5" s="1033"/>
      <c r="U5" s="249">
        <v>0.45</v>
      </c>
      <c r="X5" s="248"/>
      <c r="Y5" s="248"/>
      <c r="Z5" s="248"/>
      <c r="AA5" s="248"/>
      <c r="AB5" s="248"/>
      <c r="AC5" s="248"/>
      <c r="AD5" s="248"/>
      <c r="AE5" s="248"/>
      <c r="AF5" s="248"/>
      <c r="AG5" s="251"/>
    </row>
    <row r="6" spans="1:33" s="250" customFormat="1" ht="12" customHeight="1" x14ac:dyDescent="0.15">
      <c r="A6" s="247"/>
      <c r="B6" s="248"/>
      <c r="C6" s="248"/>
      <c r="D6" s="248"/>
      <c r="E6" s="252"/>
      <c r="F6" s="252"/>
      <c r="G6" s="252"/>
      <c r="H6" s="252"/>
      <c r="I6" s="252"/>
      <c r="J6" s="252"/>
      <c r="K6" s="252"/>
      <c r="L6" s="252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51"/>
    </row>
    <row r="7" spans="1:33" s="250" customFormat="1" ht="12" customHeight="1" x14ac:dyDescent="0.15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51"/>
    </row>
    <row r="8" spans="1:33" s="250" customFormat="1" ht="12" customHeight="1" x14ac:dyDescent="0.15">
      <c r="A8" s="247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53" t="s">
        <v>108</v>
      </c>
      <c r="U8" s="254">
        <v>0.3</v>
      </c>
      <c r="X8" s="248"/>
      <c r="Y8" s="248"/>
      <c r="Z8" s="248"/>
      <c r="AA8" s="248"/>
      <c r="AB8" s="248"/>
      <c r="AC8" s="248"/>
      <c r="AD8" s="248"/>
      <c r="AE8" s="248"/>
      <c r="AF8" s="248"/>
      <c r="AG8" s="251"/>
    </row>
    <row r="9" spans="1:33" s="250" customFormat="1" ht="12" customHeight="1" x14ac:dyDescent="0.1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1034" t="s">
        <v>109</v>
      </c>
      <c r="U9" s="1034"/>
      <c r="V9" s="255"/>
      <c r="W9" s="256"/>
      <c r="X9" s="248"/>
      <c r="Y9" s="248"/>
      <c r="Z9" s="248"/>
      <c r="AA9" s="248"/>
      <c r="AB9" s="248"/>
      <c r="AC9" s="248"/>
      <c r="AD9" s="248"/>
      <c r="AE9" s="248"/>
      <c r="AF9" s="248"/>
      <c r="AG9" s="251"/>
    </row>
    <row r="10" spans="1:33" s="250" customFormat="1" ht="12" customHeight="1" x14ac:dyDescent="0.15">
      <c r="A10" s="247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S10" s="248"/>
      <c r="T10" s="248"/>
      <c r="U10" s="248"/>
      <c r="V10" s="256"/>
      <c r="W10" s="256"/>
      <c r="X10" s="248"/>
      <c r="Y10" s="248"/>
      <c r="Z10" s="1034"/>
      <c r="AA10" s="1034"/>
      <c r="AB10" s="1034"/>
      <c r="AC10" s="248"/>
      <c r="AD10" s="248"/>
      <c r="AE10" s="248"/>
      <c r="AF10" s="248"/>
      <c r="AG10" s="251"/>
    </row>
    <row r="11" spans="1:33" s="250" customFormat="1" ht="12" customHeight="1" x14ac:dyDescent="0.15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S11" s="248"/>
      <c r="T11" s="1035">
        <f>ROUND(SQRT(1+U8^2)*AC11,2)</f>
        <v>2.09</v>
      </c>
      <c r="U11" s="1035"/>
      <c r="V11" s="256"/>
      <c r="W11" s="256"/>
      <c r="X11" s="248"/>
      <c r="Y11" s="248"/>
      <c r="AC11" s="258">
        <v>2</v>
      </c>
      <c r="AD11" s="259">
        <f>AC11+AC16</f>
        <v>2</v>
      </c>
      <c r="AE11" s="248"/>
      <c r="AF11" s="248"/>
      <c r="AG11" s="251"/>
    </row>
    <row r="12" spans="1:33" s="250" customFormat="1" ht="12" customHeight="1" x14ac:dyDescent="0.15">
      <c r="A12" s="247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 t="s">
        <v>111</v>
      </c>
      <c r="AB12" s="248"/>
      <c r="AC12" s="248"/>
      <c r="AD12" s="248"/>
      <c r="AE12" s="248"/>
      <c r="AF12" s="248"/>
      <c r="AG12" s="251"/>
    </row>
    <row r="13" spans="1:33" s="250" customFormat="1" ht="12" customHeight="1" x14ac:dyDescent="0.15">
      <c r="A13" s="247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51"/>
    </row>
    <row r="14" spans="1:33" s="250" customFormat="1" ht="12" customHeight="1" x14ac:dyDescent="0.15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 t="s">
        <v>113</v>
      </c>
      <c r="AB14" s="248"/>
      <c r="AC14" s="248"/>
      <c r="AD14" s="248"/>
      <c r="AE14" s="248"/>
      <c r="AF14" s="248"/>
      <c r="AG14" s="251"/>
    </row>
    <row r="15" spans="1:33" s="250" customFormat="1" ht="12" customHeight="1" x14ac:dyDescent="0.15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51"/>
    </row>
    <row r="16" spans="1:33" s="250" customFormat="1" ht="12" customHeight="1" x14ac:dyDescent="0.15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4"/>
      <c r="R16" s="248"/>
      <c r="S16" s="260"/>
      <c r="T16" s="248"/>
      <c r="U16" s="248"/>
      <c r="V16" s="248"/>
      <c r="W16" s="261"/>
      <c r="X16" s="248"/>
      <c r="Y16" s="248"/>
      <c r="Z16" s="248"/>
      <c r="AA16" s="244"/>
      <c r="AB16" s="248"/>
      <c r="AC16" s="262"/>
      <c r="AD16" s="263"/>
      <c r="AE16" s="248"/>
      <c r="AF16" s="248"/>
      <c r="AG16" s="251"/>
    </row>
    <row r="17" spans="1:35" s="250" customFormat="1" ht="12" customHeight="1" x14ac:dyDescent="0.15">
      <c r="A17" s="247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51"/>
    </row>
    <row r="18" spans="1:35" s="250" customFormat="1" ht="12" customHeight="1" x14ac:dyDescent="0.15">
      <c r="A18" s="247"/>
      <c r="B18" s="248"/>
      <c r="C18" s="248"/>
      <c r="D18" s="248"/>
      <c r="E18" s="248"/>
      <c r="F18" s="248"/>
      <c r="G18" s="1036">
        <v>1</v>
      </c>
      <c r="H18" s="1036"/>
      <c r="I18" s="1036"/>
      <c r="J18" s="248"/>
      <c r="K18" s="248"/>
      <c r="L18" s="248"/>
      <c r="M18" s="248"/>
      <c r="N18" s="248"/>
      <c r="O18" s="248"/>
      <c r="P18" s="248"/>
      <c r="Q18" s="248"/>
      <c r="R18" s="248"/>
      <c r="S18" s="265"/>
      <c r="T18" s="259"/>
      <c r="U18" s="266"/>
      <c r="V18" s="1037"/>
      <c r="W18" s="1037"/>
      <c r="X18" s="248"/>
      <c r="Y18" s="248"/>
      <c r="Z18" s="248"/>
      <c r="AA18" s="248"/>
      <c r="AB18" s="248"/>
      <c r="AC18" s="248"/>
      <c r="AD18" s="248"/>
      <c r="AE18" s="248"/>
      <c r="AF18" s="248"/>
      <c r="AG18" s="251"/>
    </row>
    <row r="19" spans="1:35" s="250" customFormat="1" ht="12" customHeight="1" x14ac:dyDescent="0.15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1029"/>
      <c r="T19" s="1029"/>
      <c r="U19" s="267">
        <v>0.3</v>
      </c>
      <c r="V19" s="265"/>
      <c r="W19" s="265"/>
      <c r="X19" s="248"/>
      <c r="Y19" s="248"/>
      <c r="Z19" s="248"/>
      <c r="AA19" s="248"/>
      <c r="AB19" s="248"/>
      <c r="AC19" s="248"/>
      <c r="AD19" s="248"/>
      <c r="AE19" s="248"/>
      <c r="AF19" s="248"/>
      <c r="AG19" s="251"/>
    </row>
    <row r="20" spans="1:35" s="250" customFormat="1" ht="9.9499999999999993" customHeight="1" x14ac:dyDescent="0.15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64"/>
      <c r="T20" s="264"/>
      <c r="V20" s="264"/>
      <c r="W20" s="264">
        <v>0.9</v>
      </c>
      <c r="X20" s="248"/>
      <c r="Y20" s="248"/>
      <c r="Z20" s="248"/>
      <c r="AA20" s="248"/>
      <c r="AB20" s="248"/>
      <c r="AC20" s="248"/>
      <c r="AD20" s="248"/>
      <c r="AE20" s="248"/>
      <c r="AF20" s="248"/>
      <c r="AG20" s="251"/>
    </row>
    <row r="21" spans="1:35" ht="15.75" customHeight="1" x14ac:dyDescent="0.15">
      <c r="A21" s="238"/>
      <c r="B21" s="1030" t="s">
        <v>114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30"/>
      <c r="AF21" s="1030"/>
      <c r="AG21" s="243"/>
    </row>
    <row r="22" spans="1:35" s="275" customFormat="1" ht="20.100000000000001" customHeight="1" x14ac:dyDescent="0.15">
      <c r="A22" s="269"/>
      <c r="B22" s="270" t="s">
        <v>115</v>
      </c>
      <c r="C22" s="1010" t="s">
        <v>116</v>
      </c>
      <c r="D22" s="1008"/>
      <c r="E22" s="1010" t="s">
        <v>117</v>
      </c>
      <c r="F22" s="1031"/>
      <c r="G22" s="1031"/>
      <c r="H22" s="1031"/>
      <c r="I22" s="1031"/>
      <c r="J22" s="1031"/>
      <c r="K22" s="1031"/>
      <c r="L22" s="1031"/>
      <c r="M22" s="1031"/>
      <c r="N22" s="1008"/>
      <c r="O22" s="270" t="s">
        <v>118</v>
      </c>
      <c r="P22" s="270" t="s">
        <v>44</v>
      </c>
      <c r="Q22" s="1008" t="s">
        <v>119</v>
      </c>
      <c r="R22" s="1009"/>
      <c r="S22" s="270" t="s">
        <v>120</v>
      </c>
      <c r="T22" s="1010" t="s">
        <v>121</v>
      </c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08"/>
      <c r="AE22" s="270" t="s">
        <v>118</v>
      </c>
      <c r="AF22" s="270" t="s">
        <v>160</v>
      </c>
      <c r="AG22" s="274"/>
      <c r="AI22" s="276"/>
    </row>
    <row r="23" spans="1:35" s="275" customFormat="1" ht="21" customHeight="1" x14ac:dyDescent="0.15">
      <c r="A23" s="269"/>
      <c r="B23" s="270" t="s">
        <v>122</v>
      </c>
      <c r="C23" s="1010"/>
      <c r="D23" s="1008"/>
      <c r="E23" s="277">
        <f>G18</f>
        <v>1</v>
      </c>
      <c r="F23" s="278" t="s">
        <v>123</v>
      </c>
      <c r="G23" s="278">
        <f>AC11</f>
        <v>2</v>
      </c>
      <c r="H23" s="273"/>
      <c r="I23" s="273"/>
      <c r="J23" s="273"/>
      <c r="K23" s="273"/>
      <c r="L23" s="273"/>
      <c r="M23" s="273"/>
      <c r="N23" s="272"/>
      <c r="O23" s="279">
        <f>ROUND(E23*G23,2)</f>
        <v>2</v>
      </c>
      <c r="P23" s="270" t="s">
        <v>124</v>
      </c>
      <c r="Q23" s="978"/>
      <c r="R23" s="304"/>
      <c r="S23" s="280"/>
      <c r="T23" s="972"/>
      <c r="U23" s="1038"/>
      <c r="V23" s="1038"/>
      <c r="W23" s="1038"/>
      <c r="X23" s="1038"/>
      <c r="Y23" s="1038"/>
      <c r="Z23" s="1038"/>
      <c r="AA23" s="1038"/>
      <c r="AB23" s="314"/>
      <c r="AC23" s="306"/>
      <c r="AD23" s="304"/>
      <c r="AE23" s="971"/>
      <c r="AF23" s="962"/>
      <c r="AG23" s="274"/>
      <c r="AI23" s="282"/>
    </row>
    <row r="24" spans="1:35" s="275" customFormat="1" ht="21" customHeight="1" x14ac:dyDescent="0.15">
      <c r="A24" s="269"/>
      <c r="B24" s="270" t="s">
        <v>128</v>
      </c>
      <c r="C24" s="283" t="s">
        <v>129</v>
      </c>
      <c r="D24" s="284">
        <f>U8</f>
        <v>0.3</v>
      </c>
      <c r="E24" s="277">
        <f>E23</f>
        <v>1</v>
      </c>
      <c r="F24" s="278" t="s">
        <v>74</v>
      </c>
      <c r="G24" s="278">
        <f>T11</f>
        <v>2.09</v>
      </c>
      <c r="H24" s="273"/>
      <c r="I24" s="273"/>
      <c r="J24" s="285"/>
      <c r="K24" s="273"/>
      <c r="L24" s="273"/>
      <c r="M24" s="273"/>
      <c r="N24" s="272"/>
      <c r="O24" s="279">
        <f>ROUND(E24*G24,2)</f>
        <v>2.09</v>
      </c>
      <c r="P24" s="270" t="s">
        <v>124</v>
      </c>
      <c r="Q24" s="979"/>
      <c r="R24" s="272"/>
      <c r="S24" s="973"/>
      <c r="T24" s="271"/>
      <c r="U24" s="278"/>
      <c r="V24" s="273"/>
      <c r="W24" s="286"/>
      <c r="X24" s="287"/>
      <c r="Y24" s="273"/>
      <c r="Z24" s="273"/>
      <c r="AA24" s="273"/>
      <c r="AB24" s="273"/>
      <c r="AC24" s="278"/>
      <c r="AD24" s="272"/>
      <c r="AE24" s="974"/>
      <c r="AF24" s="974"/>
      <c r="AG24" s="274"/>
      <c r="AI24" s="276"/>
    </row>
    <row r="25" spans="1:35" s="275" customFormat="1" ht="18" customHeight="1" x14ac:dyDescent="0.15">
      <c r="A25" s="269"/>
      <c r="B25" s="270" t="s">
        <v>132</v>
      </c>
      <c r="C25" s="1019" t="s">
        <v>133</v>
      </c>
      <c r="D25" s="1020"/>
      <c r="E25" s="277">
        <f>X4</f>
        <v>0.75</v>
      </c>
      <c r="F25" s="273" t="s">
        <v>134</v>
      </c>
      <c r="G25" s="278">
        <f>W20</f>
        <v>0.9</v>
      </c>
      <c r="H25" s="273" t="s">
        <v>135</v>
      </c>
      <c r="I25" s="289">
        <v>2</v>
      </c>
      <c r="J25" s="287"/>
      <c r="K25" s="273"/>
      <c r="L25" s="273"/>
      <c r="M25" s="273"/>
      <c r="N25" s="272"/>
      <c r="O25" s="279">
        <f>ROUND((E25+G25)/I25,2)</f>
        <v>0.83</v>
      </c>
      <c r="P25" s="270" t="s">
        <v>136</v>
      </c>
      <c r="Q25" s="979"/>
      <c r="R25" s="980"/>
      <c r="S25" s="270"/>
      <c r="T25" s="271"/>
      <c r="U25" s="278"/>
      <c r="V25" s="273"/>
      <c r="W25" s="291"/>
      <c r="X25" s="287"/>
      <c r="Y25" s="273"/>
      <c r="Z25" s="273"/>
      <c r="AA25" s="1018"/>
      <c r="AB25" s="1018"/>
      <c r="AC25" s="273"/>
      <c r="AD25" s="272"/>
      <c r="AE25" s="975"/>
      <c r="AF25" s="974"/>
      <c r="AG25" s="274"/>
      <c r="AI25" s="276"/>
    </row>
    <row r="26" spans="1:35" s="275" customFormat="1" ht="18" customHeight="1" x14ac:dyDescent="0.15">
      <c r="A26" s="269"/>
      <c r="B26" s="270" t="s">
        <v>140</v>
      </c>
      <c r="C26" s="1010"/>
      <c r="D26" s="1008"/>
      <c r="E26" s="277">
        <f>O23</f>
        <v>2</v>
      </c>
      <c r="F26" s="273" t="s">
        <v>123</v>
      </c>
      <c r="G26" s="278">
        <f>O25</f>
        <v>0.83</v>
      </c>
      <c r="H26" s="273"/>
      <c r="I26" s="273"/>
      <c r="J26" s="287"/>
      <c r="K26" s="273"/>
      <c r="L26" s="273"/>
      <c r="M26" s="273"/>
      <c r="N26" s="272"/>
      <c r="O26" s="279">
        <f>ROUND(E26*G26,2)</f>
        <v>1.66</v>
      </c>
      <c r="P26" s="270" t="s">
        <v>127</v>
      </c>
      <c r="Q26" s="979"/>
      <c r="R26" s="272"/>
      <c r="S26" s="270"/>
      <c r="T26" s="271"/>
      <c r="U26" s="278"/>
      <c r="V26" s="273"/>
      <c r="W26" s="278"/>
      <c r="X26" s="273"/>
      <c r="Y26" s="278"/>
      <c r="Z26" s="273"/>
      <c r="AA26" s="1018"/>
      <c r="AB26" s="1018"/>
      <c r="AC26" s="273"/>
      <c r="AD26" s="272"/>
      <c r="AE26" s="975"/>
      <c r="AF26" s="974"/>
      <c r="AG26" s="274"/>
    </row>
    <row r="27" spans="1:35" s="275" customFormat="1" ht="18" customHeight="1" x14ac:dyDescent="0.15">
      <c r="A27" s="269"/>
      <c r="B27" s="270" t="s">
        <v>465</v>
      </c>
      <c r="C27" s="1010" t="s">
        <v>164</v>
      </c>
      <c r="D27" s="1008"/>
      <c r="E27" s="864">
        <f>O24</f>
        <v>2.09</v>
      </c>
      <c r="F27" s="862" t="s">
        <v>123</v>
      </c>
      <c r="G27" s="868">
        <v>0.45</v>
      </c>
      <c r="H27" s="867" t="s">
        <v>123</v>
      </c>
      <c r="I27" s="862">
        <v>0.77</v>
      </c>
      <c r="J27" s="867" t="s">
        <v>123</v>
      </c>
      <c r="K27" s="865">
        <v>2.65</v>
      </c>
      <c r="L27" s="1021" t="s">
        <v>467</v>
      </c>
      <c r="M27" s="1021"/>
      <c r="N27" s="866"/>
      <c r="O27" s="863">
        <f>ROUND(E27*G27*I27*K27,2)</f>
        <v>1.92</v>
      </c>
      <c r="P27" s="863" t="s">
        <v>468</v>
      </c>
      <c r="Q27" s="977"/>
      <c r="R27" s="294"/>
      <c r="S27" s="270"/>
      <c r="T27" s="292"/>
      <c r="U27" s="278"/>
      <c r="V27" s="273"/>
      <c r="W27" s="293"/>
      <c r="X27" s="295"/>
      <c r="Y27" s="293"/>
      <c r="Z27" s="295"/>
      <c r="AA27" s="296"/>
      <c r="AB27" s="273"/>
      <c r="AC27" s="278"/>
      <c r="AD27" s="294"/>
      <c r="AE27" s="279"/>
      <c r="AF27" s="270"/>
      <c r="AG27" s="297"/>
    </row>
    <row r="28" spans="1:35" s="275" customFormat="1" ht="18" customHeight="1" x14ac:dyDescent="0.15">
      <c r="A28" s="269"/>
      <c r="B28" s="270" t="s">
        <v>144</v>
      </c>
      <c r="C28" s="1019" t="s">
        <v>461</v>
      </c>
      <c r="D28" s="1020"/>
      <c r="E28" s="277">
        <f>X4-U5</f>
        <v>0.3</v>
      </c>
      <c r="F28" s="298" t="s">
        <v>462</v>
      </c>
      <c r="G28" s="278">
        <f>W20-U5</f>
        <v>0.45</v>
      </c>
      <c r="H28" s="273" t="s">
        <v>463</v>
      </c>
      <c r="I28" s="273">
        <v>2</v>
      </c>
      <c r="J28" s="287" t="s">
        <v>407</v>
      </c>
      <c r="K28" s="852">
        <f>AC11</f>
        <v>2</v>
      </c>
      <c r="L28" s="273"/>
      <c r="M28" s="299"/>
      <c r="N28" s="300"/>
      <c r="O28" s="279">
        <f>(E28+G28)/I28*K28</f>
        <v>0.75</v>
      </c>
      <c r="P28" s="270" t="s">
        <v>127</v>
      </c>
      <c r="Q28" s="977"/>
      <c r="R28" s="294"/>
      <c r="S28" s="270"/>
      <c r="T28" s="292"/>
      <c r="U28" s="278"/>
      <c r="V28" s="273"/>
      <c r="W28" s="293"/>
      <c r="X28" s="287"/>
      <c r="Y28" s="273"/>
      <c r="Z28" s="273"/>
      <c r="AA28" s="293"/>
      <c r="AB28" s="295"/>
      <c r="AC28" s="273"/>
      <c r="AD28" s="272"/>
      <c r="AE28" s="279"/>
      <c r="AF28" s="270"/>
      <c r="AG28" s="297"/>
    </row>
    <row r="29" spans="1:35" s="275" customFormat="1" ht="18" customHeight="1" x14ac:dyDescent="0.15">
      <c r="A29" s="269"/>
      <c r="B29" s="270" t="s">
        <v>149</v>
      </c>
      <c r="C29" s="1010"/>
      <c r="D29" s="1008"/>
      <c r="E29" s="277">
        <f>O24</f>
        <v>2.09</v>
      </c>
      <c r="F29" s="273" t="s">
        <v>123</v>
      </c>
      <c r="G29" s="286">
        <v>0.15</v>
      </c>
      <c r="H29" s="287" t="s">
        <v>131</v>
      </c>
      <c r="I29" s="273"/>
      <c r="J29" s="287"/>
      <c r="K29" s="273"/>
      <c r="L29" s="273"/>
      <c r="M29" s="273"/>
      <c r="N29" s="272"/>
      <c r="O29" s="270">
        <f>ROUND(E29*G29,2)</f>
        <v>0.31</v>
      </c>
      <c r="P29" s="270" t="s">
        <v>127</v>
      </c>
      <c r="Q29" s="1009"/>
      <c r="R29" s="1009"/>
      <c r="S29" s="270"/>
      <c r="T29" s="271"/>
      <c r="U29" s="278"/>
      <c r="V29" s="295"/>
      <c r="W29" s="293"/>
      <c r="X29" s="287"/>
      <c r="Y29" s="273"/>
      <c r="Z29" s="273"/>
      <c r="AA29" s="301"/>
      <c r="AB29" s="295"/>
      <c r="AC29" s="273"/>
      <c r="AD29" s="272"/>
      <c r="AE29" s="279"/>
      <c r="AF29" s="270"/>
      <c r="AG29" s="274"/>
    </row>
    <row r="30" spans="1:35" s="275" customFormat="1" ht="18" customHeight="1" x14ac:dyDescent="0.15">
      <c r="A30" s="269"/>
      <c r="B30" s="960" t="s">
        <v>173</v>
      </c>
      <c r="C30" s="1016" t="s">
        <v>158</v>
      </c>
      <c r="D30" s="1017"/>
      <c r="E30" s="317">
        <f>AC11</f>
        <v>2</v>
      </c>
      <c r="F30" s="318" t="s">
        <v>174</v>
      </c>
      <c r="G30" s="318">
        <f>O25</f>
        <v>0.83</v>
      </c>
      <c r="H30" s="268" t="s">
        <v>134</v>
      </c>
      <c r="I30" s="318">
        <v>0.2</v>
      </c>
      <c r="J30" s="319" t="s">
        <v>175</v>
      </c>
      <c r="K30" s="320">
        <v>1</v>
      </c>
      <c r="L30" s="321" t="s">
        <v>23</v>
      </c>
      <c r="M30" s="257">
        <f>ROUND(E30*(G30+I30)*K30,2)</f>
        <v>2.06</v>
      </c>
      <c r="N30" s="311"/>
      <c r="O30" s="961">
        <f>M30</f>
        <v>2.06</v>
      </c>
      <c r="P30" s="960" t="s">
        <v>127</v>
      </c>
      <c r="Q30" s="977"/>
      <c r="R30" s="294"/>
      <c r="S30" s="270"/>
      <c r="T30" s="271"/>
      <c r="U30" s="278"/>
      <c r="V30" s="273"/>
      <c r="W30" s="293"/>
      <c r="X30" s="287"/>
      <c r="Y30" s="273"/>
      <c r="Z30" s="293"/>
      <c r="AA30" s="287"/>
      <c r="AB30" s="273"/>
      <c r="AC30" s="273"/>
      <c r="AD30" s="272"/>
      <c r="AE30" s="976"/>
      <c r="AF30" s="974"/>
      <c r="AG30" s="274"/>
    </row>
    <row r="31" spans="1:35" s="275" customFormat="1" ht="18" customHeight="1" x14ac:dyDescent="0.15">
      <c r="A31" s="269"/>
      <c r="B31" s="270" t="s">
        <v>159</v>
      </c>
      <c r="C31" s="1010"/>
      <c r="D31" s="1008"/>
      <c r="E31" s="277">
        <f>AC11</f>
        <v>2</v>
      </c>
      <c r="F31" s="273" t="s">
        <v>123</v>
      </c>
      <c r="G31" s="278">
        <v>0.2</v>
      </c>
      <c r="H31" s="273"/>
      <c r="I31" s="278"/>
      <c r="J31" s="273"/>
      <c r="K31" s="320"/>
      <c r="L31" s="321" t="s">
        <v>23</v>
      </c>
      <c r="M31" s="278">
        <f>E31*G31</f>
        <v>0.4</v>
      </c>
      <c r="N31" s="272"/>
      <c r="O31" s="279">
        <f>M31</f>
        <v>0.4</v>
      </c>
      <c r="P31" s="270" t="s">
        <v>127</v>
      </c>
      <c r="Q31" s="969"/>
      <c r="R31" s="970"/>
      <c r="S31" s="288"/>
      <c r="T31" s="315"/>
      <c r="U31" s="322"/>
      <c r="V31" s="268"/>
      <c r="W31" s="323"/>
      <c r="X31" s="319"/>
      <c r="Y31" s="268"/>
      <c r="Z31" s="323"/>
      <c r="AA31" s="319"/>
      <c r="AB31" s="268"/>
      <c r="AC31" s="318"/>
      <c r="AD31" s="316"/>
      <c r="AE31" s="963"/>
      <c r="AF31" s="963"/>
      <c r="AG31" s="274"/>
    </row>
    <row r="32" spans="1:35" s="275" customFormat="1" ht="18" customHeight="1" x14ac:dyDescent="0.15">
      <c r="A32" s="269"/>
      <c r="B32" s="270" t="s">
        <v>179</v>
      </c>
      <c r="C32" s="1010"/>
      <c r="D32" s="1008"/>
      <c r="E32" s="277">
        <f>O30</f>
        <v>2.06</v>
      </c>
      <c r="F32" s="325" t="s">
        <v>180</v>
      </c>
      <c r="G32" s="278">
        <f>O31</f>
        <v>0.4</v>
      </c>
      <c r="H32" s="268"/>
      <c r="I32" s="273"/>
      <c r="J32" s="285"/>
      <c r="K32" s="273"/>
      <c r="L32" s="326"/>
      <c r="M32" s="273"/>
      <c r="N32" s="272"/>
      <c r="O32" s="279">
        <f>+E32-G32</f>
        <v>1.6600000000000001</v>
      </c>
      <c r="P32" s="270" t="s">
        <v>127</v>
      </c>
      <c r="Q32" s="1008"/>
      <c r="R32" s="1009"/>
      <c r="S32" s="270"/>
      <c r="T32" s="271"/>
      <c r="U32" s="278"/>
      <c r="V32" s="273"/>
      <c r="W32" s="278"/>
      <c r="X32" s="278"/>
      <c r="Y32" s="324"/>
      <c r="Z32" s="273"/>
      <c r="AA32" s="273"/>
      <c r="AB32" s="273"/>
      <c r="AC32" s="273"/>
      <c r="AD32" s="272"/>
      <c r="AE32" s="279"/>
      <c r="AF32" s="270"/>
      <c r="AG32" s="274"/>
    </row>
    <row r="33" spans="1:33" s="275" customFormat="1" ht="18" customHeight="1" x14ac:dyDescent="0.15">
      <c r="A33" s="964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1011"/>
      <c r="R33" s="1012"/>
      <c r="S33" s="965"/>
      <c r="T33" s="965"/>
      <c r="U33" s="966"/>
      <c r="V33" s="966"/>
      <c r="W33" s="967"/>
      <c r="X33" s="966"/>
      <c r="Y33" s="966"/>
      <c r="Z33" s="965"/>
      <c r="AA33" s="965"/>
      <c r="AB33" s="965"/>
      <c r="AC33" s="965"/>
      <c r="AD33" s="965"/>
      <c r="AE33" s="966"/>
      <c r="AF33" s="965"/>
      <c r="AG33" s="968"/>
    </row>
  </sheetData>
  <mergeCells count="29">
    <mergeCell ref="Q33:R33"/>
    <mergeCell ref="C29:D29"/>
    <mergeCell ref="Q29:R29"/>
    <mergeCell ref="C30:D30"/>
    <mergeCell ref="C31:D31"/>
    <mergeCell ref="C23:D23"/>
    <mergeCell ref="U23:AA23"/>
    <mergeCell ref="C25:D25"/>
    <mergeCell ref="AA25:AB25"/>
    <mergeCell ref="C32:D32"/>
    <mergeCell ref="Q32:R32"/>
    <mergeCell ref="C26:D26"/>
    <mergeCell ref="AA26:AB26"/>
    <mergeCell ref="C27:D27"/>
    <mergeCell ref="L27:M27"/>
    <mergeCell ref="C28:D28"/>
    <mergeCell ref="G18:I18"/>
    <mergeCell ref="V18:W18"/>
    <mergeCell ref="S19:T19"/>
    <mergeCell ref="B21:AF21"/>
    <mergeCell ref="C22:D22"/>
    <mergeCell ref="E22:N22"/>
    <mergeCell ref="Q22:R22"/>
    <mergeCell ref="T22:AD22"/>
    <mergeCell ref="X4:Y4"/>
    <mergeCell ref="S5:T5"/>
    <mergeCell ref="T9:U9"/>
    <mergeCell ref="Z10:AB10"/>
    <mergeCell ref="T11:U11"/>
  </mergeCells>
  <phoneticPr fontId="5" type="noConversion"/>
  <printOptions horizontalCentered="1" verticalCentered="1"/>
  <pageMargins left="0.33" right="0" top="0.55118110236220474" bottom="0.43307086614173229" header="0.27559055118110237" footer="0.31496062992125984"/>
  <pageSetup paperSize="9" scale="9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showGridLines="0" zoomScaleNormal="100" zoomScaleSheetLayoutView="115" workbookViewId="0">
      <selection activeCell="M4" sqref="M4"/>
    </sheetView>
  </sheetViews>
  <sheetFormatPr defaultColWidth="11.42578125" defaultRowHeight="12" x14ac:dyDescent="0.15"/>
  <cols>
    <col min="1" max="1" width="1.140625" style="237" customWidth="1"/>
    <col min="2" max="2" width="8.5703125" style="237" customWidth="1"/>
    <col min="3" max="3" width="2.85546875" style="237" customWidth="1"/>
    <col min="4" max="4" width="5.5703125" style="237" customWidth="1"/>
    <col min="5" max="5" width="5.140625" style="237" customWidth="1"/>
    <col min="6" max="6" width="2.5703125" style="237" customWidth="1"/>
    <col min="7" max="7" width="5.7109375" style="237" customWidth="1"/>
    <col min="8" max="8" width="2.28515625" style="237" customWidth="1"/>
    <col min="9" max="9" width="5.7109375" style="237" customWidth="1"/>
    <col min="10" max="10" width="2.5703125" style="237" customWidth="1"/>
    <col min="11" max="11" width="4.28515625" style="237" customWidth="1"/>
    <col min="12" max="12" width="1.85546875" style="237" customWidth="1"/>
    <col min="13" max="13" width="4.85546875" style="237" customWidth="1"/>
    <col min="14" max="14" width="2.5703125" style="237" customWidth="1"/>
    <col min="15" max="15" width="7.42578125" style="237" customWidth="1"/>
    <col min="16" max="17" width="5" style="237" customWidth="1"/>
    <col min="18" max="18" width="8.140625" style="237" customWidth="1"/>
    <col min="19" max="19" width="7.85546875" style="237" customWidth="1"/>
    <col min="20" max="20" width="2" style="237" customWidth="1"/>
    <col min="21" max="21" width="5.7109375" style="237" customWidth="1"/>
    <col min="22" max="22" width="2.5703125" style="237" customWidth="1"/>
    <col min="23" max="23" width="5.5703125" style="237" customWidth="1"/>
    <col min="24" max="24" width="2.7109375" style="237" customWidth="1"/>
    <col min="25" max="25" width="5.5703125" style="237" customWidth="1"/>
    <col min="26" max="26" width="2.7109375" style="237" customWidth="1"/>
    <col min="27" max="27" width="5.28515625" style="237" customWidth="1"/>
    <col min="28" max="28" width="3.42578125" style="237" customWidth="1"/>
    <col min="29" max="29" width="5" style="237" customWidth="1"/>
    <col min="30" max="30" width="4.7109375" style="237" customWidth="1"/>
    <col min="31" max="31" width="5.85546875" style="237" customWidth="1"/>
    <col min="32" max="32" width="4.5703125" style="237" customWidth="1"/>
    <col min="33" max="33" width="1.140625" style="237" customWidth="1"/>
    <col min="34" max="16384" width="11.42578125" style="237"/>
  </cols>
  <sheetData>
    <row r="1" spans="1:33" ht="12" customHeight="1" x14ac:dyDescent="0.15">
      <c r="A1" s="234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2.5" x14ac:dyDescent="0.25">
      <c r="A2" s="238"/>
      <c r="B2" s="239" t="s">
        <v>505</v>
      </c>
      <c r="C2" s="240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</row>
    <row r="3" spans="1:33" ht="12" customHeight="1" x14ac:dyDescent="0.15">
      <c r="A3" s="238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Z3" s="245"/>
      <c r="AA3" s="244"/>
      <c r="AB3" s="244"/>
      <c r="AC3" s="244"/>
      <c r="AD3" s="244"/>
      <c r="AE3" s="244"/>
      <c r="AF3" s="244"/>
      <c r="AG3" s="243"/>
    </row>
    <row r="4" spans="1:33" ht="12" customHeight="1" x14ac:dyDescent="0.15">
      <c r="A4" s="238"/>
      <c r="B4" s="244"/>
      <c r="C4" s="244"/>
      <c r="D4" s="246" t="s">
        <v>105</v>
      </c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6" t="s">
        <v>106</v>
      </c>
      <c r="S4" s="244"/>
      <c r="T4" s="244"/>
      <c r="U4" s="244"/>
      <c r="V4" s="244"/>
      <c r="W4" s="244"/>
      <c r="X4" s="1032">
        <v>0.75</v>
      </c>
      <c r="Y4" s="1032"/>
      <c r="Z4" s="245"/>
      <c r="AA4" s="244"/>
      <c r="AB4" s="244"/>
      <c r="AC4" s="244"/>
      <c r="AD4" s="244"/>
      <c r="AE4" s="244"/>
      <c r="AF4" s="244"/>
      <c r="AG4" s="243"/>
    </row>
    <row r="5" spans="1:33" s="250" customFormat="1" ht="12" customHeight="1" x14ac:dyDescent="0.15">
      <c r="A5" s="247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1033" t="s">
        <v>107</v>
      </c>
      <c r="T5" s="1033"/>
      <c r="U5" s="249">
        <v>0.45</v>
      </c>
      <c r="X5" s="248"/>
      <c r="Y5" s="248"/>
      <c r="Z5" s="248"/>
      <c r="AA5" s="248"/>
      <c r="AB5" s="248"/>
      <c r="AC5" s="248"/>
      <c r="AD5" s="248"/>
      <c r="AE5" s="248"/>
      <c r="AF5" s="248"/>
      <c r="AG5" s="251"/>
    </row>
    <row r="6" spans="1:33" s="250" customFormat="1" ht="12" customHeight="1" x14ac:dyDescent="0.15">
      <c r="A6" s="247"/>
      <c r="B6" s="248"/>
      <c r="C6" s="248"/>
      <c r="D6" s="248"/>
      <c r="E6" s="252"/>
      <c r="F6" s="252"/>
      <c r="G6" s="252"/>
      <c r="H6" s="252"/>
      <c r="I6" s="252"/>
      <c r="J6" s="252"/>
      <c r="K6" s="252"/>
      <c r="L6" s="252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51"/>
    </row>
    <row r="7" spans="1:33" s="250" customFormat="1" ht="12" customHeight="1" x14ac:dyDescent="0.15">
      <c r="A7" s="247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51"/>
    </row>
    <row r="8" spans="1:33" s="250" customFormat="1" ht="12" customHeight="1" x14ac:dyDescent="0.15">
      <c r="A8" s="247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53" t="s">
        <v>108</v>
      </c>
      <c r="U8" s="254">
        <v>0.3</v>
      </c>
      <c r="X8" s="248"/>
      <c r="Y8" s="248"/>
      <c r="Z8" s="248"/>
      <c r="AA8" s="248"/>
      <c r="AB8" s="248"/>
      <c r="AC8" s="248"/>
      <c r="AD8" s="248"/>
      <c r="AE8" s="248"/>
      <c r="AF8" s="248"/>
      <c r="AG8" s="251"/>
    </row>
    <row r="9" spans="1:33" s="250" customFormat="1" ht="12" customHeight="1" x14ac:dyDescent="0.15">
      <c r="A9" s="247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1034" t="s">
        <v>109</v>
      </c>
      <c r="U9" s="1034"/>
      <c r="V9" s="255"/>
      <c r="W9" s="256"/>
      <c r="X9" s="248"/>
      <c r="Y9" s="248"/>
      <c r="Z9" s="248"/>
      <c r="AA9" s="248"/>
      <c r="AB9" s="248"/>
      <c r="AC9" s="248"/>
      <c r="AD9" s="248"/>
      <c r="AE9" s="248"/>
      <c r="AF9" s="248"/>
      <c r="AG9" s="251"/>
    </row>
    <row r="10" spans="1:33" s="250" customFormat="1" ht="12" customHeight="1" x14ac:dyDescent="0.15">
      <c r="A10" s="247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S10" s="248"/>
      <c r="T10" s="248"/>
      <c r="U10" s="248"/>
      <c r="V10" s="256"/>
      <c r="W10" s="256"/>
      <c r="X10" s="248"/>
      <c r="Y10" s="248"/>
      <c r="Z10" s="1034"/>
      <c r="AA10" s="1034"/>
      <c r="AB10" s="1034"/>
      <c r="AC10" s="248"/>
      <c r="AD10" s="248"/>
      <c r="AE10" s="248"/>
      <c r="AF10" s="248"/>
      <c r="AG10" s="251"/>
    </row>
    <row r="11" spans="1:33" s="250" customFormat="1" ht="12" customHeight="1" x14ac:dyDescent="0.15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S11" s="248"/>
      <c r="T11" s="1035">
        <f>ROUND(SQRT(1+U8^2)*AC11,2)</f>
        <v>2.61</v>
      </c>
      <c r="U11" s="1035"/>
      <c r="V11" s="256"/>
      <c r="W11" s="256"/>
      <c r="X11" s="248"/>
      <c r="Y11" s="248"/>
      <c r="AC11" s="258">
        <v>2.5</v>
      </c>
      <c r="AD11" s="259">
        <f>AC11+AC16</f>
        <v>2.5</v>
      </c>
      <c r="AE11" s="248"/>
      <c r="AF11" s="248"/>
      <c r="AG11" s="251"/>
    </row>
    <row r="12" spans="1:33" s="250" customFormat="1" ht="12" customHeight="1" x14ac:dyDescent="0.15">
      <c r="A12" s="247"/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 t="s">
        <v>111</v>
      </c>
      <c r="AB12" s="248"/>
      <c r="AC12" s="248"/>
      <c r="AD12" s="248"/>
      <c r="AE12" s="248"/>
      <c r="AF12" s="248"/>
      <c r="AG12" s="251"/>
    </row>
    <row r="13" spans="1:33" s="250" customFormat="1" ht="12" customHeight="1" x14ac:dyDescent="0.15">
      <c r="A13" s="247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51"/>
    </row>
    <row r="14" spans="1:33" s="250" customFormat="1" ht="12" customHeight="1" x14ac:dyDescent="0.15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 t="s">
        <v>113</v>
      </c>
      <c r="AB14" s="248"/>
      <c r="AC14" s="248"/>
      <c r="AD14" s="248"/>
      <c r="AE14" s="248"/>
      <c r="AF14" s="248"/>
      <c r="AG14" s="251"/>
    </row>
    <row r="15" spans="1:33" s="250" customFormat="1" ht="12" customHeight="1" x14ac:dyDescent="0.15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51"/>
    </row>
    <row r="16" spans="1:33" s="250" customFormat="1" ht="12" customHeight="1" x14ac:dyDescent="0.15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4"/>
      <c r="R16" s="248"/>
      <c r="S16" s="260"/>
      <c r="T16" s="248"/>
      <c r="U16" s="248"/>
      <c r="V16" s="248"/>
      <c r="W16" s="261"/>
      <c r="X16" s="248"/>
      <c r="Y16" s="248"/>
      <c r="Z16" s="248"/>
      <c r="AA16" s="244"/>
      <c r="AB16" s="248"/>
      <c r="AC16" s="262"/>
      <c r="AD16" s="263"/>
      <c r="AE16" s="248"/>
      <c r="AF16" s="248"/>
      <c r="AG16" s="251"/>
    </row>
    <row r="17" spans="1:35" s="250" customFormat="1" ht="12" customHeight="1" x14ac:dyDescent="0.15">
      <c r="A17" s="247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51"/>
    </row>
    <row r="18" spans="1:35" s="250" customFormat="1" ht="12" customHeight="1" x14ac:dyDescent="0.15">
      <c r="A18" s="247"/>
      <c r="B18" s="248"/>
      <c r="C18" s="248"/>
      <c r="D18" s="248"/>
      <c r="E18" s="248"/>
      <c r="F18" s="248"/>
      <c r="G18" s="1036">
        <v>1</v>
      </c>
      <c r="H18" s="1036"/>
      <c r="I18" s="1036"/>
      <c r="J18" s="248"/>
      <c r="K18" s="248"/>
      <c r="L18" s="248"/>
      <c r="M18" s="248"/>
      <c r="N18" s="248"/>
      <c r="O18" s="248"/>
      <c r="P18" s="248"/>
      <c r="Q18" s="248"/>
      <c r="R18" s="248"/>
      <c r="S18" s="265"/>
      <c r="T18" s="259"/>
      <c r="U18" s="266"/>
      <c r="V18" s="1037"/>
      <c r="W18" s="1037"/>
      <c r="X18" s="248"/>
      <c r="Y18" s="248"/>
      <c r="Z18" s="248"/>
      <c r="AA18" s="248"/>
      <c r="AB18" s="248"/>
      <c r="AC18" s="248"/>
      <c r="AD18" s="248"/>
      <c r="AE18" s="248"/>
      <c r="AF18" s="248"/>
      <c r="AG18" s="251"/>
    </row>
    <row r="19" spans="1:35" s="250" customFormat="1" ht="12" customHeight="1" x14ac:dyDescent="0.15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1029"/>
      <c r="T19" s="1029"/>
      <c r="U19" s="267">
        <v>0.3</v>
      </c>
      <c r="V19" s="265"/>
      <c r="W19" s="265"/>
      <c r="X19" s="248"/>
      <c r="Y19" s="248"/>
      <c r="Z19" s="248"/>
      <c r="AA19" s="248"/>
      <c r="AB19" s="248"/>
      <c r="AC19" s="248"/>
      <c r="AD19" s="248"/>
      <c r="AE19" s="248"/>
      <c r="AF19" s="248"/>
      <c r="AG19" s="251"/>
    </row>
    <row r="20" spans="1:35" s="250" customFormat="1" ht="9.9499999999999993" customHeight="1" x14ac:dyDescent="0.15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64"/>
      <c r="T20" s="264"/>
      <c r="V20" s="264"/>
      <c r="W20" s="264">
        <v>0.9</v>
      </c>
      <c r="X20" s="248"/>
      <c r="Y20" s="248"/>
      <c r="Z20" s="248"/>
      <c r="AA20" s="248"/>
      <c r="AB20" s="248"/>
      <c r="AC20" s="248"/>
      <c r="AD20" s="248"/>
      <c r="AE20" s="248"/>
      <c r="AF20" s="248"/>
      <c r="AG20" s="251"/>
    </row>
    <row r="21" spans="1:35" ht="15.75" customHeight="1" x14ac:dyDescent="0.15">
      <c r="A21" s="238"/>
      <c r="B21" s="1030" t="s">
        <v>114</v>
      </c>
      <c r="C21" s="1030"/>
      <c r="D21" s="1030"/>
      <c r="E21" s="1030"/>
      <c r="F21" s="1030"/>
      <c r="G21" s="1030"/>
      <c r="H21" s="1030"/>
      <c r="I21" s="1030"/>
      <c r="J21" s="1030"/>
      <c r="K21" s="1030"/>
      <c r="L21" s="1030"/>
      <c r="M21" s="1030"/>
      <c r="N21" s="1030"/>
      <c r="O21" s="1030"/>
      <c r="P21" s="1030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  <c r="AA21" s="1030"/>
      <c r="AB21" s="1030"/>
      <c r="AC21" s="1030"/>
      <c r="AD21" s="1030"/>
      <c r="AE21" s="1030"/>
      <c r="AF21" s="1030"/>
      <c r="AG21" s="243"/>
    </row>
    <row r="22" spans="1:35" s="275" customFormat="1" ht="20.100000000000001" customHeight="1" x14ac:dyDescent="0.15">
      <c r="A22" s="269"/>
      <c r="B22" s="270" t="s">
        <v>115</v>
      </c>
      <c r="C22" s="1010" t="s">
        <v>116</v>
      </c>
      <c r="D22" s="1008"/>
      <c r="E22" s="1010" t="s">
        <v>117</v>
      </c>
      <c r="F22" s="1031"/>
      <c r="G22" s="1031"/>
      <c r="H22" s="1031"/>
      <c r="I22" s="1031"/>
      <c r="J22" s="1031"/>
      <c r="K22" s="1031"/>
      <c r="L22" s="1031"/>
      <c r="M22" s="1031"/>
      <c r="N22" s="1008"/>
      <c r="O22" s="270" t="s">
        <v>118</v>
      </c>
      <c r="P22" s="270" t="s">
        <v>44</v>
      </c>
      <c r="Q22" s="1008" t="s">
        <v>119</v>
      </c>
      <c r="R22" s="1009"/>
      <c r="S22" s="270" t="s">
        <v>120</v>
      </c>
      <c r="T22" s="1010" t="s">
        <v>121</v>
      </c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08"/>
      <c r="AE22" s="270" t="s">
        <v>118</v>
      </c>
      <c r="AF22" s="270" t="s">
        <v>160</v>
      </c>
      <c r="AG22" s="274"/>
      <c r="AI22" s="276"/>
    </row>
    <row r="23" spans="1:35" s="275" customFormat="1" ht="21" customHeight="1" x14ac:dyDescent="0.15">
      <c r="A23" s="269"/>
      <c r="B23" s="270" t="s">
        <v>122</v>
      </c>
      <c r="C23" s="1010"/>
      <c r="D23" s="1008"/>
      <c r="E23" s="277">
        <f>G18</f>
        <v>1</v>
      </c>
      <c r="F23" s="278" t="s">
        <v>123</v>
      </c>
      <c r="G23" s="278">
        <f>AC11</f>
        <v>2.5</v>
      </c>
      <c r="H23" s="273"/>
      <c r="I23" s="273"/>
      <c r="J23" s="273"/>
      <c r="K23" s="273"/>
      <c r="L23" s="273"/>
      <c r="M23" s="273"/>
      <c r="N23" s="272"/>
      <c r="O23" s="279">
        <f>ROUND(E23*G23,2)</f>
        <v>2.5</v>
      </c>
      <c r="P23" s="270" t="s">
        <v>124</v>
      </c>
      <c r="Q23" s="978"/>
      <c r="R23" s="304"/>
      <c r="S23" s="280"/>
      <c r="T23" s="972"/>
      <c r="U23" s="1038"/>
      <c r="V23" s="1038"/>
      <c r="W23" s="1038"/>
      <c r="X23" s="1038"/>
      <c r="Y23" s="1038"/>
      <c r="Z23" s="1038"/>
      <c r="AA23" s="1038"/>
      <c r="AB23" s="314"/>
      <c r="AC23" s="306"/>
      <c r="AD23" s="304"/>
      <c r="AE23" s="971"/>
      <c r="AF23" s="962"/>
      <c r="AG23" s="274"/>
      <c r="AI23" s="282"/>
    </row>
    <row r="24" spans="1:35" s="275" customFormat="1" ht="21" customHeight="1" x14ac:dyDescent="0.15">
      <c r="A24" s="269"/>
      <c r="B24" s="270" t="s">
        <v>128</v>
      </c>
      <c r="C24" s="283" t="s">
        <v>129</v>
      </c>
      <c r="D24" s="284">
        <f>U8</f>
        <v>0.3</v>
      </c>
      <c r="E24" s="277">
        <f>E23</f>
        <v>1</v>
      </c>
      <c r="F24" s="278" t="s">
        <v>74</v>
      </c>
      <c r="G24" s="278">
        <f>T11</f>
        <v>2.61</v>
      </c>
      <c r="H24" s="273"/>
      <c r="I24" s="273"/>
      <c r="J24" s="285"/>
      <c r="K24" s="273"/>
      <c r="L24" s="273"/>
      <c r="M24" s="273"/>
      <c r="N24" s="272"/>
      <c r="O24" s="279">
        <f>ROUND(E24*G24,2)</f>
        <v>2.61</v>
      </c>
      <c r="P24" s="270" t="s">
        <v>124</v>
      </c>
      <c r="Q24" s="979"/>
      <c r="R24" s="272"/>
      <c r="S24" s="973"/>
      <c r="T24" s="271"/>
      <c r="U24" s="278"/>
      <c r="V24" s="273"/>
      <c r="W24" s="286"/>
      <c r="X24" s="287"/>
      <c r="Y24" s="273"/>
      <c r="Z24" s="273"/>
      <c r="AA24" s="273"/>
      <c r="AB24" s="273"/>
      <c r="AC24" s="278"/>
      <c r="AD24" s="272"/>
      <c r="AE24" s="974"/>
      <c r="AF24" s="974"/>
      <c r="AG24" s="274"/>
      <c r="AI24" s="276"/>
    </row>
    <row r="25" spans="1:35" s="275" customFormat="1" ht="18" customHeight="1" x14ac:dyDescent="0.15">
      <c r="A25" s="269"/>
      <c r="B25" s="270" t="s">
        <v>132</v>
      </c>
      <c r="C25" s="1019" t="s">
        <v>133</v>
      </c>
      <c r="D25" s="1020"/>
      <c r="E25" s="277">
        <f>X4</f>
        <v>0.75</v>
      </c>
      <c r="F25" s="273" t="s">
        <v>134</v>
      </c>
      <c r="G25" s="278">
        <f>W20</f>
        <v>0.9</v>
      </c>
      <c r="H25" s="273" t="s">
        <v>135</v>
      </c>
      <c r="I25" s="289">
        <v>2</v>
      </c>
      <c r="J25" s="287"/>
      <c r="K25" s="273"/>
      <c r="L25" s="273"/>
      <c r="M25" s="273"/>
      <c r="N25" s="272"/>
      <c r="O25" s="279">
        <f>ROUND((E25+G25)/I25,2)</f>
        <v>0.83</v>
      </c>
      <c r="P25" s="270" t="s">
        <v>136</v>
      </c>
      <c r="Q25" s="979"/>
      <c r="R25" s="980"/>
      <c r="S25" s="270"/>
      <c r="T25" s="271"/>
      <c r="U25" s="278"/>
      <c r="V25" s="273"/>
      <c r="W25" s="291"/>
      <c r="X25" s="287"/>
      <c r="Y25" s="273"/>
      <c r="Z25" s="273"/>
      <c r="AA25" s="1018"/>
      <c r="AB25" s="1018"/>
      <c r="AC25" s="273"/>
      <c r="AD25" s="272"/>
      <c r="AE25" s="975"/>
      <c r="AF25" s="974"/>
      <c r="AG25" s="274"/>
      <c r="AI25" s="276"/>
    </row>
    <row r="26" spans="1:35" s="275" customFormat="1" ht="18" customHeight="1" x14ac:dyDescent="0.15">
      <c r="A26" s="269"/>
      <c r="B26" s="270" t="s">
        <v>140</v>
      </c>
      <c r="C26" s="1010"/>
      <c r="D26" s="1008"/>
      <c r="E26" s="277">
        <f>O23</f>
        <v>2.5</v>
      </c>
      <c r="F26" s="273" t="s">
        <v>123</v>
      </c>
      <c r="G26" s="278">
        <f>O25</f>
        <v>0.83</v>
      </c>
      <c r="H26" s="273"/>
      <c r="I26" s="273"/>
      <c r="J26" s="287"/>
      <c r="K26" s="273"/>
      <c r="L26" s="273"/>
      <c r="M26" s="273"/>
      <c r="N26" s="272"/>
      <c r="O26" s="279">
        <f>ROUND(E26*G26,2)</f>
        <v>2.08</v>
      </c>
      <c r="P26" s="270" t="s">
        <v>127</v>
      </c>
      <c r="Q26" s="979"/>
      <c r="R26" s="272"/>
      <c r="S26" s="270"/>
      <c r="T26" s="271"/>
      <c r="U26" s="278"/>
      <c r="V26" s="273"/>
      <c r="W26" s="278"/>
      <c r="X26" s="273"/>
      <c r="Y26" s="278"/>
      <c r="Z26" s="273"/>
      <c r="AA26" s="1018"/>
      <c r="AB26" s="1018"/>
      <c r="AC26" s="273"/>
      <c r="AD26" s="272"/>
      <c r="AE26" s="975"/>
      <c r="AF26" s="974"/>
      <c r="AG26" s="274"/>
    </row>
    <row r="27" spans="1:35" s="275" customFormat="1" ht="18" customHeight="1" x14ac:dyDescent="0.15">
      <c r="A27" s="269"/>
      <c r="B27" s="270" t="s">
        <v>465</v>
      </c>
      <c r="C27" s="1010" t="s">
        <v>164</v>
      </c>
      <c r="D27" s="1008"/>
      <c r="E27" s="864">
        <f>O24</f>
        <v>2.61</v>
      </c>
      <c r="F27" s="862" t="s">
        <v>123</v>
      </c>
      <c r="G27" s="868">
        <v>0.45</v>
      </c>
      <c r="H27" s="867" t="s">
        <v>123</v>
      </c>
      <c r="I27" s="862">
        <v>0.77</v>
      </c>
      <c r="J27" s="867" t="s">
        <v>123</v>
      </c>
      <c r="K27" s="865">
        <v>2.65</v>
      </c>
      <c r="L27" s="1021" t="s">
        <v>467</v>
      </c>
      <c r="M27" s="1021"/>
      <c r="N27" s="866"/>
      <c r="O27" s="863">
        <f>ROUND(E27*G27*I27*K27,2)</f>
        <v>2.4</v>
      </c>
      <c r="P27" s="863" t="s">
        <v>468</v>
      </c>
      <c r="Q27" s="977"/>
      <c r="R27" s="294"/>
      <c r="S27" s="270"/>
      <c r="T27" s="292"/>
      <c r="U27" s="278"/>
      <c r="V27" s="273"/>
      <c r="W27" s="293"/>
      <c r="X27" s="295"/>
      <c r="Y27" s="293"/>
      <c r="Z27" s="295"/>
      <c r="AA27" s="296"/>
      <c r="AB27" s="273"/>
      <c r="AC27" s="278"/>
      <c r="AD27" s="294"/>
      <c r="AE27" s="279"/>
      <c r="AF27" s="270"/>
      <c r="AG27" s="297"/>
    </row>
    <row r="28" spans="1:35" s="275" customFormat="1" ht="18" customHeight="1" x14ac:dyDescent="0.15">
      <c r="A28" s="269"/>
      <c r="B28" s="270" t="s">
        <v>144</v>
      </c>
      <c r="C28" s="1019" t="s">
        <v>461</v>
      </c>
      <c r="D28" s="1020"/>
      <c r="E28" s="277">
        <f>X4-U5</f>
        <v>0.3</v>
      </c>
      <c r="F28" s="298" t="s">
        <v>462</v>
      </c>
      <c r="G28" s="278">
        <f>W20-U5</f>
        <v>0.45</v>
      </c>
      <c r="H28" s="273" t="s">
        <v>463</v>
      </c>
      <c r="I28" s="273">
        <v>2</v>
      </c>
      <c r="J28" s="287" t="s">
        <v>407</v>
      </c>
      <c r="K28" s="852">
        <f>AC11</f>
        <v>2.5</v>
      </c>
      <c r="L28" s="273"/>
      <c r="M28" s="299"/>
      <c r="N28" s="300"/>
      <c r="O28" s="279">
        <f>(E28+G28)/I28*K28</f>
        <v>0.9375</v>
      </c>
      <c r="P28" s="270" t="s">
        <v>127</v>
      </c>
      <c r="Q28" s="977"/>
      <c r="R28" s="294"/>
      <c r="S28" s="270"/>
      <c r="T28" s="292"/>
      <c r="U28" s="278"/>
      <c r="V28" s="273"/>
      <c r="W28" s="293"/>
      <c r="X28" s="287"/>
      <c r="Y28" s="273"/>
      <c r="Z28" s="273"/>
      <c r="AA28" s="293"/>
      <c r="AB28" s="295"/>
      <c r="AC28" s="273"/>
      <c r="AD28" s="272"/>
      <c r="AE28" s="279"/>
      <c r="AF28" s="270"/>
      <c r="AG28" s="297"/>
    </row>
    <row r="29" spans="1:35" s="275" customFormat="1" ht="18" customHeight="1" x14ac:dyDescent="0.15">
      <c r="A29" s="269"/>
      <c r="B29" s="270" t="s">
        <v>149</v>
      </c>
      <c r="C29" s="1010"/>
      <c r="D29" s="1008"/>
      <c r="E29" s="277">
        <f>O24</f>
        <v>2.61</v>
      </c>
      <c r="F29" s="273" t="s">
        <v>123</v>
      </c>
      <c r="G29" s="286">
        <v>0.15</v>
      </c>
      <c r="H29" s="287" t="s">
        <v>131</v>
      </c>
      <c r="I29" s="273"/>
      <c r="J29" s="287"/>
      <c r="K29" s="273"/>
      <c r="L29" s="273"/>
      <c r="M29" s="273"/>
      <c r="N29" s="272"/>
      <c r="O29" s="270">
        <f>ROUND(E29*G29,2)</f>
        <v>0.39</v>
      </c>
      <c r="P29" s="270" t="s">
        <v>127</v>
      </c>
      <c r="Q29" s="1009"/>
      <c r="R29" s="1009"/>
      <c r="S29" s="270"/>
      <c r="T29" s="271"/>
      <c r="U29" s="278"/>
      <c r="V29" s="295"/>
      <c r="W29" s="293"/>
      <c r="X29" s="287"/>
      <c r="Y29" s="273"/>
      <c r="Z29" s="273"/>
      <c r="AA29" s="301"/>
      <c r="AB29" s="295"/>
      <c r="AC29" s="273"/>
      <c r="AD29" s="272"/>
      <c r="AE29" s="279"/>
      <c r="AF29" s="270"/>
      <c r="AG29" s="274"/>
    </row>
    <row r="30" spans="1:35" s="275" customFormat="1" ht="18" customHeight="1" x14ac:dyDescent="0.15">
      <c r="A30" s="269"/>
      <c r="B30" s="960" t="s">
        <v>173</v>
      </c>
      <c r="C30" s="1016" t="s">
        <v>158</v>
      </c>
      <c r="D30" s="1017"/>
      <c r="E30" s="317">
        <f>AC11</f>
        <v>2.5</v>
      </c>
      <c r="F30" s="318" t="s">
        <v>174</v>
      </c>
      <c r="G30" s="318">
        <f>O25</f>
        <v>0.83</v>
      </c>
      <c r="H30" s="268" t="s">
        <v>134</v>
      </c>
      <c r="I30" s="318">
        <v>0.2</v>
      </c>
      <c r="J30" s="319" t="s">
        <v>175</v>
      </c>
      <c r="K30" s="320">
        <v>1</v>
      </c>
      <c r="L30" s="321" t="s">
        <v>23</v>
      </c>
      <c r="M30" s="257">
        <f>ROUND(E30*(G30+I30)*K30,2)</f>
        <v>2.58</v>
      </c>
      <c r="N30" s="311"/>
      <c r="O30" s="961">
        <f>M30</f>
        <v>2.58</v>
      </c>
      <c r="P30" s="960" t="s">
        <v>127</v>
      </c>
      <c r="Q30" s="977"/>
      <c r="R30" s="294"/>
      <c r="S30" s="270"/>
      <c r="T30" s="271"/>
      <c r="U30" s="278"/>
      <c r="V30" s="273"/>
      <c r="W30" s="293"/>
      <c r="X30" s="287"/>
      <c r="Y30" s="273"/>
      <c r="Z30" s="293"/>
      <c r="AA30" s="287"/>
      <c r="AB30" s="273"/>
      <c r="AC30" s="273"/>
      <c r="AD30" s="272"/>
      <c r="AE30" s="976"/>
      <c r="AF30" s="974"/>
      <c r="AG30" s="274"/>
    </row>
    <row r="31" spans="1:35" s="275" customFormat="1" ht="18" customHeight="1" x14ac:dyDescent="0.15">
      <c r="A31" s="269"/>
      <c r="B31" s="270" t="s">
        <v>159</v>
      </c>
      <c r="C31" s="1010"/>
      <c r="D31" s="1008"/>
      <c r="E31" s="277">
        <f>AC11</f>
        <v>2.5</v>
      </c>
      <c r="F31" s="273" t="s">
        <v>123</v>
      </c>
      <c r="G31" s="278">
        <v>0.2</v>
      </c>
      <c r="H31" s="273"/>
      <c r="I31" s="278"/>
      <c r="J31" s="273"/>
      <c r="K31" s="320"/>
      <c r="L31" s="321" t="s">
        <v>23</v>
      </c>
      <c r="M31" s="278">
        <f>E31*G31</f>
        <v>0.5</v>
      </c>
      <c r="N31" s="272"/>
      <c r="O31" s="279">
        <f>M31</f>
        <v>0.5</v>
      </c>
      <c r="P31" s="270" t="s">
        <v>127</v>
      </c>
      <c r="Q31" s="969"/>
      <c r="R31" s="970"/>
      <c r="S31" s="288"/>
      <c r="T31" s="315"/>
      <c r="U31" s="322"/>
      <c r="V31" s="268"/>
      <c r="W31" s="323"/>
      <c r="X31" s="319"/>
      <c r="Y31" s="268"/>
      <c r="Z31" s="323"/>
      <c r="AA31" s="319"/>
      <c r="AB31" s="268"/>
      <c r="AC31" s="318"/>
      <c r="AD31" s="316"/>
      <c r="AE31" s="963"/>
      <c r="AF31" s="963"/>
      <c r="AG31" s="274"/>
    </row>
    <row r="32" spans="1:35" s="275" customFormat="1" ht="18" customHeight="1" x14ac:dyDescent="0.15">
      <c r="A32" s="269"/>
      <c r="B32" s="270" t="s">
        <v>179</v>
      </c>
      <c r="C32" s="1010"/>
      <c r="D32" s="1008"/>
      <c r="E32" s="277">
        <f>O30</f>
        <v>2.58</v>
      </c>
      <c r="F32" s="325" t="s">
        <v>180</v>
      </c>
      <c r="G32" s="278">
        <f>O31</f>
        <v>0.5</v>
      </c>
      <c r="H32" s="268"/>
      <c r="I32" s="273"/>
      <c r="J32" s="285"/>
      <c r="K32" s="273"/>
      <c r="L32" s="326"/>
      <c r="M32" s="273"/>
      <c r="N32" s="272"/>
      <c r="O32" s="279">
        <f>+E32-G32</f>
        <v>2.08</v>
      </c>
      <c r="P32" s="270" t="s">
        <v>127</v>
      </c>
      <c r="Q32" s="1008"/>
      <c r="R32" s="1009"/>
      <c r="S32" s="270"/>
      <c r="T32" s="271"/>
      <c r="U32" s="278"/>
      <c r="V32" s="273"/>
      <c r="W32" s="278"/>
      <c r="X32" s="278"/>
      <c r="Y32" s="324"/>
      <c r="Z32" s="273"/>
      <c r="AA32" s="273"/>
      <c r="AB32" s="273"/>
      <c r="AC32" s="273"/>
      <c r="AD32" s="272"/>
      <c r="AE32" s="279"/>
      <c r="AF32" s="270"/>
      <c r="AG32" s="274"/>
    </row>
    <row r="33" spans="1:33" s="275" customFormat="1" ht="18" customHeight="1" x14ac:dyDescent="0.15">
      <c r="A33" s="964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1011"/>
      <c r="R33" s="1012"/>
      <c r="S33" s="965"/>
      <c r="T33" s="965"/>
      <c r="U33" s="966"/>
      <c r="V33" s="966"/>
      <c r="W33" s="967"/>
      <c r="X33" s="966"/>
      <c r="Y33" s="966"/>
      <c r="Z33" s="965"/>
      <c r="AA33" s="965"/>
      <c r="AB33" s="965"/>
      <c r="AC33" s="965"/>
      <c r="AD33" s="965"/>
      <c r="AE33" s="966"/>
      <c r="AF33" s="965"/>
      <c r="AG33" s="968"/>
    </row>
  </sheetData>
  <mergeCells count="29">
    <mergeCell ref="C31:D31"/>
    <mergeCell ref="C32:D32"/>
    <mergeCell ref="Q32:R32"/>
    <mergeCell ref="Q33:R33"/>
    <mergeCell ref="C27:D27"/>
    <mergeCell ref="L27:M27"/>
    <mergeCell ref="C28:D28"/>
    <mergeCell ref="C29:D29"/>
    <mergeCell ref="Q29:R29"/>
    <mergeCell ref="C30:D30"/>
    <mergeCell ref="C23:D23"/>
    <mergeCell ref="U23:AA23"/>
    <mergeCell ref="C25:D25"/>
    <mergeCell ref="AA25:AB25"/>
    <mergeCell ref="C26:D26"/>
    <mergeCell ref="AA26:AB26"/>
    <mergeCell ref="G18:I18"/>
    <mergeCell ref="V18:W18"/>
    <mergeCell ref="S19:T19"/>
    <mergeCell ref="B21:AF21"/>
    <mergeCell ref="C22:D22"/>
    <mergeCell ref="E22:N22"/>
    <mergeCell ref="Q22:R22"/>
    <mergeCell ref="T22:AD22"/>
    <mergeCell ref="X4:Y4"/>
    <mergeCell ref="S5:T5"/>
    <mergeCell ref="T9:U9"/>
    <mergeCell ref="Z10:AB10"/>
    <mergeCell ref="T11:U11"/>
  </mergeCells>
  <phoneticPr fontId="5" type="noConversion"/>
  <printOptions horizontalCentered="1" verticalCentered="1"/>
  <pageMargins left="0.33" right="0" top="0.55118110236220474" bottom="0.43307086614173229" header="0.27559055118110237" footer="0.31496062992125984"/>
  <pageSetup paperSize="9" scale="95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32"/>
  <sheetViews>
    <sheetView showGridLines="0" zoomScale="85" zoomScaleNormal="85" workbookViewId="0">
      <selection activeCell="B26" sqref="B26:B27"/>
    </sheetView>
  </sheetViews>
  <sheetFormatPr defaultColWidth="4.85546875" defaultRowHeight="14.25" x14ac:dyDescent="0.15"/>
  <cols>
    <col min="1" max="1" width="12.85546875" style="386" customWidth="1"/>
    <col min="2" max="2" width="10.7109375" style="386" bestFit="1" customWidth="1"/>
    <col min="3" max="3" width="6.28515625" style="386" customWidth="1"/>
    <col min="4" max="4" width="8.140625" style="386" customWidth="1"/>
    <col min="5" max="5" width="3.7109375" style="386" customWidth="1"/>
    <col min="6" max="6" width="7.5703125" style="386" customWidth="1"/>
    <col min="7" max="7" width="5.28515625" style="386" customWidth="1"/>
    <col min="8" max="8" width="3.7109375" style="386" customWidth="1"/>
    <col min="9" max="10" width="4.140625" style="386" customWidth="1"/>
    <col min="11" max="11" width="7" style="386" bestFit="1" customWidth="1"/>
    <col min="12" max="12" width="6.42578125" style="386" customWidth="1"/>
    <col min="13" max="13" width="7.140625" style="386" customWidth="1"/>
    <col min="14" max="14" width="3.5703125" style="386" customWidth="1"/>
    <col min="15" max="15" width="7" style="386" customWidth="1"/>
    <col min="16" max="16" width="5.28515625" style="386" customWidth="1"/>
    <col min="17" max="17" width="2.85546875" style="386" customWidth="1"/>
    <col min="18" max="18" width="3.7109375" style="386" customWidth="1"/>
    <col min="19" max="19" width="4.5703125" style="386" customWidth="1"/>
    <col min="20" max="20" width="0.5703125" style="387" customWidth="1"/>
    <col min="21" max="21" width="4" style="387" customWidth="1"/>
    <col min="22" max="22" width="7.140625" style="387" customWidth="1"/>
    <col min="23" max="23" width="5.28515625" style="387" customWidth="1"/>
    <col min="24" max="24" width="3.5703125" style="387" customWidth="1"/>
    <col min="25" max="26" width="4.85546875" style="387" customWidth="1"/>
    <col min="27" max="27" width="8" style="387" customWidth="1"/>
    <col min="28" max="16384" width="4.85546875" style="387"/>
  </cols>
  <sheetData>
    <row r="1" spans="1:32" ht="18.75" x14ac:dyDescent="0.15">
      <c r="A1" s="385" t="s">
        <v>214</v>
      </c>
      <c r="AE1" s="388"/>
      <c r="AF1" s="388"/>
    </row>
    <row r="2" spans="1:32" ht="18.75" customHeight="1" thickBot="1" x14ac:dyDescent="0.2">
      <c r="V2" s="1055"/>
      <c r="W2" s="1056"/>
      <c r="AE2" s="388"/>
      <c r="AF2" s="388"/>
    </row>
    <row r="3" spans="1:32" s="397" customFormat="1" ht="32.25" customHeight="1" x14ac:dyDescent="0.15">
      <c r="A3" s="389" t="s">
        <v>215</v>
      </c>
      <c r="B3" s="390" t="s">
        <v>216</v>
      </c>
      <c r="C3" s="391"/>
      <c r="D3" s="392"/>
      <c r="E3" s="393"/>
      <c r="F3" s="393"/>
      <c r="G3" s="393"/>
      <c r="H3" s="392" t="s">
        <v>217</v>
      </c>
      <c r="I3" s="392"/>
      <c r="J3" s="393"/>
      <c r="K3" s="393"/>
      <c r="L3" s="392"/>
      <c r="M3" s="393"/>
      <c r="N3" s="393"/>
      <c r="O3" s="393"/>
      <c r="P3" s="393"/>
      <c r="Q3" s="393"/>
      <c r="R3" s="392"/>
      <c r="S3" s="393"/>
      <c r="T3" s="392"/>
      <c r="U3" s="392"/>
      <c r="V3" s="392"/>
      <c r="W3" s="394" t="s">
        <v>218</v>
      </c>
      <c r="X3" s="395"/>
      <c r="Y3" s="396"/>
      <c r="Z3" s="396"/>
      <c r="AA3" s="396"/>
      <c r="AB3" s="396"/>
      <c r="AC3" s="396"/>
      <c r="AD3" s="396"/>
      <c r="AE3" s="396"/>
    </row>
    <row r="4" spans="1:32" s="397" customFormat="1" ht="15.75" customHeight="1" x14ac:dyDescent="0.15">
      <c r="A4" s="398"/>
      <c r="B4" s="399"/>
      <c r="C4" s="400"/>
      <c r="D4" s="401"/>
      <c r="E4" s="402"/>
      <c r="F4" s="402"/>
      <c r="G4" s="402"/>
      <c r="H4" s="401"/>
      <c r="I4" s="401"/>
      <c r="J4" s="402"/>
      <c r="K4" s="403"/>
      <c r="L4" s="401"/>
      <c r="M4" s="402"/>
      <c r="N4" s="402"/>
      <c r="O4" s="402"/>
      <c r="P4" s="402"/>
      <c r="Q4" s="402"/>
      <c r="R4" s="401"/>
      <c r="S4" s="402"/>
      <c r="T4" s="401"/>
      <c r="U4" s="401"/>
      <c r="V4" s="401"/>
      <c r="W4" s="401"/>
      <c r="X4" s="404"/>
      <c r="Y4" s="396"/>
      <c r="Z4" s="396"/>
      <c r="AA4" s="396"/>
      <c r="AB4" s="396"/>
      <c r="AC4" s="396"/>
      <c r="AD4" s="396"/>
      <c r="AE4" s="396"/>
    </row>
    <row r="5" spans="1:32" ht="13.5" customHeight="1" x14ac:dyDescent="0.15">
      <c r="A5" s="405"/>
      <c r="B5" s="406"/>
      <c r="C5" s="407"/>
      <c r="D5" s="408"/>
      <c r="E5" s="408"/>
      <c r="F5" s="408"/>
      <c r="G5" s="408"/>
      <c r="H5" s="408"/>
      <c r="I5" s="408"/>
      <c r="J5" s="403"/>
      <c r="K5" s="1057">
        <f>K22+R15*0.5*2</f>
        <v>3400</v>
      </c>
      <c r="L5" s="1057"/>
      <c r="M5" s="409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10"/>
      <c r="Y5" s="396"/>
      <c r="Z5" s="396"/>
      <c r="AA5" s="396"/>
      <c r="AB5" s="396"/>
      <c r="AC5" s="396"/>
      <c r="AD5" s="396"/>
      <c r="AE5" s="396"/>
    </row>
    <row r="6" spans="1:32" ht="20.25" customHeight="1" x14ac:dyDescent="0.15">
      <c r="A6" s="405" t="s">
        <v>219</v>
      </c>
      <c r="B6" s="411">
        <v>800</v>
      </c>
      <c r="C6" s="407"/>
      <c r="D6" s="408"/>
      <c r="E6" s="408"/>
      <c r="F6" s="408"/>
      <c r="G6" s="408"/>
      <c r="H6" s="408"/>
      <c r="I6" s="408"/>
      <c r="J6" s="403"/>
      <c r="K6" s="403"/>
      <c r="L6" s="403"/>
      <c r="M6" s="403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10"/>
      <c r="Y6" s="396"/>
      <c r="Z6" s="396"/>
      <c r="AA6" s="396"/>
      <c r="AB6" s="396"/>
      <c r="AC6" s="396"/>
      <c r="AD6" s="396"/>
      <c r="AE6" s="396"/>
    </row>
    <row r="7" spans="1:32" ht="13.5" customHeight="1" x14ac:dyDescent="0.15">
      <c r="A7" s="405"/>
      <c r="B7" s="406"/>
      <c r="C7" s="407"/>
      <c r="D7" s="408"/>
      <c r="E7" s="408"/>
      <c r="F7" s="408"/>
      <c r="G7" s="408"/>
      <c r="H7" s="408"/>
      <c r="I7" s="408"/>
      <c r="J7" s="408"/>
      <c r="K7" s="1058">
        <f>K22+D16*0.5*2</f>
        <v>2900</v>
      </c>
      <c r="L7" s="1058"/>
      <c r="M7" s="412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10"/>
      <c r="Y7" s="396"/>
      <c r="Z7" s="396"/>
      <c r="AA7" s="396"/>
      <c r="AB7" s="396"/>
      <c r="AC7" s="396"/>
      <c r="AD7" s="396"/>
      <c r="AE7" s="396"/>
    </row>
    <row r="8" spans="1:32" ht="13.5" customHeight="1" x14ac:dyDescent="0.15">
      <c r="A8" s="405"/>
      <c r="B8" s="406"/>
      <c r="C8" s="407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10"/>
      <c r="Y8" s="396"/>
      <c r="Z8" s="396"/>
      <c r="AA8" s="396"/>
      <c r="AB8" s="396"/>
      <c r="AC8" s="396"/>
      <c r="AD8" s="396"/>
      <c r="AE8" s="396"/>
    </row>
    <row r="9" spans="1:32" ht="13.5" customHeight="1" x14ac:dyDescent="0.15">
      <c r="A9" s="405"/>
      <c r="B9" s="406"/>
      <c r="C9" s="407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13"/>
      <c r="Y9" s="396"/>
      <c r="Z9" s="396"/>
      <c r="AA9" s="396"/>
      <c r="AB9" s="396"/>
      <c r="AC9" s="396"/>
      <c r="AD9" s="396"/>
      <c r="AE9" s="396"/>
    </row>
    <row r="10" spans="1:32" ht="13.5" customHeight="1" x14ac:dyDescent="0.15">
      <c r="A10" s="405"/>
      <c r="B10" s="406"/>
      <c r="C10" s="407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10"/>
      <c r="Y10" s="396"/>
      <c r="Z10" s="396"/>
      <c r="AA10" s="396"/>
      <c r="AB10" s="396"/>
      <c r="AC10" s="396"/>
      <c r="AD10" s="396"/>
      <c r="AE10" s="396"/>
    </row>
    <row r="11" spans="1:32" ht="13.5" customHeight="1" x14ac:dyDescent="0.15">
      <c r="A11" s="405"/>
      <c r="B11" s="406"/>
      <c r="C11" s="407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10"/>
      <c r="Y11" s="396"/>
      <c r="Z11" s="396"/>
      <c r="AA11" s="396"/>
      <c r="AB11" s="396"/>
      <c r="AC11" s="396"/>
      <c r="AD11" s="396"/>
      <c r="AE11" s="396"/>
    </row>
    <row r="12" spans="1:32" ht="13.5" customHeight="1" x14ac:dyDescent="0.15">
      <c r="A12" s="405"/>
      <c r="B12" s="406"/>
      <c r="C12" s="407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10"/>
      <c r="Y12" s="396"/>
      <c r="Z12" s="396"/>
      <c r="AA12" s="396"/>
      <c r="AB12" s="396"/>
      <c r="AC12" s="396"/>
      <c r="AD12" s="396"/>
      <c r="AE12" s="396"/>
    </row>
    <row r="13" spans="1:32" ht="13.5" customHeight="1" x14ac:dyDescent="0.15">
      <c r="A13" s="405"/>
      <c r="B13" s="406"/>
      <c r="C13" s="407"/>
      <c r="D13" s="414">
        <v>500</v>
      </c>
      <c r="E13" s="408"/>
      <c r="F13" s="415"/>
      <c r="G13" s="408"/>
      <c r="H13" s="408"/>
      <c r="I13" s="408"/>
      <c r="J13" s="408"/>
      <c r="K13" s="408"/>
      <c r="L13" s="408"/>
      <c r="M13" s="408"/>
      <c r="N13" s="408"/>
      <c r="O13" s="403"/>
      <c r="P13" s="408"/>
      <c r="Q13" s="416"/>
      <c r="R13" s="408"/>
      <c r="S13" s="408"/>
      <c r="T13" s="408"/>
      <c r="U13" s="408"/>
      <c r="V13" s="408"/>
      <c r="W13" s="408"/>
      <c r="X13" s="410"/>
      <c r="Y13" s="396"/>
      <c r="Z13" s="396"/>
      <c r="AA13" s="396"/>
      <c r="AB13" s="396"/>
      <c r="AC13" s="396"/>
      <c r="AD13" s="396"/>
      <c r="AE13" s="396"/>
    </row>
    <row r="14" spans="1:32" ht="13.5" customHeight="1" x14ac:dyDescent="0.15">
      <c r="A14" s="405"/>
      <c r="B14" s="406"/>
      <c r="C14" s="407"/>
      <c r="D14" s="403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17"/>
      <c r="U14" s="408"/>
      <c r="V14" s="408"/>
      <c r="W14" s="408"/>
      <c r="X14" s="410"/>
      <c r="Y14" s="396"/>
      <c r="Z14" s="396"/>
      <c r="AA14" s="396"/>
      <c r="AB14" s="396"/>
      <c r="AC14" s="396"/>
      <c r="AD14" s="396"/>
      <c r="AE14" s="396"/>
    </row>
    <row r="15" spans="1:32" ht="13.5" customHeight="1" x14ac:dyDescent="0.15">
      <c r="A15" s="405"/>
      <c r="B15" s="406"/>
      <c r="C15" s="407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18" t="s">
        <v>220</v>
      </c>
      <c r="O15" s="408"/>
      <c r="P15" s="419"/>
      <c r="Q15" s="419"/>
      <c r="R15" s="1054">
        <f>D13+D16</f>
        <v>1800</v>
      </c>
      <c r="S15" s="1054"/>
      <c r="T15" s="408"/>
      <c r="U15" s="408"/>
      <c r="V15" s="408"/>
      <c r="W15" s="408"/>
      <c r="X15" s="410"/>
      <c r="Y15" s="396"/>
      <c r="Z15" s="396"/>
      <c r="AA15" s="396"/>
      <c r="AB15" s="396"/>
      <c r="AC15" s="396"/>
      <c r="AD15" s="396"/>
      <c r="AE15" s="396"/>
    </row>
    <row r="16" spans="1:32" ht="13.5" customHeight="1" x14ac:dyDescent="0.15">
      <c r="A16" s="405"/>
      <c r="B16" s="406"/>
      <c r="C16" s="407"/>
      <c r="D16" s="420">
        <f>K20+500</f>
        <v>1300</v>
      </c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19"/>
      <c r="Q16" s="419"/>
      <c r="R16" s="403"/>
      <c r="S16" s="403"/>
      <c r="T16" s="408"/>
      <c r="U16" s="408"/>
      <c r="V16" s="408"/>
      <c r="W16" s="408"/>
      <c r="X16" s="410"/>
      <c r="Y16" s="396"/>
      <c r="Z16" s="396"/>
      <c r="AA16" s="396"/>
      <c r="AB16" s="396"/>
      <c r="AC16" s="396"/>
      <c r="AD16" s="396"/>
      <c r="AE16" s="396"/>
    </row>
    <row r="17" spans="1:31" ht="13.5" customHeight="1" x14ac:dyDescent="0.15">
      <c r="A17" s="405"/>
      <c r="B17" s="406"/>
      <c r="C17" s="407"/>
      <c r="D17" s="403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10"/>
      <c r="Y17" s="396"/>
      <c r="Z17" s="396"/>
      <c r="AA17" s="396"/>
      <c r="AB17" s="396"/>
      <c r="AC17" s="396"/>
      <c r="AD17" s="396"/>
      <c r="AE17" s="396"/>
    </row>
    <row r="18" spans="1:31" ht="13.5" customHeight="1" x14ac:dyDescent="0.15">
      <c r="A18" s="405"/>
      <c r="B18" s="406"/>
      <c r="C18" s="407"/>
      <c r="D18" s="421"/>
      <c r="E18" s="408"/>
      <c r="F18" s="408"/>
      <c r="G18" s="408"/>
      <c r="H18" s="408"/>
      <c r="I18" s="408"/>
      <c r="J18" s="408"/>
      <c r="K18" s="408"/>
      <c r="L18" s="408"/>
      <c r="M18" s="422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10"/>
      <c r="Y18" s="396"/>
      <c r="Z18" s="396"/>
      <c r="AA18" s="396"/>
      <c r="AB18" s="396"/>
      <c r="AC18" s="396"/>
      <c r="AD18" s="396"/>
      <c r="AE18" s="396"/>
    </row>
    <row r="19" spans="1:31" ht="18.75" customHeight="1" x14ac:dyDescent="0.15">
      <c r="A19" s="405"/>
      <c r="B19" s="406"/>
      <c r="C19" s="407"/>
      <c r="D19" s="408"/>
      <c r="E19" s="408"/>
      <c r="F19" s="408"/>
      <c r="G19" s="408"/>
      <c r="H19" s="408"/>
      <c r="I19" s="408"/>
      <c r="J19" s="408"/>
      <c r="K19" s="408"/>
      <c r="L19" s="408"/>
      <c r="M19" s="422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10"/>
      <c r="Y19" s="396"/>
      <c r="Z19" s="396"/>
      <c r="AA19" s="396"/>
      <c r="AB19" s="396"/>
      <c r="AC19" s="396"/>
      <c r="AD19" s="396"/>
      <c r="AE19" s="396"/>
    </row>
    <row r="20" spans="1:31" ht="18" customHeight="1" x14ac:dyDescent="0.15">
      <c r="A20" s="405"/>
      <c r="B20" s="406"/>
      <c r="C20" s="407"/>
      <c r="D20" s="408"/>
      <c r="E20" s="408"/>
      <c r="F20" s="408"/>
      <c r="G20" s="408"/>
      <c r="H20" s="408"/>
      <c r="I20" s="408"/>
      <c r="J20" s="408"/>
      <c r="K20" s="1053">
        <f>B6</f>
        <v>800</v>
      </c>
      <c r="L20" s="1053"/>
      <c r="M20" s="414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10"/>
      <c r="Y20" s="396"/>
      <c r="Z20" s="396"/>
      <c r="AA20" s="396"/>
      <c r="AB20" s="396"/>
      <c r="AC20" s="396"/>
      <c r="AD20" s="396"/>
      <c r="AE20" s="396"/>
    </row>
    <row r="21" spans="1:31" ht="9.75" customHeight="1" x14ac:dyDescent="0.15">
      <c r="A21" s="405"/>
      <c r="B21" s="406"/>
      <c r="C21" s="407"/>
      <c r="D21" s="408"/>
      <c r="E21" s="408"/>
      <c r="F21" s="408"/>
      <c r="G21" s="408"/>
      <c r="H21" s="408"/>
      <c r="I21" s="408"/>
      <c r="J21" s="408"/>
      <c r="K21" s="408"/>
      <c r="L21" s="408"/>
      <c r="M21" s="414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10"/>
      <c r="Y21" s="396"/>
      <c r="Z21" s="396"/>
      <c r="AA21" s="396"/>
      <c r="AB21" s="396"/>
      <c r="AC21" s="396"/>
      <c r="AD21" s="396"/>
      <c r="AE21" s="396"/>
    </row>
    <row r="22" spans="1:31" ht="13.5" customHeight="1" x14ac:dyDescent="0.15">
      <c r="A22" s="405"/>
      <c r="B22" s="406"/>
      <c r="C22" s="407"/>
      <c r="D22" s="408"/>
      <c r="E22" s="408"/>
      <c r="F22" s="408"/>
      <c r="G22" s="408"/>
      <c r="H22" s="408"/>
      <c r="I22" s="408"/>
      <c r="J22" s="408"/>
      <c r="K22" s="1054">
        <f>K20+800</f>
        <v>1600</v>
      </c>
      <c r="L22" s="1054"/>
      <c r="M22" s="421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10"/>
      <c r="Y22" s="396"/>
      <c r="Z22" s="396"/>
      <c r="AA22" s="396"/>
      <c r="AB22" s="396"/>
      <c r="AC22" s="396"/>
      <c r="AD22" s="396"/>
      <c r="AE22" s="396"/>
    </row>
    <row r="23" spans="1:31" ht="10.5" customHeight="1" x14ac:dyDescent="0.15">
      <c r="A23" s="405"/>
      <c r="B23" s="406"/>
      <c r="C23" s="407"/>
      <c r="D23" s="408"/>
      <c r="E23" s="408"/>
      <c r="F23" s="408"/>
      <c r="G23" s="408"/>
      <c r="H23" s="408"/>
      <c r="I23" s="408"/>
      <c r="J23" s="408"/>
      <c r="K23" s="408"/>
      <c r="L23" s="408"/>
      <c r="M23" s="414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10"/>
      <c r="Y23" s="396"/>
      <c r="Z23" s="396"/>
      <c r="AA23" s="396"/>
      <c r="AB23" s="396"/>
      <c r="AC23" s="396"/>
      <c r="AD23" s="396"/>
      <c r="AE23" s="396"/>
    </row>
    <row r="24" spans="1:31" ht="3" customHeight="1" x14ac:dyDescent="0.15">
      <c r="A24" s="405"/>
      <c r="B24" s="406"/>
      <c r="C24" s="407"/>
      <c r="D24" s="408"/>
      <c r="E24" s="408"/>
      <c r="F24" s="408"/>
      <c r="G24" s="408"/>
      <c r="H24" s="408"/>
      <c r="I24" s="408"/>
      <c r="J24" s="423"/>
      <c r="K24" s="423"/>
      <c r="L24" s="423"/>
      <c r="M24" s="423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10"/>
      <c r="Y24" s="396"/>
      <c r="Z24" s="396"/>
      <c r="AA24" s="396"/>
      <c r="AB24" s="396"/>
      <c r="AC24" s="396"/>
      <c r="AD24" s="396"/>
      <c r="AE24" s="396"/>
    </row>
    <row r="25" spans="1:31" ht="4.5" customHeight="1" x14ac:dyDescent="0.15">
      <c r="A25" s="424"/>
      <c r="B25" s="425"/>
      <c r="C25" s="426"/>
      <c r="D25" s="427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  <c r="V25" s="428"/>
      <c r="W25" s="428"/>
      <c r="X25" s="429"/>
      <c r="Y25" s="396"/>
      <c r="Z25" s="396"/>
      <c r="AA25" s="396"/>
      <c r="AB25" s="396"/>
      <c r="AC25" s="396"/>
      <c r="AD25" s="396"/>
      <c r="AE25" s="396"/>
    </row>
    <row r="26" spans="1:31" ht="23.25" customHeight="1" x14ac:dyDescent="0.15">
      <c r="A26" s="1039" t="s">
        <v>221</v>
      </c>
      <c r="B26" s="430" t="s">
        <v>470</v>
      </c>
      <c r="C26" s="431" t="s">
        <v>222</v>
      </c>
      <c r="D26" s="432">
        <f>K22/1000</f>
        <v>1.6</v>
      </c>
      <c r="E26" s="433" t="s">
        <v>147</v>
      </c>
      <c r="F26" s="432">
        <f>K5/1000</f>
        <v>3.4</v>
      </c>
      <c r="G26" s="434" t="s">
        <v>148</v>
      </c>
      <c r="H26" s="435" t="s">
        <v>223</v>
      </c>
      <c r="I26" s="436">
        <v>2</v>
      </c>
      <c r="J26" s="434" t="s">
        <v>224</v>
      </c>
      <c r="K26" s="437" t="s">
        <v>225</v>
      </c>
      <c r="L26" s="1041">
        <f>R15/1000</f>
        <v>1.8</v>
      </c>
      <c r="M26" s="1042"/>
      <c r="N26" s="438" t="s">
        <v>225</v>
      </c>
      <c r="O26" s="439">
        <v>1</v>
      </c>
      <c r="P26" s="402" t="s">
        <v>407</v>
      </c>
      <c r="Q26" s="1043">
        <v>1</v>
      </c>
      <c r="R26" s="1044"/>
      <c r="S26" s="401"/>
      <c r="T26" s="401"/>
      <c r="U26" s="402" t="s">
        <v>226</v>
      </c>
      <c r="V26" s="440">
        <f>ROUNDDOWN((D26+F26)/2*L26*Q26,2)</f>
        <v>4.5</v>
      </c>
      <c r="W26" s="434" t="s">
        <v>127</v>
      </c>
      <c r="X26" s="441"/>
      <c r="Y26" s="396"/>
      <c r="Z26" s="396"/>
      <c r="AA26" s="396"/>
      <c r="AB26" s="396"/>
      <c r="AC26" s="396"/>
      <c r="AD26" s="396"/>
      <c r="AE26" s="396"/>
    </row>
    <row r="27" spans="1:31" ht="23.25" customHeight="1" x14ac:dyDescent="0.15">
      <c r="A27" s="1040"/>
      <c r="B27" s="430" t="s">
        <v>469</v>
      </c>
      <c r="C27" s="431" t="s">
        <v>222</v>
      </c>
      <c r="D27" s="432">
        <f>D26</f>
        <v>1.6</v>
      </c>
      <c r="E27" s="433" t="s">
        <v>147</v>
      </c>
      <c r="F27" s="432">
        <f>F26</f>
        <v>3.4</v>
      </c>
      <c r="G27" s="434" t="s">
        <v>148</v>
      </c>
      <c r="H27" s="435" t="s">
        <v>223</v>
      </c>
      <c r="I27" s="436">
        <v>2</v>
      </c>
      <c r="J27" s="434" t="s">
        <v>224</v>
      </c>
      <c r="K27" s="437" t="s">
        <v>74</v>
      </c>
      <c r="L27" s="1041">
        <f>L26</f>
        <v>1.8</v>
      </c>
      <c r="M27" s="1042"/>
      <c r="N27" s="438" t="s">
        <v>74</v>
      </c>
      <c r="O27" s="439">
        <v>1</v>
      </c>
      <c r="P27" s="402" t="s">
        <v>407</v>
      </c>
      <c r="Q27" s="1043">
        <v>0</v>
      </c>
      <c r="R27" s="1044"/>
      <c r="S27" s="401"/>
      <c r="T27" s="401"/>
      <c r="U27" s="402" t="s">
        <v>226</v>
      </c>
      <c r="V27" s="440">
        <f>ROUNDDOWN((D27+F27)/2*L27*Q27,2)</f>
        <v>0</v>
      </c>
      <c r="W27" s="434" t="s">
        <v>127</v>
      </c>
      <c r="X27" s="441"/>
      <c r="Y27" s="396"/>
      <c r="Z27" s="396"/>
      <c r="AA27" s="396"/>
      <c r="AB27" s="396"/>
      <c r="AC27" s="396"/>
      <c r="AD27" s="396"/>
      <c r="AE27" s="396"/>
    </row>
    <row r="28" spans="1:31" ht="23.25" customHeight="1" x14ac:dyDescent="0.15">
      <c r="A28" s="1045" t="s">
        <v>227</v>
      </c>
      <c r="B28" s="1048" t="s">
        <v>236</v>
      </c>
      <c r="C28" s="442" t="s">
        <v>228</v>
      </c>
      <c r="D28" s="443">
        <f>D26</f>
        <v>1.6</v>
      </c>
      <c r="E28" s="444" t="s">
        <v>229</v>
      </c>
      <c r="F28" s="443">
        <f>K7/1000</f>
        <v>2.9</v>
      </c>
      <c r="G28" s="444" t="s">
        <v>230</v>
      </c>
      <c r="H28" s="444" t="s">
        <v>231</v>
      </c>
      <c r="I28" s="444">
        <v>2</v>
      </c>
      <c r="J28" s="445" t="s">
        <v>225</v>
      </c>
      <c r="K28" s="446">
        <f>D16/1000</f>
        <v>1.3</v>
      </c>
      <c r="L28" s="447" t="s">
        <v>232</v>
      </c>
      <c r="M28" s="448">
        <v>3.14</v>
      </c>
      <c r="N28" s="447" t="s">
        <v>233</v>
      </c>
      <c r="O28" s="449">
        <f>K20/2000</f>
        <v>0.4</v>
      </c>
      <c r="P28" s="450" t="s">
        <v>234</v>
      </c>
      <c r="Q28" s="451" t="s">
        <v>235</v>
      </c>
      <c r="R28" s="444" t="s">
        <v>225</v>
      </c>
      <c r="S28" s="447">
        <v>1</v>
      </c>
      <c r="T28" s="452"/>
      <c r="U28" s="444" t="s">
        <v>226</v>
      </c>
      <c r="V28" s="453">
        <f>ROUNDDOWN(((D28+F28)/2*K28-(3.14*O28*O28))*1,2)</f>
        <v>2.42</v>
      </c>
      <c r="W28" s="444" t="s">
        <v>127</v>
      </c>
      <c r="X28" s="454"/>
      <c r="Y28" s="396"/>
      <c r="Z28" s="396"/>
      <c r="AA28" s="396"/>
      <c r="AB28" s="396"/>
      <c r="AC28" s="396"/>
      <c r="AD28" s="396"/>
      <c r="AE28" s="396"/>
    </row>
    <row r="29" spans="1:31" ht="23.25" customHeight="1" x14ac:dyDescent="0.15">
      <c r="A29" s="1046"/>
      <c r="B29" s="1049"/>
      <c r="C29" s="442" t="s">
        <v>222</v>
      </c>
      <c r="D29" s="443">
        <f>K7/1000</f>
        <v>2.9</v>
      </c>
      <c r="E29" s="455" t="s">
        <v>147</v>
      </c>
      <c r="F29" s="443">
        <f>F26</f>
        <v>3.4</v>
      </c>
      <c r="G29" s="444" t="s">
        <v>148</v>
      </c>
      <c r="H29" s="447" t="s">
        <v>223</v>
      </c>
      <c r="I29" s="456">
        <v>2</v>
      </c>
      <c r="J29" s="444" t="s">
        <v>224</v>
      </c>
      <c r="K29" s="457" t="s">
        <v>225</v>
      </c>
      <c r="L29" s="1052">
        <f>D13/1000</f>
        <v>0.5</v>
      </c>
      <c r="M29" s="1052"/>
      <c r="N29" s="443" t="s">
        <v>225</v>
      </c>
      <c r="O29" s="447">
        <v>1</v>
      </c>
      <c r="P29" s="451"/>
      <c r="Q29" s="451"/>
      <c r="R29" s="447"/>
      <c r="S29" s="451"/>
      <c r="T29" s="451"/>
      <c r="U29" s="444" t="s">
        <v>226</v>
      </c>
      <c r="V29" s="453">
        <f>ROUNDDOWN((D29+F29)/2*L29,2)</f>
        <v>1.57</v>
      </c>
      <c r="W29" s="444" t="s">
        <v>127</v>
      </c>
      <c r="X29" s="454"/>
      <c r="Y29" s="396"/>
      <c r="Z29" s="396"/>
      <c r="AA29" s="396"/>
      <c r="AB29" s="396"/>
      <c r="AC29" s="396"/>
      <c r="AD29" s="396"/>
      <c r="AE29" s="396"/>
    </row>
    <row r="30" spans="1:31" ht="23.25" customHeight="1" x14ac:dyDescent="0.15">
      <c r="A30" s="1047"/>
      <c r="B30" s="1050"/>
      <c r="C30" s="853" t="s">
        <v>466</v>
      </c>
      <c r="D30" s="854"/>
      <c r="E30" s="855"/>
      <c r="F30" s="854"/>
      <c r="G30" s="408"/>
      <c r="H30" s="856"/>
      <c r="I30" s="857"/>
      <c r="J30" s="408"/>
      <c r="K30" s="858"/>
      <c r="L30" s="859"/>
      <c r="M30" s="859"/>
      <c r="N30" s="854"/>
      <c r="O30" s="856"/>
      <c r="P30" s="403"/>
      <c r="Q30" s="403"/>
      <c r="R30" s="856"/>
      <c r="S30" s="403"/>
      <c r="T30" s="403"/>
      <c r="U30" s="444" t="s">
        <v>226</v>
      </c>
      <c r="V30" s="453">
        <f>V28+V29</f>
        <v>3.99</v>
      </c>
      <c r="W30" s="444" t="s">
        <v>127</v>
      </c>
      <c r="X30" s="860"/>
      <c r="Y30" s="396"/>
      <c r="Z30" s="396"/>
      <c r="AA30" s="396"/>
      <c r="AB30" s="396"/>
      <c r="AC30" s="396"/>
      <c r="AD30" s="396"/>
      <c r="AE30" s="396"/>
    </row>
    <row r="31" spans="1:31" ht="23.25" customHeight="1" thickBot="1" x14ac:dyDescent="0.2">
      <c r="A31" s="458" t="s">
        <v>237</v>
      </c>
      <c r="B31" s="459"/>
      <c r="C31" s="460"/>
      <c r="D31" s="461" t="s">
        <v>238</v>
      </c>
      <c r="E31" s="462" t="s">
        <v>239</v>
      </c>
      <c r="F31" s="461" t="s">
        <v>240</v>
      </c>
      <c r="G31" s="462"/>
      <c r="H31" s="1051"/>
      <c r="I31" s="1051"/>
      <c r="J31" s="462"/>
      <c r="K31" s="462"/>
      <c r="L31" s="462"/>
      <c r="M31" s="462"/>
      <c r="N31" s="462"/>
      <c r="O31" s="462"/>
      <c r="P31" s="462"/>
      <c r="Q31" s="463"/>
      <c r="R31" s="463"/>
      <c r="S31" s="463"/>
      <c r="T31" s="463"/>
      <c r="U31" s="462" t="s">
        <v>226</v>
      </c>
      <c r="V31" s="464">
        <f>(V26+V27)-V29</f>
        <v>2.9299999999999997</v>
      </c>
      <c r="W31" s="462" t="s">
        <v>127</v>
      </c>
      <c r="X31" s="465"/>
      <c r="Y31" s="396"/>
      <c r="Z31" s="396"/>
      <c r="AA31" s="396"/>
      <c r="AB31" s="396"/>
      <c r="AC31" s="396"/>
      <c r="AD31" s="396"/>
      <c r="AE31" s="396"/>
    </row>
    <row r="32" spans="1:31" x14ac:dyDescent="0.15">
      <c r="A32" s="466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6"/>
      <c r="R32" s="466"/>
      <c r="S32" s="46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</row>
  </sheetData>
  <mergeCells count="15">
    <mergeCell ref="V2:W2"/>
    <mergeCell ref="K5:L5"/>
    <mergeCell ref="K7:L7"/>
    <mergeCell ref="R15:S15"/>
    <mergeCell ref="H31:I31"/>
    <mergeCell ref="L29:M29"/>
    <mergeCell ref="K20:L20"/>
    <mergeCell ref="K22:L22"/>
    <mergeCell ref="L26:M26"/>
    <mergeCell ref="A26:A27"/>
    <mergeCell ref="L27:M27"/>
    <mergeCell ref="Q27:R27"/>
    <mergeCell ref="A28:A30"/>
    <mergeCell ref="B28:B30"/>
    <mergeCell ref="Q26:R26"/>
  </mergeCells>
  <phoneticPr fontId="5" type="noConversion"/>
  <pageMargins left="0.6" right="0.27559055118110237" top="0.68" bottom="0.39370078740157483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31</vt:i4>
      </vt:variant>
      <vt:variant>
        <vt:lpstr>이름이 지정된 범위</vt:lpstr>
      </vt:variant>
      <vt:variant>
        <vt:i4>13</vt:i4>
      </vt:variant>
    </vt:vector>
  </HeadingPairs>
  <TitlesOfParts>
    <vt:vector size="44" baseType="lpstr">
      <vt:lpstr>돌기슭막이(찰H=1.5)</vt:lpstr>
      <vt:lpstr>돌기슭막이(찰H=2.0)</vt:lpstr>
      <vt:lpstr>기슭막이(찰쌓기,H=1.5,기초무)</vt:lpstr>
      <vt:lpstr>기슭막이(찰쌓기,H=2.0,기초무)</vt:lpstr>
      <vt:lpstr>기슭막이(찰쌓기,H=2.5,기초무)</vt:lpstr>
      <vt:lpstr>기슭막이(메쌓기,H=1.5,기초무)</vt:lpstr>
      <vt:lpstr>기슭막이(메쌓기,H=2.0,기초무)</vt:lpstr>
      <vt:lpstr>기슭막이(메쌓기,H=2.5,기초무)</vt:lpstr>
      <vt:lpstr>Φ800</vt:lpstr>
      <vt:lpstr>Φ1000</vt:lpstr>
      <vt:lpstr>Φ1200</vt:lpstr>
      <vt:lpstr>개거 (B=150mm)</vt:lpstr>
      <vt:lpstr>돌붙임L3=45(야면석찰붙임)</vt:lpstr>
      <vt:lpstr>돌붙임L3=45(야면석메붙임)</vt:lpstr>
      <vt:lpstr>규준틀</vt:lpstr>
      <vt:lpstr>규준틀 (횡단)</vt:lpstr>
      <vt:lpstr>국가지점번호판</vt:lpstr>
      <vt:lpstr>########</vt:lpstr>
      <vt:lpstr>포장덮개</vt:lpstr>
      <vt:lpstr>Φ1500</vt:lpstr>
      <vt:lpstr>7급줄(사면)</vt:lpstr>
      <vt:lpstr>임도표지석</vt:lpstr>
      <vt:lpstr>야골찰 (상5하4고1.5)</vt:lpstr>
      <vt:lpstr>암거수량집계표(2×2)</vt:lpstr>
      <vt:lpstr>난간1(2×2)</vt:lpstr>
      <vt:lpstr>난간2(2×2)</vt:lpstr>
      <vt:lpstr>암거구체 토공(2×2)</vt:lpstr>
      <vt:lpstr>씨뿌리기</vt:lpstr>
      <vt:lpstr>떼수로</vt:lpstr>
      <vt:lpstr>떼흙막이</vt:lpstr>
      <vt:lpstr>기슭막이(H=1.0)</vt:lpstr>
      <vt:lpstr>'기슭막이(H=1.0)'!Print_Area</vt:lpstr>
      <vt:lpstr>'기슭막이(메쌓기,H=1.5,기초무)'!Print_Area</vt:lpstr>
      <vt:lpstr>'기슭막이(메쌓기,H=2.0,기초무)'!Print_Area</vt:lpstr>
      <vt:lpstr>'기슭막이(메쌓기,H=2.5,기초무)'!Print_Area</vt:lpstr>
      <vt:lpstr>'기슭막이(찰쌓기,H=1.5,기초무)'!Print_Area</vt:lpstr>
      <vt:lpstr>'기슭막이(찰쌓기,H=2.0,기초무)'!Print_Area</vt:lpstr>
      <vt:lpstr>'기슭막이(찰쌓기,H=2.5,기초무)'!Print_Area</vt:lpstr>
      <vt:lpstr>'난간2(2×2)'!Print_Area</vt:lpstr>
      <vt:lpstr>'돌붙임L3=45(야면석메붙임)'!Print_Area</vt:lpstr>
      <vt:lpstr>'돌붙임L3=45(야면석찰붙임)'!Print_Area</vt:lpstr>
      <vt:lpstr>'암거구체 토공(2×2)'!Print_Area</vt:lpstr>
      <vt:lpstr>'암거수량집계표(2×2)'!Print_Area</vt:lpstr>
      <vt:lpstr>'야골찰 (상5하4고1.5)'!Print_Area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이상민</dc:creator>
  <cp:lastModifiedBy>user</cp:lastModifiedBy>
  <cp:lastPrinted>2024-03-24T00:53:48Z</cp:lastPrinted>
  <dcterms:created xsi:type="dcterms:W3CDTF">2017-11-22T06:40:54Z</dcterms:created>
  <dcterms:modified xsi:type="dcterms:W3CDTF">2024-04-12T06:49:11Z</dcterms:modified>
</cp:coreProperties>
</file>