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xn--hk3b17f2xo\d\2025년 설계용역\01-임도\25-0226-임도신설(울진군 금강송면 소광리)-남부청\02-수량\"/>
    </mc:Choice>
  </mc:AlternateContent>
  <bookViews>
    <workbookView xWindow="29610" yWindow="-120" windowWidth="29040" windowHeight="15990" tabRatio="817" firstSheet="1" activeTab="1"/>
  </bookViews>
  <sheets>
    <sheet name="000000" sheetId="27" state="veryHidden" r:id="rId1"/>
    <sheet name="수리집수면적유역도" sheetId="39709" r:id="rId2"/>
    <sheet name="box(1)" sheetId="39721" state="hidden" r:id="rId3"/>
    <sheet name="Sheet1" sheetId="39722" r:id="rId4"/>
    <sheet name="4+13" sheetId="39720" r:id="rId5"/>
    <sheet name="관-(67+16" sheetId="39712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Fill" localSheetId="4" hidden="1">#REF!</definedName>
    <definedName name="_Fill" localSheetId="2" hidden="1">#REF!</definedName>
    <definedName name="_Fill" hidden="1">#REF!</definedName>
    <definedName name="_xlnm._FilterDatabase" localSheetId="4" hidden="1">'4+13'!$B$43:$C$127</definedName>
    <definedName name="_xlnm._FilterDatabase" localSheetId="2" hidden="1">'box(1)'!$B$41:$C$125</definedName>
    <definedName name="_xlnm._FilterDatabase" localSheetId="5" hidden="1">'관-(67+16'!$B$43:$C$127</definedName>
    <definedName name="_LL1">[1]Sheet17!$C$2</definedName>
    <definedName name="_LL2">[1]Sheet17!$C$3</definedName>
    <definedName name="_LL3">[1]Sheet17!$C$4</definedName>
    <definedName name="_LR1">[1]Sheet17!$F$2</definedName>
    <definedName name="_LR2">[1]Sheet17!$F$3</definedName>
    <definedName name="_LR3">[1]Sheet17!$F$4</definedName>
    <definedName name="_PNO10" localSheetId="4">[2]INPUT!#REF!</definedName>
    <definedName name="_PNO10" localSheetId="2">[2]INPUT!#REF!</definedName>
    <definedName name="_PNO10">[2]INPUT!#REF!</definedName>
    <definedName name="_PNO3" localSheetId="4">[2]INPUT!#REF!</definedName>
    <definedName name="_PNO3" localSheetId="2">[2]INPUT!#REF!</definedName>
    <definedName name="_PNO3">[2]INPUT!#REF!</definedName>
    <definedName name="_PNO4" localSheetId="4">[2]INPUT!#REF!</definedName>
    <definedName name="_PNO4">[2]INPUT!#REF!</definedName>
    <definedName name="_PNO5" localSheetId="4">[2]INPUT!#REF!</definedName>
    <definedName name="_PNO5">[2]INPUT!#REF!</definedName>
    <definedName name="_PNO6" localSheetId="4">[2]INPUT!#REF!</definedName>
    <definedName name="_PNO6">[2]INPUT!#REF!</definedName>
    <definedName name="_PNO7" localSheetId="4">[2]INPUT!#REF!</definedName>
    <definedName name="_PNO7">[2]INPUT!#REF!</definedName>
    <definedName name="_PNO8" localSheetId="4">[2]INPUT!#REF!</definedName>
    <definedName name="_PNO8">[2]INPUT!#REF!</definedName>
    <definedName name="_PNO9" localSheetId="4">[2]INPUT!#REF!</definedName>
    <definedName name="_PNO9">[2]INPUT!#REF!</definedName>
    <definedName name="_SBB1" localSheetId="4">#REF!</definedName>
    <definedName name="_SBB1" localSheetId="2">#REF!</definedName>
    <definedName name="_SBB1">#REF!</definedName>
    <definedName name="_SBB2" localSheetId="4">#REF!</definedName>
    <definedName name="_SBB2">#REF!</definedName>
    <definedName name="_SBB3" localSheetId="4">#REF!</definedName>
    <definedName name="_SBB3">#REF!</definedName>
    <definedName name="_SBB4" localSheetId="4">#REF!</definedName>
    <definedName name="_SBB4">#REF!</definedName>
    <definedName name="_SBB5" localSheetId="4">#REF!</definedName>
    <definedName name="_SBB5">#REF!</definedName>
    <definedName name="_SHH1" localSheetId="4">#REF!</definedName>
    <definedName name="_SHH1">#REF!</definedName>
    <definedName name="_SHH2" localSheetId="4">#REF!</definedName>
    <definedName name="_SHH2">#REF!</definedName>
    <definedName name="_SHH3" localSheetId="4">#REF!</definedName>
    <definedName name="_SHH3">#REF!</definedName>
    <definedName name="_Sort" localSheetId="4" hidden="1">#REF!</definedName>
    <definedName name="_Sort" hidden="1">#REF!</definedName>
    <definedName name="\a" localSheetId="4">#REF!</definedName>
    <definedName name="\a">#REF!</definedName>
    <definedName name="\z" localSheetId="4">#REF!</definedName>
    <definedName name="\z">#REF!</definedName>
    <definedName name="A10B1L" localSheetId="4">[2]INPUT!#REF!</definedName>
    <definedName name="A10B1L">[2]INPUT!#REF!</definedName>
    <definedName name="A10B1R" localSheetId="4">[2]INPUT!#REF!</definedName>
    <definedName name="A10B1R">[2]INPUT!#REF!</definedName>
    <definedName name="A10B2L" localSheetId="4">[2]INPUT!#REF!</definedName>
    <definedName name="A10B2L">[2]INPUT!#REF!</definedName>
    <definedName name="A10B2R" localSheetId="4">[2]INPUT!#REF!</definedName>
    <definedName name="A10B2R">[2]INPUT!#REF!</definedName>
    <definedName name="A10B3L" localSheetId="4">[2]INPUT!#REF!</definedName>
    <definedName name="A10B3L">[2]INPUT!#REF!</definedName>
    <definedName name="A10B3R" localSheetId="4">[2]INPUT!#REF!</definedName>
    <definedName name="A10B3R">[2]INPUT!#REF!</definedName>
    <definedName name="A10B4L" localSheetId="4">[2]INPUT!#REF!</definedName>
    <definedName name="A10B4L">[2]INPUT!#REF!</definedName>
    <definedName name="A10B4R" localSheetId="4">[2]INPUT!#REF!</definedName>
    <definedName name="A10B4R">[2]INPUT!#REF!</definedName>
    <definedName name="A10BFL" localSheetId="4">[2]INPUT!#REF!</definedName>
    <definedName name="A10BFL">[2]INPUT!#REF!</definedName>
    <definedName name="A10BFR" localSheetId="4">[2]INPUT!#REF!</definedName>
    <definedName name="A10BFR">[2]INPUT!#REF!</definedName>
    <definedName name="A10BQL" localSheetId="4">[2]INPUT!#REF!</definedName>
    <definedName name="A10BQL">[2]INPUT!#REF!</definedName>
    <definedName name="A10BQR" localSheetId="4">[2]INPUT!#REF!</definedName>
    <definedName name="A10BQR">[2]INPUT!#REF!</definedName>
    <definedName name="A10L1L" localSheetId="4">[2]INPUT!#REF!</definedName>
    <definedName name="A10L1L">[2]INPUT!#REF!</definedName>
    <definedName name="A10L1R" localSheetId="4">[2]INPUT!#REF!</definedName>
    <definedName name="A10L1R">[2]INPUT!#REF!</definedName>
    <definedName name="A10L2L" localSheetId="4">[2]INPUT!#REF!</definedName>
    <definedName name="A10L2L">[2]INPUT!#REF!</definedName>
    <definedName name="A10L2R" localSheetId="4">[2]INPUT!#REF!</definedName>
    <definedName name="A10L2R">[2]INPUT!#REF!</definedName>
    <definedName name="A10L3L" localSheetId="4">[2]INPUT!#REF!</definedName>
    <definedName name="A10L3L">[2]INPUT!#REF!</definedName>
    <definedName name="A10L3R" localSheetId="4">[2]INPUT!#REF!</definedName>
    <definedName name="A10L3R">[2]INPUT!#REF!</definedName>
    <definedName name="A10L4L" localSheetId="4">[2]INPUT!#REF!</definedName>
    <definedName name="A10L4L">[2]INPUT!#REF!</definedName>
    <definedName name="A10L4R" localSheetId="4">[2]INPUT!#REF!</definedName>
    <definedName name="A10L4R">[2]INPUT!#REF!</definedName>
    <definedName name="A10LFL" localSheetId="4">[2]INPUT!#REF!</definedName>
    <definedName name="A10LFL">[2]INPUT!#REF!</definedName>
    <definedName name="A10LFR" localSheetId="4">[2]INPUT!#REF!</definedName>
    <definedName name="A10LFR">[2]INPUT!#REF!</definedName>
    <definedName name="A10LQL" localSheetId="4">[2]INPUT!#REF!</definedName>
    <definedName name="A10LQL">[2]INPUT!#REF!</definedName>
    <definedName name="A10LQR" localSheetId="4">[2]INPUT!#REF!</definedName>
    <definedName name="A10LQR">[2]INPUT!#REF!</definedName>
    <definedName name="A3B1L" localSheetId="4">[2]INPUT!#REF!</definedName>
    <definedName name="A3B1L">[2]INPUT!#REF!</definedName>
    <definedName name="A3B1R" localSheetId="4">[2]INPUT!#REF!</definedName>
    <definedName name="A3B1R">[2]INPUT!#REF!</definedName>
    <definedName name="A3B2L" localSheetId="4">[2]INPUT!#REF!</definedName>
    <definedName name="A3B2L">[2]INPUT!#REF!</definedName>
    <definedName name="A3B2R" localSheetId="4">[2]INPUT!#REF!</definedName>
    <definedName name="A3B2R">[2]INPUT!#REF!</definedName>
    <definedName name="A3B3L" localSheetId="4">[2]INPUT!#REF!</definedName>
    <definedName name="A3B3L">[2]INPUT!#REF!</definedName>
    <definedName name="A3B3R" localSheetId="4">[2]INPUT!#REF!</definedName>
    <definedName name="A3B3R">[2]INPUT!#REF!</definedName>
    <definedName name="A3B4L" localSheetId="4">[2]INPUT!#REF!</definedName>
    <definedName name="A3B4L">[2]INPUT!#REF!</definedName>
    <definedName name="A3B4R" localSheetId="4">[2]INPUT!#REF!</definedName>
    <definedName name="A3B4R">[2]INPUT!#REF!</definedName>
    <definedName name="A3BFL" localSheetId="4">[2]INPUT!#REF!</definedName>
    <definedName name="A3BFL">[2]INPUT!#REF!</definedName>
    <definedName name="A3BFR" localSheetId="4">[2]INPUT!#REF!</definedName>
    <definedName name="A3BFR">[2]INPUT!#REF!</definedName>
    <definedName name="A3BQL" localSheetId="4">[2]INPUT!#REF!</definedName>
    <definedName name="A3BQL">[2]INPUT!#REF!</definedName>
    <definedName name="A3BQR" localSheetId="4">[2]INPUT!#REF!</definedName>
    <definedName name="A3BQR">[2]INPUT!#REF!</definedName>
    <definedName name="A3L1L" localSheetId="4">[2]INPUT!#REF!</definedName>
    <definedName name="A3L1L">[2]INPUT!#REF!</definedName>
    <definedName name="A3L1R" localSheetId="4">[2]INPUT!#REF!</definedName>
    <definedName name="A3L1R">[2]INPUT!#REF!</definedName>
    <definedName name="A3L2L" localSheetId="4">[2]INPUT!#REF!</definedName>
    <definedName name="A3L2L">[2]INPUT!#REF!</definedName>
    <definedName name="A3L2R" localSheetId="4">[2]INPUT!#REF!</definedName>
    <definedName name="A3L2R">[2]INPUT!#REF!</definedName>
    <definedName name="A3L3L" localSheetId="4">[2]INPUT!#REF!</definedName>
    <definedName name="A3L3L">[2]INPUT!#REF!</definedName>
    <definedName name="A3L3R" localSheetId="4">[2]INPUT!#REF!</definedName>
    <definedName name="A3L3R">[2]INPUT!#REF!</definedName>
    <definedName name="A3L4L" localSheetId="4">[2]INPUT!#REF!</definedName>
    <definedName name="A3L4L">[2]INPUT!#REF!</definedName>
    <definedName name="A3L4R" localSheetId="4">[2]INPUT!#REF!</definedName>
    <definedName name="A3L4R">[2]INPUT!#REF!</definedName>
    <definedName name="A3LFL" localSheetId="4">[2]INPUT!#REF!</definedName>
    <definedName name="A3LFL">[2]INPUT!#REF!</definedName>
    <definedName name="A3LFR" localSheetId="4">[2]INPUT!#REF!</definedName>
    <definedName name="A3LFR">[2]INPUT!#REF!</definedName>
    <definedName name="A3LQL" localSheetId="4">[2]INPUT!#REF!</definedName>
    <definedName name="A3LQL">[2]INPUT!#REF!</definedName>
    <definedName name="A3LQR" localSheetId="4">[2]INPUT!#REF!</definedName>
    <definedName name="A3LQR">[2]INPUT!#REF!</definedName>
    <definedName name="A4B1L" localSheetId="4">[2]INPUT!#REF!</definedName>
    <definedName name="A4B1L">[2]INPUT!#REF!</definedName>
    <definedName name="A4B1R" localSheetId="4">[2]INPUT!#REF!</definedName>
    <definedName name="A4B1R">[2]INPUT!#REF!</definedName>
    <definedName name="A4B2L" localSheetId="4">[2]INPUT!#REF!</definedName>
    <definedName name="A4B2L">[2]INPUT!#REF!</definedName>
    <definedName name="A4B2R" localSheetId="4">[2]INPUT!#REF!</definedName>
    <definedName name="A4B2R">[2]INPUT!#REF!</definedName>
    <definedName name="A4B3L" localSheetId="4">[2]INPUT!#REF!</definedName>
    <definedName name="A4B3L">[2]INPUT!#REF!</definedName>
    <definedName name="A4B3R" localSheetId="4">[2]INPUT!#REF!</definedName>
    <definedName name="A4B3R">[2]INPUT!#REF!</definedName>
    <definedName name="A4B4L" localSheetId="4">[2]INPUT!#REF!</definedName>
    <definedName name="A4B4L">[2]INPUT!#REF!</definedName>
    <definedName name="A4B4R" localSheetId="4">[2]INPUT!#REF!</definedName>
    <definedName name="A4B4R">[2]INPUT!#REF!</definedName>
    <definedName name="A4BFL" localSheetId="4">[2]INPUT!#REF!</definedName>
    <definedName name="A4BFL">[2]INPUT!#REF!</definedName>
    <definedName name="A4BFR" localSheetId="4">[2]INPUT!#REF!</definedName>
    <definedName name="A4BFR">[2]INPUT!#REF!</definedName>
    <definedName name="A4BQL" localSheetId="4">[2]INPUT!#REF!</definedName>
    <definedName name="A4BQL">[2]INPUT!#REF!</definedName>
    <definedName name="A4BQR" localSheetId="4">[2]INPUT!#REF!</definedName>
    <definedName name="A4BQR">[2]INPUT!#REF!</definedName>
    <definedName name="A4L1L" localSheetId="4">[2]INPUT!#REF!</definedName>
    <definedName name="A4L1L">[2]INPUT!#REF!</definedName>
    <definedName name="A4L1R" localSheetId="4">[2]INPUT!#REF!</definedName>
    <definedName name="A4L1R">[2]INPUT!#REF!</definedName>
    <definedName name="A4L2L" localSheetId="4">[2]INPUT!#REF!</definedName>
    <definedName name="A4L2L">[2]INPUT!#REF!</definedName>
    <definedName name="A4L2R" localSheetId="4">[2]INPUT!#REF!</definedName>
    <definedName name="A4L2R">[2]INPUT!#REF!</definedName>
    <definedName name="A4L3L" localSheetId="4">[2]INPUT!#REF!</definedName>
    <definedName name="A4L3L">[2]INPUT!#REF!</definedName>
    <definedName name="A4L3R" localSheetId="4">[2]INPUT!#REF!</definedName>
    <definedName name="A4L3R">[2]INPUT!#REF!</definedName>
    <definedName name="A4L4L" localSheetId="4">[2]INPUT!#REF!</definedName>
    <definedName name="A4L4L">[2]INPUT!#REF!</definedName>
    <definedName name="A4L4R" localSheetId="4">[2]INPUT!#REF!</definedName>
    <definedName name="A4L4R">[2]INPUT!#REF!</definedName>
    <definedName name="A4LFL" localSheetId="4">[2]INPUT!#REF!</definedName>
    <definedName name="A4LFL">[2]INPUT!#REF!</definedName>
    <definedName name="A4LFR" localSheetId="4">[2]INPUT!#REF!</definedName>
    <definedName name="A4LFR">[2]INPUT!#REF!</definedName>
    <definedName name="A4LQL" localSheetId="4">[2]INPUT!#REF!</definedName>
    <definedName name="A4LQL">[2]INPUT!#REF!</definedName>
    <definedName name="A4LQR" localSheetId="4">[2]INPUT!#REF!</definedName>
    <definedName name="A4LQR">[2]INPUT!#REF!</definedName>
    <definedName name="A5B1L" localSheetId="4">[2]INPUT!#REF!</definedName>
    <definedName name="A5B1L">[2]INPUT!#REF!</definedName>
    <definedName name="A5B1R" localSheetId="4">[2]INPUT!#REF!</definedName>
    <definedName name="A5B1R">[2]INPUT!#REF!</definedName>
    <definedName name="A5B2L" localSheetId="4">[2]INPUT!#REF!</definedName>
    <definedName name="A5B2L">[2]INPUT!#REF!</definedName>
    <definedName name="A5B2R" localSheetId="4">[2]INPUT!#REF!</definedName>
    <definedName name="A5B2R">[2]INPUT!#REF!</definedName>
    <definedName name="A5B3L" localSheetId="4">[2]INPUT!#REF!</definedName>
    <definedName name="A5B3L">[2]INPUT!#REF!</definedName>
    <definedName name="A5B3R" localSheetId="4">[2]INPUT!#REF!</definedName>
    <definedName name="A5B3R">[2]INPUT!#REF!</definedName>
    <definedName name="A5B4L" localSheetId="4">[2]INPUT!#REF!</definedName>
    <definedName name="A5B4L">[2]INPUT!#REF!</definedName>
    <definedName name="A5B4R" localSheetId="4">[2]INPUT!#REF!</definedName>
    <definedName name="A5B4R">[2]INPUT!#REF!</definedName>
    <definedName name="A5BFL" localSheetId="4">[2]INPUT!#REF!</definedName>
    <definedName name="A5BFL">[2]INPUT!#REF!</definedName>
    <definedName name="A5BFR" localSheetId="4">[2]INPUT!#REF!</definedName>
    <definedName name="A5BFR">[2]INPUT!#REF!</definedName>
    <definedName name="A5BQL" localSheetId="4">[2]INPUT!#REF!</definedName>
    <definedName name="A5BQL">[2]INPUT!#REF!</definedName>
    <definedName name="A5BQR" localSheetId="4">[2]INPUT!#REF!</definedName>
    <definedName name="A5BQR">[2]INPUT!#REF!</definedName>
    <definedName name="A5L1L" localSheetId="4">[2]INPUT!#REF!</definedName>
    <definedName name="A5L1L">[2]INPUT!#REF!</definedName>
    <definedName name="A5L1R" localSheetId="4">[2]INPUT!#REF!</definedName>
    <definedName name="A5L1R">[2]INPUT!#REF!</definedName>
    <definedName name="A5L2L" localSheetId="4">[2]INPUT!#REF!</definedName>
    <definedName name="A5L2L">[2]INPUT!#REF!</definedName>
    <definedName name="A5L2R" localSheetId="4">[2]INPUT!#REF!</definedName>
    <definedName name="A5L2R">[2]INPUT!#REF!</definedName>
    <definedName name="A5L3L" localSheetId="4">[2]INPUT!#REF!</definedName>
    <definedName name="A5L3L">[2]INPUT!#REF!</definedName>
    <definedName name="A5L3R" localSheetId="4">[2]INPUT!#REF!</definedName>
    <definedName name="A5L3R">[2]INPUT!#REF!</definedName>
    <definedName name="A5L4L" localSheetId="4">[2]INPUT!#REF!</definedName>
    <definedName name="A5L4L">[2]INPUT!#REF!</definedName>
    <definedName name="A5L4R" localSheetId="4">[2]INPUT!#REF!</definedName>
    <definedName name="A5L4R">[2]INPUT!#REF!</definedName>
    <definedName name="A5LFL" localSheetId="4">[2]INPUT!#REF!</definedName>
    <definedName name="A5LFL">[2]INPUT!#REF!</definedName>
    <definedName name="A5LFR" localSheetId="4">[2]INPUT!#REF!</definedName>
    <definedName name="A5LFR">[2]INPUT!#REF!</definedName>
    <definedName name="A5LQL" localSheetId="4">[2]INPUT!#REF!</definedName>
    <definedName name="A5LQL">[2]INPUT!#REF!</definedName>
    <definedName name="A5LQR" localSheetId="4">[2]INPUT!#REF!</definedName>
    <definedName name="A5LQR">[2]INPUT!#REF!</definedName>
    <definedName name="A6B1L" localSheetId="4">[2]INPUT!#REF!</definedName>
    <definedName name="A6B1L">[2]INPUT!#REF!</definedName>
    <definedName name="A6B1R" localSheetId="4">[2]INPUT!#REF!</definedName>
    <definedName name="A6B1R">[2]INPUT!#REF!</definedName>
    <definedName name="A6B2L" localSheetId="4">[2]INPUT!#REF!</definedName>
    <definedName name="A6B2L">[2]INPUT!#REF!</definedName>
    <definedName name="A6B2R" localSheetId="4">[2]INPUT!#REF!</definedName>
    <definedName name="A6B2R">[2]INPUT!#REF!</definedName>
    <definedName name="A6B3L" localSheetId="4">[2]INPUT!#REF!</definedName>
    <definedName name="A6B3L">[2]INPUT!#REF!</definedName>
    <definedName name="A6B3R" localSheetId="4">[2]INPUT!#REF!</definedName>
    <definedName name="A6B3R">[2]INPUT!#REF!</definedName>
    <definedName name="A6B4L" localSheetId="4">[2]INPUT!#REF!</definedName>
    <definedName name="A6B4L">[2]INPUT!#REF!</definedName>
    <definedName name="A6B4R" localSheetId="4">[2]INPUT!#REF!</definedName>
    <definedName name="A6B4R">[2]INPUT!#REF!</definedName>
    <definedName name="A6BFL" localSheetId="4">[2]INPUT!#REF!</definedName>
    <definedName name="A6BFL">[2]INPUT!#REF!</definedName>
    <definedName name="A6BFR" localSheetId="4">[2]INPUT!#REF!</definedName>
    <definedName name="A6BFR">[2]INPUT!#REF!</definedName>
    <definedName name="A6BQL" localSheetId="4">[2]INPUT!#REF!</definedName>
    <definedName name="A6BQL">[2]INPUT!#REF!</definedName>
    <definedName name="A6BQR" localSheetId="4">[2]INPUT!#REF!</definedName>
    <definedName name="A6BQR">[2]INPUT!#REF!</definedName>
    <definedName name="A6L1L" localSheetId="4">[2]INPUT!#REF!</definedName>
    <definedName name="A6L1L">[2]INPUT!#REF!</definedName>
    <definedName name="A6L1R" localSheetId="4">[2]INPUT!#REF!</definedName>
    <definedName name="A6L1R">[2]INPUT!#REF!</definedName>
    <definedName name="A6L2L" localSheetId="4">[2]INPUT!#REF!</definedName>
    <definedName name="A6L2L">[2]INPUT!#REF!</definedName>
    <definedName name="A6L2R" localSheetId="4">[2]INPUT!#REF!</definedName>
    <definedName name="A6L2R">[2]INPUT!#REF!</definedName>
    <definedName name="A6L3L" localSheetId="4">[2]INPUT!#REF!</definedName>
    <definedName name="A6L3L">[2]INPUT!#REF!</definedName>
    <definedName name="A6L3R" localSheetId="4">[2]INPUT!#REF!</definedName>
    <definedName name="A6L3R">[2]INPUT!#REF!</definedName>
    <definedName name="A6L4L" localSheetId="4">[2]INPUT!#REF!</definedName>
    <definedName name="A6L4L">[2]INPUT!#REF!</definedName>
    <definedName name="A6L4R" localSheetId="4">[2]INPUT!#REF!</definedName>
    <definedName name="A6L4R">[2]INPUT!#REF!</definedName>
    <definedName name="A6LFL" localSheetId="4">[2]INPUT!#REF!</definedName>
    <definedName name="A6LFL">[2]INPUT!#REF!</definedName>
    <definedName name="A6LFR" localSheetId="4">[2]INPUT!#REF!</definedName>
    <definedName name="A6LFR">[2]INPUT!#REF!</definedName>
    <definedName name="A6LQL" localSheetId="4">[2]INPUT!#REF!</definedName>
    <definedName name="A6LQL">[2]INPUT!#REF!</definedName>
    <definedName name="A6LQR" localSheetId="4">[2]INPUT!#REF!</definedName>
    <definedName name="A6LQR">[2]INPUT!#REF!</definedName>
    <definedName name="A7B1L" localSheetId="4">[2]INPUT!#REF!</definedName>
    <definedName name="A7B1L">[2]INPUT!#REF!</definedName>
    <definedName name="A7B1R" localSheetId="4">[2]INPUT!#REF!</definedName>
    <definedName name="A7B1R">[2]INPUT!#REF!</definedName>
    <definedName name="A7B2L" localSheetId="4">[2]INPUT!#REF!</definedName>
    <definedName name="A7B2L">[2]INPUT!#REF!</definedName>
    <definedName name="A7B2R" localSheetId="4">[2]INPUT!#REF!</definedName>
    <definedName name="A7B2R">[2]INPUT!#REF!</definedName>
    <definedName name="A7B3L" localSheetId="4">[2]INPUT!#REF!</definedName>
    <definedName name="A7B3L">[2]INPUT!#REF!</definedName>
    <definedName name="A7B3R" localSheetId="4">[2]INPUT!#REF!</definedName>
    <definedName name="A7B3R">[2]INPUT!#REF!</definedName>
    <definedName name="A7B4L" localSheetId="4">[2]INPUT!#REF!</definedName>
    <definedName name="A7B4L">[2]INPUT!#REF!</definedName>
    <definedName name="A7B4R" localSheetId="4">[2]INPUT!#REF!</definedName>
    <definedName name="A7B4R">[2]INPUT!#REF!</definedName>
    <definedName name="A7BFL" localSheetId="4">[2]INPUT!#REF!</definedName>
    <definedName name="A7BFL">[2]INPUT!#REF!</definedName>
    <definedName name="A7BFR" localSheetId="4">[2]INPUT!#REF!</definedName>
    <definedName name="A7BFR">[2]INPUT!#REF!</definedName>
    <definedName name="A7BQL" localSheetId="4">[2]INPUT!#REF!</definedName>
    <definedName name="A7BQL">[2]INPUT!#REF!</definedName>
    <definedName name="A7BQR" localSheetId="4">[2]INPUT!#REF!</definedName>
    <definedName name="A7BQR">[2]INPUT!#REF!</definedName>
    <definedName name="A7L1L" localSheetId="4">[2]INPUT!#REF!</definedName>
    <definedName name="A7L1L">[2]INPUT!#REF!</definedName>
    <definedName name="A7L1R" localSheetId="4">[2]INPUT!#REF!</definedName>
    <definedName name="A7L1R">[2]INPUT!#REF!</definedName>
    <definedName name="A7L2L" localSheetId="4">[2]INPUT!#REF!</definedName>
    <definedName name="A7L2L">[2]INPUT!#REF!</definedName>
    <definedName name="A7L2R" localSheetId="4">[2]INPUT!#REF!</definedName>
    <definedName name="A7L2R">[2]INPUT!#REF!</definedName>
    <definedName name="A7L3L" localSheetId="4">[2]INPUT!#REF!</definedName>
    <definedName name="A7L3L">[2]INPUT!#REF!</definedName>
    <definedName name="A7L3R" localSheetId="4">[2]INPUT!#REF!</definedName>
    <definedName name="A7L3R">[2]INPUT!#REF!</definedName>
    <definedName name="A7L4L" localSheetId="4">[2]INPUT!#REF!</definedName>
    <definedName name="A7L4L">[2]INPUT!#REF!</definedName>
    <definedName name="A7L4R" localSheetId="4">[2]INPUT!#REF!</definedName>
    <definedName name="A7L4R">[2]INPUT!#REF!</definedName>
    <definedName name="A7LFL" localSheetId="4">[2]INPUT!#REF!</definedName>
    <definedName name="A7LFL">[2]INPUT!#REF!</definedName>
    <definedName name="A7LFR" localSheetId="4">[2]INPUT!#REF!</definedName>
    <definedName name="A7LFR">[2]INPUT!#REF!</definedName>
    <definedName name="A7LQL" localSheetId="4">[2]INPUT!#REF!</definedName>
    <definedName name="A7LQL">[2]INPUT!#REF!</definedName>
    <definedName name="A7LQR" localSheetId="4">[2]INPUT!#REF!</definedName>
    <definedName name="A7LQR">[2]INPUT!#REF!</definedName>
    <definedName name="A8B1L" localSheetId="4">[2]INPUT!#REF!</definedName>
    <definedName name="A8B1L">[2]INPUT!#REF!</definedName>
    <definedName name="A8B1R" localSheetId="4">[2]INPUT!#REF!</definedName>
    <definedName name="A8B1R">[2]INPUT!#REF!</definedName>
    <definedName name="A8B2L" localSheetId="4">[2]INPUT!#REF!</definedName>
    <definedName name="A8B2L">[2]INPUT!#REF!</definedName>
    <definedName name="A8B2R" localSheetId="4">[2]INPUT!#REF!</definedName>
    <definedName name="A8B2R">[2]INPUT!#REF!</definedName>
    <definedName name="A8B3L" localSheetId="4">[2]INPUT!#REF!</definedName>
    <definedName name="A8B3L">[2]INPUT!#REF!</definedName>
    <definedName name="A8B3R" localSheetId="4">[2]INPUT!#REF!</definedName>
    <definedName name="A8B3R">[2]INPUT!#REF!</definedName>
    <definedName name="A8B4L" localSheetId="4">[2]INPUT!#REF!</definedName>
    <definedName name="A8B4L">[2]INPUT!#REF!</definedName>
    <definedName name="A8B4R" localSheetId="4">[2]INPUT!#REF!</definedName>
    <definedName name="A8B4R">[2]INPUT!#REF!</definedName>
    <definedName name="A8BFL" localSheetId="4">[2]INPUT!#REF!</definedName>
    <definedName name="A8BFL">[2]INPUT!#REF!</definedName>
    <definedName name="A8BFR" localSheetId="4">[2]INPUT!#REF!</definedName>
    <definedName name="A8BFR">[2]INPUT!#REF!</definedName>
    <definedName name="A8BQL" localSheetId="4">[2]INPUT!#REF!</definedName>
    <definedName name="A8BQL">[2]INPUT!#REF!</definedName>
    <definedName name="A8BQR" localSheetId="4">[2]INPUT!#REF!</definedName>
    <definedName name="A8BQR">[2]INPUT!#REF!</definedName>
    <definedName name="A8L1L" localSheetId="4">[2]INPUT!#REF!</definedName>
    <definedName name="A8L1L">[2]INPUT!#REF!</definedName>
    <definedName name="A8L1R" localSheetId="4">[2]INPUT!#REF!</definedName>
    <definedName name="A8L1R">[2]INPUT!#REF!</definedName>
    <definedName name="A8L2L" localSheetId="4">[2]INPUT!#REF!</definedName>
    <definedName name="A8L2L">[2]INPUT!#REF!</definedName>
    <definedName name="A8L2R" localSheetId="4">[2]INPUT!#REF!</definedName>
    <definedName name="A8L2R">[2]INPUT!#REF!</definedName>
    <definedName name="A8L3L" localSheetId="4">[2]INPUT!#REF!</definedName>
    <definedName name="A8L3L">[2]INPUT!#REF!</definedName>
    <definedName name="A8L3R" localSheetId="4">[2]INPUT!#REF!</definedName>
    <definedName name="A8L3R">[2]INPUT!#REF!</definedName>
    <definedName name="A8L4L" localSheetId="4">[2]INPUT!#REF!</definedName>
    <definedName name="A8L4L">[2]INPUT!#REF!</definedName>
    <definedName name="A8L4R" localSheetId="4">[2]INPUT!#REF!</definedName>
    <definedName name="A8L4R">[2]INPUT!#REF!</definedName>
    <definedName name="A8LFL" localSheetId="4">[2]INPUT!#REF!</definedName>
    <definedName name="A8LFL">[2]INPUT!#REF!</definedName>
    <definedName name="A8LFR" localSheetId="4">[2]INPUT!#REF!</definedName>
    <definedName name="A8LFR">[2]INPUT!#REF!</definedName>
    <definedName name="A8LQL" localSheetId="4">[2]INPUT!#REF!</definedName>
    <definedName name="A8LQL">[2]INPUT!#REF!</definedName>
    <definedName name="A8LQR" localSheetId="4">[2]INPUT!#REF!</definedName>
    <definedName name="A8LQR">[2]INPUT!#REF!</definedName>
    <definedName name="A9B1L" localSheetId="4">[2]INPUT!#REF!</definedName>
    <definedName name="A9B1L">[2]INPUT!#REF!</definedName>
    <definedName name="A9B1R" localSheetId="4">[2]INPUT!#REF!</definedName>
    <definedName name="A9B1R">[2]INPUT!#REF!</definedName>
    <definedName name="A9B2L" localSheetId="4">[2]INPUT!#REF!</definedName>
    <definedName name="A9B2L">[2]INPUT!#REF!</definedName>
    <definedName name="A9B2R" localSheetId="4">[2]INPUT!#REF!</definedName>
    <definedName name="A9B2R">[2]INPUT!#REF!</definedName>
    <definedName name="A9B3L" localSheetId="4">[2]INPUT!#REF!</definedName>
    <definedName name="A9B3L">[2]INPUT!#REF!</definedName>
    <definedName name="A9B3R" localSheetId="4">[2]INPUT!#REF!</definedName>
    <definedName name="A9B3R">[2]INPUT!#REF!</definedName>
    <definedName name="A9B4L" localSheetId="4">[2]INPUT!#REF!</definedName>
    <definedName name="A9B4L">[2]INPUT!#REF!</definedName>
    <definedName name="A9B4R" localSheetId="4">[2]INPUT!#REF!</definedName>
    <definedName name="A9B4R">[2]INPUT!#REF!</definedName>
    <definedName name="A9BFL" localSheetId="4">[2]INPUT!#REF!</definedName>
    <definedName name="A9BFL">[2]INPUT!#REF!</definedName>
    <definedName name="A9BFR" localSheetId="4">[2]INPUT!#REF!</definedName>
    <definedName name="A9BFR">[2]INPUT!#REF!</definedName>
    <definedName name="A9BQL" localSheetId="4">[2]INPUT!#REF!</definedName>
    <definedName name="A9BQL">[2]INPUT!#REF!</definedName>
    <definedName name="A9BQR" localSheetId="4">[2]INPUT!#REF!</definedName>
    <definedName name="A9BQR">[2]INPUT!#REF!</definedName>
    <definedName name="A9L1L" localSheetId="4">[2]INPUT!#REF!</definedName>
    <definedName name="A9L1L">[2]INPUT!#REF!</definedName>
    <definedName name="A9L1R" localSheetId="4">[2]INPUT!#REF!</definedName>
    <definedName name="A9L1R">[2]INPUT!#REF!</definedName>
    <definedName name="A9L2L" localSheetId="4">[2]INPUT!#REF!</definedName>
    <definedName name="A9L2L">[2]INPUT!#REF!</definedName>
    <definedName name="A9L2R" localSheetId="4">[2]INPUT!#REF!</definedName>
    <definedName name="A9L2R">[2]INPUT!#REF!</definedName>
    <definedName name="A9L3L" localSheetId="4">[2]INPUT!#REF!</definedName>
    <definedName name="A9L3L">[2]INPUT!#REF!</definedName>
    <definedName name="A9L3R" localSheetId="4">[2]INPUT!#REF!</definedName>
    <definedName name="A9L3R">[2]INPUT!#REF!</definedName>
    <definedName name="A9L4L" localSheetId="4">[2]INPUT!#REF!</definedName>
    <definedName name="A9L4L">[2]INPUT!#REF!</definedName>
    <definedName name="A9L4R" localSheetId="4">[2]INPUT!#REF!</definedName>
    <definedName name="A9L4R">[2]INPUT!#REF!</definedName>
    <definedName name="A9LFL" localSheetId="4">[2]INPUT!#REF!</definedName>
    <definedName name="A9LFL">[2]INPUT!#REF!</definedName>
    <definedName name="A9LFR" localSheetId="4">[2]INPUT!#REF!</definedName>
    <definedName name="A9LFR">[2]INPUT!#REF!</definedName>
    <definedName name="A9LQL" localSheetId="4">[2]INPUT!#REF!</definedName>
    <definedName name="A9LQL">[2]INPUT!#REF!</definedName>
    <definedName name="A9LQR" localSheetId="4">[2]INPUT!#REF!</definedName>
    <definedName name="A9LQR">[2]INPUT!#REF!</definedName>
    <definedName name="aaa" localSheetId="4">#REF!</definedName>
    <definedName name="aaa" localSheetId="2">#REF!</definedName>
    <definedName name="aaa">#REF!</definedName>
    <definedName name="ACD10L" localSheetId="4">[3]INPUT!#REF!</definedName>
    <definedName name="ACD10L" localSheetId="2">[3]INPUT!#REF!</definedName>
    <definedName name="ACD10L">[3]INPUT!#REF!</definedName>
    <definedName name="ACD10R" localSheetId="4">[3]INPUT!#REF!</definedName>
    <definedName name="ACD10R">[3]INPUT!#REF!</definedName>
    <definedName name="ACD3L" localSheetId="4">[3]INPUT!#REF!</definedName>
    <definedName name="ACD3L">[3]INPUT!#REF!</definedName>
    <definedName name="ACD3R" localSheetId="4">[3]INPUT!#REF!</definedName>
    <definedName name="ACD3R">[3]INPUT!#REF!</definedName>
    <definedName name="ACD4L" localSheetId="4">[3]INPUT!#REF!</definedName>
    <definedName name="ACD4L">[3]INPUT!#REF!</definedName>
    <definedName name="ACD4R" localSheetId="4">[3]INPUT!#REF!</definedName>
    <definedName name="ACD4R">[3]INPUT!#REF!</definedName>
    <definedName name="ACD5L" localSheetId="4">[3]INPUT!#REF!</definedName>
    <definedName name="ACD5L">[3]INPUT!#REF!</definedName>
    <definedName name="ACD5R" localSheetId="4">[3]INPUT!#REF!</definedName>
    <definedName name="ACD5R">[3]INPUT!#REF!</definedName>
    <definedName name="ACD6L" localSheetId="4">[3]INPUT!#REF!</definedName>
    <definedName name="ACD6L">[3]INPUT!#REF!</definedName>
    <definedName name="ACD6R" localSheetId="4">[3]INPUT!#REF!</definedName>
    <definedName name="ACD6R">[3]INPUT!#REF!</definedName>
    <definedName name="ACD7L" localSheetId="4">[3]INPUT!#REF!</definedName>
    <definedName name="ACD7L">[3]INPUT!#REF!</definedName>
    <definedName name="ACD7R" localSheetId="4">[3]INPUT!#REF!</definedName>
    <definedName name="ACD7R">[3]INPUT!#REF!</definedName>
    <definedName name="ACD8L" localSheetId="4">[3]INPUT!#REF!</definedName>
    <definedName name="ACD8L">[3]INPUT!#REF!</definedName>
    <definedName name="ACD8R" localSheetId="4">[3]INPUT!#REF!</definedName>
    <definedName name="ACD8R">[3]INPUT!#REF!</definedName>
    <definedName name="ACD9L" localSheetId="4">[3]INPUT!#REF!</definedName>
    <definedName name="ACD9L">[3]INPUT!#REF!</definedName>
    <definedName name="ACD9R" localSheetId="4">[3]INPUT!#REF!</definedName>
    <definedName name="ACD9R">[3]INPUT!#REF!</definedName>
    <definedName name="ACE10L" localSheetId="4">[3]INPUT!#REF!</definedName>
    <definedName name="ACE10L">[3]INPUT!#REF!</definedName>
    <definedName name="ACE10R" localSheetId="4">[3]INPUT!#REF!</definedName>
    <definedName name="ACE10R">[3]INPUT!#REF!</definedName>
    <definedName name="ACE3L" localSheetId="4">[3]INPUT!#REF!</definedName>
    <definedName name="ACE3L">[3]INPUT!#REF!</definedName>
    <definedName name="ACE3R" localSheetId="4">[3]INPUT!#REF!</definedName>
    <definedName name="ACE3R">[3]INPUT!#REF!</definedName>
    <definedName name="ACE4L" localSheetId="4">[3]INPUT!#REF!</definedName>
    <definedName name="ACE4L">[3]INPUT!#REF!</definedName>
    <definedName name="ACE4R" localSheetId="4">[3]INPUT!#REF!</definedName>
    <definedName name="ACE4R">[3]INPUT!#REF!</definedName>
    <definedName name="ACE5L" localSheetId="4">[3]INPUT!#REF!</definedName>
    <definedName name="ACE5L">[3]INPUT!#REF!</definedName>
    <definedName name="ACE5R" localSheetId="4">[3]INPUT!#REF!</definedName>
    <definedName name="ACE5R">[3]INPUT!#REF!</definedName>
    <definedName name="ACE6L" localSheetId="4">[3]INPUT!#REF!</definedName>
    <definedName name="ACE6L">[3]INPUT!#REF!</definedName>
    <definedName name="ACE6R" localSheetId="4">[3]INPUT!#REF!</definedName>
    <definedName name="ACE6R">[3]INPUT!#REF!</definedName>
    <definedName name="ACE7L" localSheetId="4">[3]INPUT!#REF!</definedName>
    <definedName name="ACE7L">[3]INPUT!#REF!</definedName>
    <definedName name="ACE7R" localSheetId="4">[3]INPUT!#REF!</definedName>
    <definedName name="ACE7R">[3]INPUT!#REF!</definedName>
    <definedName name="ACE8L" localSheetId="4">[3]INPUT!#REF!</definedName>
    <definedName name="ACE8L">[3]INPUT!#REF!</definedName>
    <definedName name="ACE8R" localSheetId="4">[3]INPUT!#REF!</definedName>
    <definedName name="ACE8R">[3]INPUT!#REF!</definedName>
    <definedName name="ACE9L" localSheetId="4">[3]INPUT!#REF!</definedName>
    <definedName name="ACE9L">[3]INPUT!#REF!</definedName>
    <definedName name="ACE9R" localSheetId="4">[3]INPUT!#REF!</definedName>
    <definedName name="ACE9R">[3]INPUT!#REF!</definedName>
    <definedName name="ACH10L" localSheetId="4">[3]INPUT!#REF!</definedName>
    <definedName name="ACH10L">[3]INPUT!#REF!</definedName>
    <definedName name="ACH10R" localSheetId="4">[3]INPUT!#REF!</definedName>
    <definedName name="ACH10R">[3]INPUT!#REF!</definedName>
    <definedName name="ACH3L" localSheetId="4">[3]INPUT!#REF!</definedName>
    <definedName name="ACH3L">[3]INPUT!#REF!</definedName>
    <definedName name="ACH3R" localSheetId="4">[3]INPUT!#REF!</definedName>
    <definedName name="ACH3R">[3]INPUT!#REF!</definedName>
    <definedName name="ACH4L" localSheetId="4">[3]INPUT!#REF!</definedName>
    <definedName name="ACH4L">[3]INPUT!#REF!</definedName>
    <definedName name="ACH4R" localSheetId="4">[3]INPUT!#REF!</definedName>
    <definedName name="ACH4R">[3]INPUT!#REF!</definedName>
    <definedName name="ACH5L" localSheetId="4">[3]INPUT!#REF!</definedName>
    <definedName name="ACH5L">[3]INPUT!#REF!</definedName>
    <definedName name="ACH5R" localSheetId="4">[3]INPUT!#REF!</definedName>
    <definedName name="ACH5R">[3]INPUT!#REF!</definedName>
    <definedName name="ACH6L" localSheetId="4">[3]INPUT!#REF!</definedName>
    <definedName name="ACH6L">[3]INPUT!#REF!</definedName>
    <definedName name="ACH6R" localSheetId="4">[3]INPUT!#REF!</definedName>
    <definedName name="ACH6R">[3]INPUT!#REF!</definedName>
    <definedName name="ACH7L" localSheetId="4">[3]INPUT!#REF!</definedName>
    <definedName name="ACH7L">[3]INPUT!#REF!</definedName>
    <definedName name="ACH7R" localSheetId="4">[3]INPUT!#REF!</definedName>
    <definedName name="ACH7R">[3]INPUT!#REF!</definedName>
    <definedName name="ACH8L" localSheetId="4">[3]INPUT!#REF!</definedName>
    <definedName name="ACH8L">[3]INPUT!#REF!</definedName>
    <definedName name="ACH8R" localSheetId="4">[3]INPUT!#REF!</definedName>
    <definedName name="ACH8R">[3]INPUT!#REF!</definedName>
    <definedName name="ACH9L" localSheetId="4">[3]INPUT!#REF!</definedName>
    <definedName name="ACH9L">[3]INPUT!#REF!</definedName>
    <definedName name="ACH9R" localSheetId="4">[3]INPUT!#REF!</definedName>
    <definedName name="ACH9R">[3]INPUT!#REF!</definedName>
    <definedName name="B" localSheetId="4">#REF!</definedName>
    <definedName name="B" localSheetId="2">#REF!</definedName>
    <definedName name="B">#REF!</definedName>
    <definedName name="B10A1P" localSheetId="4">#REF!</definedName>
    <definedName name="B10A1P">#REF!</definedName>
    <definedName name="b10a1t" localSheetId="4">#REF!</definedName>
    <definedName name="b10a1t">#REF!</definedName>
    <definedName name="b10a2p" localSheetId="4">#REF!</definedName>
    <definedName name="b10a2p">#REF!</definedName>
    <definedName name="b10a2t" localSheetId="4">#REF!</definedName>
    <definedName name="b10a2t">#REF!</definedName>
    <definedName name="B11A1P" localSheetId="4">#REF!</definedName>
    <definedName name="B11A1P">#REF!</definedName>
    <definedName name="b11a1t" localSheetId="4">#REF!</definedName>
    <definedName name="b11a1t">#REF!</definedName>
    <definedName name="b11a2p" localSheetId="4">#REF!</definedName>
    <definedName name="b11a2p">#REF!</definedName>
    <definedName name="b11a2t" localSheetId="4">#REF!</definedName>
    <definedName name="b11a2t">#REF!</definedName>
    <definedName name="B12A1P" localSheetId="4">#REF!</definedName>
    <definedName name="B12A1P">#REF!</definedName>
    <definedName name="b12a1t" localSheetId="4">#REF!</definedName>
    <definedName name="b12a1t">#REF!</definedName>
    <definedName name="b12a2p" localSheetId="4">#REF!</definedName>
    <definedName name="b12a2p">#REF!</definedName>
    <definedName name="b12a2t" localSheetId="4">#REF!</definedName>
    <definedName name="b12a2t">#REF!</definedName>
    <definedName name="B13A1P" localSheetId="4">#REF!</definedName>
    <definedName name="B13A1P">#REF!</definedName>
    <definedName name="b13a1t" localSheetId="4">#REF!</definedName>
    <definedName name="b13a1t">#REF!</definedName>
    <definedName name="b13a2p" localSheetId="4">#REF!</definedName>
    <definedName name="b13a2p">#REF!</definedName>
    <definedName name="b13a2t" localSheetId="4">#REF!</definedName>
    <definedName name="b13a2t">#REF!</definedName>
    <definedName name="B14A1P" localSheetId="4">#REF!</definedName>
    <definedName name="B14A1P">#REF!</definedName>
    <definedName name="b14a1t" localSheetId="4">#REF!</definedName>
    <definedName name="b14a1t">#REF!</definedName>
    <definedName name="b14a2p" localSheetId="4">#REF!</definedName>
    <definedName name="b14a2p">#REF!</definedName>
    <definedName name="b14a2t" localSheetId="4">#REF!</definedName>
    <definedName name="b14a2t">#REF!</definedName>
    <definedName name="B15A1P" localSheetId="4">#REF!</definedName>
    <definedName name="B15A1P">#REF!</definedName>
    <definedName name="b15a1t" localSheetId="4">#REF!</definedName>
    <definedName name="b15a1t">#REF!</definedName>
    <definedName name="b15a2p" localSheetId="4">#REF!</definedName>
    <definedName name="b15a2p">#REF!</definedName>
    <definedName name="b15a2t" localSheetId="4">#REF!</definedName>
    <definedName name="b15a2t">#REF!</definedName>
    <definedName name="B16A1T" localSheetId="4">#REF!</definedName>
    <definedName name="B16A1T">#REF!</definedName>
    <definedName name="B16A2P" localSheetId="4">#REF!</definedName>
    <definedName name="B16A2P">#REF!</definedName>
    <definedName name="B1A1P" localSheetId="4">#REF!</definedName>
    <definedName name="B1A1P">#REF!</definedName>
    <definedName name="b1a1t" localSheetId="4">#REF!</definedName>
    <definedName name="b1a1t">#REF!</definedName>
    <definedName name="b1a2p" localSheetId="4">#REF!</definedName>
    <definedName name="b1a2p">#REF!</definedName>
    <definedName name="b1a2t" localSheetId="4">#REF!</definedName>
    <definedName name="b1a2t">#REF!</definedName>
    <definedName name="B1B" localSheetId="4">#REF!</definedName>
    <definedName name="B1B">#REF!</definedName>
    <definedName name="B2A1P" localSheetId="4">#REF!</definedName>
    <definedName name="B2A1P">#REF!</definedName>
    <definedName name="b2a1t" localSheetId="4">#REF!</definedName>
    <definedName name="b2a1t">#REF!</definedName>
    <definedName name="b2a2p" localSheetId="4">#REF!</definedName>
    <definedName name="b2a2p">#REF!</definedName>
    <definedName name="b2a2t" localSheetId="4">#REF!</definedName>
    <definedName name="b2a2t">#REF!</definedName>
    <definedName name="B2B" localSheetId="4">#REF!</definedName>
    <definedName name="B2B">#REF!</definedName>
    <definedName name="B30A1P" localSheetId="4">#REF!</definedName>
    <definedName name="B30A1P">#REF!</definedName>
    <definedName name="b30a1t" localSheetId="4">#REF!</definedName>
    <definedName name="b30a1t">#REF!</definedName>
    <definedName name="b30a2p" localSheetId="4">#REF!</definedName>
    <definedName name="b30a2p">#REF!</definedName>
    <definedName name="b30a2t" localSheetId="4">#REF!</definedName>
    <definedName name="b30a2t">#REF!</definedName>
    <definedName name="B3A1P" localSheetId="4">#REF!</definedName>
    <definedName name="B3A1P">#REF!</definedName>
    <definedName name="b3a1t" localSheetId="4">#REF!</definedName>
    <definedName name="b3a1t">#REF!</definedName>
    <definedName name="b3a2p" localSheetId="4">#REF!</definedName>
    <definedName name="b3a2p">#REF!</definedName>
    <definedName name="b3a2t" localSheetId="4">#REF!</definedName>
    <definedName name="b3a2t">#REF!</definedName>
    <definedName name="B3B" localSheetId="4">#REF!</definedName>
    <definedName name="B3B">#REF!</definedName>
    <definedName name="B4A1P" localSheetId="4">#REF!</definedName>
    <definedName name="B4A1P">#REF!</definedName>
    <definedName name="b4a1t" localSheetId="4">#REF!</definedName>
    <definedName name="b4a1t">#REF!</definedName>
    <definedName name="b4a2p" localSheetId="4">#REF!</definedName>
    <definedName name="b4a2p">#REF!</definedName>
    <definedName name="b4a2t" localSheetId="4">#REF!</definedName>
    <definedName name="b4a2t">#REF!</definedName>
    <definedName name="B4B" localSheetId="4">#REF!</definedName>
    <definedName name="B4B">#REF!</definedName>
    <definedName name="B5A1P" localSheetId="4">#REF!</definedName>
    <definedName name="B5A1P">#REF!</definedName>
    <definedName name="b5a1t" localSheetId="4">#REF!</definedName>
    <definedName name="b5a1t">#REF!</definedName>
    <definedName name="b5a2p" localSheetId="4">#REF!</definedName>
    <definedName name="b5a2p">#REF!</definedName>
    <definedName name="b5a2t" localSheetId="4">#REF!</definedName>
    <definedName name="b5a2t">#REF!</definedName>
    <definedName name="B5B" localSheetId="4">[4]교각1!#REF!</definedName>
    <definedName name="B5B">[4]교각1!#REF!</definedName>
    <definedName name="B6A1P" localSheetId="4">#REF!</definedName>
    <definedName name="B6A1P" localSheetId="2">#REF!</definedName>
    <definedName name="B6A1P">#REF!</definedName>
    <definedName name="b6a1t" localSheetId="4">#REF!</definedName>
    <definedName name="b6a1t">#REF!</definedName>
    <definedName name="b6a2p" localSheetId="4">#REF!</definedName>
    <definedName name="b6a2p">#REF!</definedName>
    <definedName name="b6a2t" localSheetId="4">#REF!</definedName>
    <definedName name="b6a2t">#REF!</definedName>
    <definedName name="B6B" localSheetId="4">[4]교각1!#REF!</definedName>
    <definedName name="B6B">[4]교각1!#REF!</definedName>
    <definedName name="B7A1P" localSheetId="4">#REF!</definedName>
    <definedName name="B7A1P" localSheetId="2">#REF!</definedName>
    <definedName name="B7A1P">#REF!</definedName>
    <definedName name="b7a1t" localSheetId="4">#REF!</definedName>
    <definedName name="b7a1t">#REF!</definedName>
    <definedName name="b7a2p" localSheetId="4">#REF!</definedName>
    <definedName name="b7a2p">#REF!</definedName>
    <definedName name="b7a2t" localSheetId="4">#REF!</definedName>
    <definedName name="b7a2t">#REF!</definedName>
    <definedName name="B7B" localSheetId="4">[4]교각1!#REF!</definedName>
    <definedName name="B7B">[4]교각1!#REF!</definedName>
    <definedName name="B8A1P" localSheetId="4">#REF!</definedName>
    <definedName name="B8A1P" localSheetId="2">#REF!</definedName>
    <definedName name="B8A1P">#REF!</definedName>
    <definedName name="b8a1t" localSheetId="4">#REF!</definedName>
    <definedName name="b8a1t">#REF!</definedName>
    <definedName name="b8a2p" localSheetId="4">#REF!</definedName>
    <definedName name="b8a2p">#REF!</definedName>
    <definedName name="b8a2t" localSheetId="4">#REF!</definedName>
    <definedName name="b8a2t">#REF!</definedName>
    <definedName name="B9A1P" localSheetId="4">#REF!</definedName>
    <definedName name="B9A1P">#REF!</definedName>
    <definedName name="b9a1t" localSheetId="4">#REF!</definedName>
    <definedName name="b9a1t">#REF!</definedName>
    <definedName name="b9a2p" localSheetId="4">#REF!</definedName>
    <definedName name="b9a2p">#REF!</definedName>
    <definedName name="b9a2t" localSheetId="4">#REF!</definedName>
    <definedName name="b9a2t">#REF!</definedName>
    <definedName name="BA" localSheetId="4">#REF!</definedName>
    <definedName name="BA">#REF!</definedName>
    <definedName name="BA1P" localSheetId="4">#REF!</definedName>
    <definedName name="BA1P">#REF!</definedName>
    <definedName name="ba1t" localSheetId="4">#REF!</definedName>
    <definedName name="ba1t">#REF!</definedName>
    <definedName name="ba2p" localSheetId="4">#REF!</definedName>
    <definedName name="ba2p">#REF!</definedName>
    <definedName name="ba2t" localSheetId="4">#REF!</definedName>
    <definedName name="ba2t">#REF!</definedName>
    <definedName name="BB" localSheetId="4">#REF!</definedName>
    <definedName name="BB">#REF!</definedName>
    <definedName name="bbb" localSheetId="4">#REF!</definedName>
    <definedName name="bbb">#REF!</definedName>
    <definedName name="BOH10L" localSheetId="4">[3]INPUT!#REF!</definedName>
    <definedName name="BOH10L">[3]INPUT!#REF!</definedName>
    <definedName name="BOH10R" localSheetId="4">[3]INPUT!#REF!</definedName>
    <definedName name="BOH10R">[3]INPUT!#REF!</definedName>
    <definedName name="BOH3L" localSheetId="4">[3]INPUT!#REF!</definedName>
    <definedName name="BOH3L">[3]INPUT!#REF!</definedName>
    <definedName name="BOH3R" localSheetId="4">[3]INPUT!#REF!</definedName>
    <definedName name="BOH3R">[3]INPUT!#REF!</definedName>
    <definedName name="BOH4L" localSheetId="4">[3]INPUT!#REF!</definedName>
    <definedName name="BOH4L">[3]INPUT!#REF!</definedName>
    <definedName name="BOH4R" localSheetId="4">[3]INPUT!#REF!</definedName>
    <definedName name="BOH4R">[3]INPUT!#REF!</definedName>
    <definedName name="BOH5L" localSheetId="4">[3]INPUT!#REF!</definedName>
    <definedName name="BOH5L">[3]INPUT!#REF!</definedName>
    <definedName name="BOH5R" localSheetId="4">[3]INPUT!#REF!</definedName>
    <definedName name="BOH5R">[3]INPUT!#REF!</definedName>
    <definedName name="BOH6L" localSheetId="4">[3]INPUT!#REF!</definedName>
    <definedName name="BOH6L">[3]INPUT!#REF!</definedName>
    <definedName name="BOH6R" localSheetId="4">[3]INPUT!#REF!</definedName>
    <definedName name="BOH6R">[3]INPUT!#REF!</definedName>
    <definedName name="BOH7L" localSheetId="4">[3]INPUT!#REF!</definedName>
    <definedName name="BOH7L">[3]INPUT!#REF!</definedName>
    <definedName name="BOH7R" localSheetId="4">[3]INPUT!#REF!</definedName>
    <definedName name="BOH7R">[3]INPUT!#REF!</definedName>
    <definedName name="BOH8L" localSheetId="4">[3]INPUT!#REF!</definedName>
    <definedName name="BOH8L">[3]INPUT!#REF!</definedName>
    <definedName name="BOH8R" localSheetId="4">[3]INPUT!#REF!</definedName>
    <definedName name="BOH8R">[3]INPUT!#REF!</definedName>
    <definedName name="BOH9L" localSheetId="4">[3]INPUT!#REF!</definedName>
    <definedName name="BOH9L">[3]INPUT!#REF!</definedName>
    <definedName name="BOH9R" localSheetId="4">[3]INPUT!#REF!</definedName>
    <definedName name="BOH9R">[3]INPUT!#REF!</definedName>
    <definedName name="BOK10L" localSheetId="4">[3]INPUT!#REF!</definedName>
    <definedName name="BOK10L">[3]INPUT!#REF!</definedName>
    <definedName name="BOK10R" localSheetId="4">[3]INPUT!#REF!</definedName>
    <definedName name="BOK10R">[3]INPUT!#REF!</definedName>
    <definedName name="BOK3L" localSheetId="4">[3]INPUT!#REF!</definedName>
    <definedName name="BOK3L">[3]INPUT!#REF!</definedName>
    <definedName name="BOK3R" localSheetId="4">[3]INPUT!#REF!</definedName>
    <definedName name="BOK3R">[3]INPUT!#REF!</definedName>
    <definedName name="BOK4L" localSheetId="4">[3]INPUT!#REF!</definedName>
    <definedName name="BOK4L">[3]INPUT!#REF!</definedName>
    <definedName name="BOK4R" localSheetId="4">[3]INPUT!#REF!</definedName>
    <definedName name="BOK4R">[3]INPUT!#REF!</definedName>
    <definedName name="BOK5L" localSheetId="4">[3]INPUT!#REF!</definedName>
    <definedName name="BOK5L">[3]INPUT!#REF!</definedName>
    <definedName name="BOK5R" localSheetId="4">[3]INPUT!#REF!</definedName>
    <definedName name="BOK5R">[3]INPUT!#REF!</definedName>
    <definedName name="BOK6L" localSheetId="4">[3]INPUT!#REF!</definedName>
    <definedName name="BOK6L">[3]INPUT!#REF!</definedName>
    <definedName name="BOK6R" localSheetId="4">[3]INPUT!#REF!</definedName>
    <definedName name="BOK6R">[3]INPUT!#REF!</definedName>
    <definedName name="BOK7L" localSheetId="4">[3]INPUT!#REF!</definedName>
    <definedName name="BOK7L">[3]INPUT!#REF!</definedName>
    <definedName name="BOK7R" localSheetId="4">[3]INPUT!#REF!</definedName>
    <definedName name="BOK7R">[3]INPUT!#REF!</definedName>
    <definedName name="BOK8L" localSheetId="4">[3]INPUT!#REF!</definedName>
    <definedName name="BOK8L">[3]INPUT!#REF!</definedName>
    <definedName name="BOK8R" localSheetId="4">[3]INPUT!#REF!</definedName>
    <definedName name="BOK8R">[3]INPUT!#REF!</definedName>
    <definedName name="BOK9L" localSheetId="4">[3]INPUT!#REF!</definedName>
    <definedName name="BOK9L">[3]INPUT!#REF!</definedName>
    <definedName name="BOK9R" localSheetId="4">[3]INPUT!#REF!</definedName>
    <definedName name="BOK9R">[3]INPUT!#REF!</definedName>
    <definedName name="c1.a1p" localSheetId="4">#REF!</definedName>
    <definedName name="c1.a1p" localSheetId="2">#REF!</definedName>
    <definedName name="c1.a1p">#REF!</definedName>
    <definedName name="c1.a1t" localSheetId="4">#REF!</definedName>
    <definedName name="c1.a1t">#REF!</definedName>
    <definedName name="c1.a2p" localSheetId="4">#REF!</definedName>
    <definedName name="c1.a2p">#REF!</definedName>
    <definedName name="c1.a2t" localSheetId="4">#REF!</definedName>
    <definedName name="c1.a2t">#REF!</definedName>
    <definedName name="c2.a1p" localSheetId="4">#REF!</definedName>
    <definedName name="c2.a1p">#REF!</definedName>
    <definedName name="c2.a1t" localSheetId="4">#REF!</definedName>
    <definedName name="c2.a1t">#REF!</definedName>
    <definedName name="c2.a2p" localSheetId="4">#REF!</definedName>
    <definedName name="c2.a2p">#REF!</definedName>
    <definedName name="c2.a2t" localSheetId="4">#REF!</definedName>
    <definedName name="c2.a2t">#REF!</definedName>
    <definedName name="CA10L" localSheetId="4">[2]INPUT!#REF!</definedName>
    <definedName name="CA10L">[2]INPUT!#REF!</definedName>
    <definedName name="CA10R" localSheetId="4">[2]INPUT!#REF!</definedName>
    <definedName name="CA10R">[2]INPUT!#REF!</definedName>
    <definedName name="CA3L" localSheetId="4">[2]INPUT!#REF!</definedName>
    <definedName name="CA3L">[2]INPUT!#REF!</definedName>
    <definedName name="CA3R" localSheetId="4">[2]INPUT!#REF!</definedName>
    <definedName name="CA3R">[2]INPUT!#REF!</definedName>
    <definedName name="CA4L" localSheetId="4">[2]INPUT!#REF!</definedName>
    <definedName name="CA4L">[2]INPUT!#REF!</definedName>
    <definedName name="CA4R" localSheetId="4">[2]INPUT!#REF!</definedName>
    <definedName name="CA4R">[2]INPUT!#REF!</definedName>
    <definedName name="CA5L" localSheetId="4">[2]INPUT!#REF!</definedName>
    <definedName name="CA5L">[2]INPUT!#REF!</definedName>
    <definedName name="CA5R" localSheetId="4">[2]INPUT!#REF!</definedName>
    <definedName name="CA5R">[2]INPUT!#REF!</definedName>
    <definedName name="CA6L" localSheetId="4">[2]INPUT!#REF!</definedName>
    <definedName name="CA6L">[2]INPUT!#REF!</definedName>
    <definedName name="CA6R" localSheetId="4">[2]INPUT!#REF!</definedName>
    <definedName name="CA6R">[2]INPUT!#REF!</definedName>
    <definedName name="CA7L" localSheetId="4">[2]INPUT!#REF!</definedName>
    <definedName name="CA7L">[2]INPUT!#REF!</definedName>
    <definedName name="CA7R" localSheetId="4">[2]INPUT!#REF!</definedName>
    <definedName name="CA7R">[2]INPUT!#REF!</definedName>
    <definedName name="CA8L" localSheetId="4">[2]INPUT!#REF!</definedName>
    <definedName name="CA8L">[2]INPUT!#REF!</definedName>
    <definedName name="CA8R" localSheetId="4">[2]INPUT!#REF!</definedName>
    <definedName name="CA8R">[2]INPUT!#REF!</definedName>
    <definedName name="CA9L" localSheetId="4">[2]INPUT!#REF!</definedName>
    <definedName name="CA9L">[2]INPUT!#REF!</definedName>
    <definedName name="CA9R" localSheetId="4">[2]INPUT!#REF!</definedName>
    <definedName name="CA9R">[2]INPUT!#REF!</definedName>
    <definedName name="CHN10L" localSheetId="4">[3]INPUT!#REF!</definedName>
    <definedName name="CHN10L">[3]INPUT!#REF!</definedName>
    <definedName name="CHN10R" localSheetId="4">[3]INPUT!#REF!</definedName>
    <definedName name="CHN10R">[3]INPUT!#REF!</definedName>
    <definedName name="CHN3L" localSheetId="4">[3]INPUT!#REF!</definedName>
    <definedName name="CHN3L">[3]INPUT!#REF!</definedName>
    <definedName name="CHN3R" localSheetId="4">[3]INPUT!#REF!</definedName>
    <definedName name="CHN3R">[3]INPUT!#REF!</definedName>
    <definedName name="CHN4L" localSheetId="4">[3]INPUT!#REF!</definedName>
    <definedName name="CHN4L">[3]INPUT!#REF!</definedName>
    <definedName name="CHN4R" localSheetId="4">[3]INPUT!#REF!</definedName>
    <definedName name="CHN4R">[3]INPUT!#REF!</definedName>
    <definedName name="CHN5L" localSheetId="4">[3]INPUT!#REF!</definedName>
    <definedName name="CHN5L">[3]INPUT!#REF!</definedName>
    <definedName name="CHN5R" localSheetId="4">[3]INPUT!#REF!</definedName>
    <definedName name="CHN5R">[3]INPUT!#REF!</definedName>
    <definedName name="CHN6L" localSheetId="4">[3]INPUT!#REF!</definedName>
    <definedName name="CHN6L">[3]INPUT!#REF!</definedName>
    <definedName name="CHN6R" localSheetId="4">[3]INPUT!#REF!</definedName>
    <definedName name="CHN6R">[3]INPUT!#REF!</definedName>
    <definedName name="CHN7L" localSheetId="4">[3]INPUT!#REF!</definedName>
    <definedName name="CHN7L">[3]INPUT!#REF!</definedName>
    <definedName name="CHN7R" localSheetId="4">[3]INPUT!#REF!</definedName>
    <definedName name="CHN7R">[3]INPUT!#REF!</definedName>
    <definedName name="CHN8L" localSheetId="4">[3]INPUT!#REF!</definedName>
    <definedName name="CHN8L">[3]INPUT!#REF!</definedName>
    <definedName name="CHN8R" localSheetId="4">[3]INPUT!#REF!</definedName>
    <definedName name="CHN8R">[3]INPUT!#REF!</definedName>
    <definedName name="CHN9L" localSheetId="4">[3]INPUT!#REF!</definedName>
    <definedName name="CHN9L">[3]INPUT!#REF!</definedName>
    <definedName name="CHN9R" localSheetId="4">[3]INPUT!#REF!</definedName>
    <definedName name="CHN9R">[3]INPUT!#REF!</definedName>
    <definedName name="CHO10L" localSheetId="4">[3]INPUT!#REF!</definedName>
    <definedName name="CHO10L">[3]INPUT!#REF!</definedName>
    <definedName name="CHO10R" localSheetId="4">[3]INPUT!#REF!</definedName>
    <definedName name="CHO10R">[3]INPUT!#REF!</definedName>
    <definedName name="CHO3L" localSheetId="4">[3]INPUT!#REF!</definedName>
    <definedName name="CHO3L">[3]INPUT!#REF!</definedName>
    <definedName name="CHO3R" localSheetId="4">[3]INPUT!#REF!</definedName>
    <definedName name="CHO3R">[3]INPUT!#REF!</definedName>
    <definedName name="CHO4L" localSheetId="4">[3]INPUT!#REF!</definedName>
    <definedName name="CHO4L">[3]INPUT!#REF!</definedName>
    <definedName name="CHO4R" localSheetId="4">[3]INPUT!#REF!</definedName>
    <definedName name="CHO4R">[3]INPUT!#REF!</definedName>
    <definedName name="CHO5L" localSheetId="4">[3]INPUT!#REF!</definedName>
    <definedName name="CHO5L">[3]INPUT!#REF!</definedName>
    <definedName name="CHO5R" localSheetId="4">[3]INPUT!#REF!</definedName>
    <definedName name="CHO5R">[3]INPUT!#REF!</definedName>
    <definedName name="CHO6L" localSheetId="4">[3]INPUT!#REF!</definedName>
    <definedName name="CHO6L">[3]INPUT!#REF!</definedName>
    <definedName name="CHO6R" localSheetId="4">[3]INPUT!#REF!</definedName>
    <definedName name="CHO6R">[3]INPUT!#REF!</definedName>
    <definedName name="CHO7L" localSheetId="4">[3]INPUT!#REF!</definedName>
    <definedName name="CHO7L">[3]INPUT!#REF!</definedName>
    <definedName name="CHO7R" localSheetId="4">[3]INPUT!#REF!</definedName>
    <definedName name="CHO7R">[3]INPUT!#REF!</definedName>
    <definedName name="CHO8L" localSheetId="4">[3]INPUT!#REF!</definedName>
    <definedName name="CHO8L">[3]INPUT!#REF!</definedName>
    <definedName name="CHO8R" localSheetId="4">[3]INPUT!#REF!</definedName>
    <definedName name="CHO8R">[3]INPUT!#REF!</definedName>
    <definedName name="CHO9L" localSheetId="4">[3]INPUT!#REF!</definedName>
    <definedName name="CHO9L">[3]INPUT!#REF!</definedName>
    <definedName name="CHO9R" localSheetId="4">[3]INPUT!#REF!</definedName>
    <definedName name="CHO9R">[3]INPUT!#REF!</definedName>
    <definedName name="CHP10L" localSheetId="4">[3]INPUT!#REF!</definedName>
    <definedName name="CHP10L">[3]INPUT!#REF!</definedName>
    <definedName name="CHP10R" localSheetId="4">[3]INPUT!#REF!</definedName>
    <definedName name="CHP10R">[3]INPUT!#REF!</definedName>
    <definedName name="CHP3L" localSheetId="4">[3]INPUT!#REF!</definedName>
    <definedName name="CHP3L">[3]INPUT!#REF!</definedName>
    <definedName name="CHP3R" localSheetId="4">[3]INPUT!#REF!</definedName>
    <definedName name="CHP3R">[3]INPUT!#REF!</definedName>
    <definedName name="CHP4L" localSheetId="4">[3]INPUT!#REF!</definedName>
    <definedName name="CHP4L">[3]INPUT!#REF!</definedName>
    <definedName name="CHP4R" localSheetId="4">[3]INPUT!#REF!</definedName>
    <definedName name="CHP4R">[3]INPUT!#REF!</definedName>
    <definedName name="CHP5L" localSheetId="4">[3]INPUT!#REF!</definedName>
    <definedName name="CHP5L">[3]INPUT!#REF!</definedName>
    <definedName name="CHP5R" localSheetId="4">[3]INPUT!#REF!</definedName>
    <definedName name="CHP5R">[3]INPUT!#REF!</definedName>
    <definedName name="CHP6L" localSheetId="4">[3]INPUT!#REF!</definedName>
    <definedName name="CHP6L">[3]INPUT!#REF!</definedName>
    <definedName name="CHP6R" localSheetId="4">[3]INPUT!#REF!</definedName>
    <definedName name="CHP6R">[3]INPUT!#REF!</definedName>
    <definedName name="CHP7L" localSheetId="4">[3]INPUT!#REF!</definedName>
    <definedName name="CHP7L">[3]INPUT!#REF!</definedName>
    <definedName name="CHP7R" localSheetId="4">[3]INPUT!#REF!</definedName>
    <definedName name="CHP7R">[3]INPUT!#REF!</definedName>
    <definedName name="CHP8L" localSheetId="4">[3]INPUT!#REF!</definedName>
    <definedName name="CHP8L">[3]INPUT!#REF!</definedName>
    <definedName name="CHP8R" localSheetId="4">[3]INPUT!#REF!</definedName>
    <definedName name="CHP8R">[3]INPUT!#REF!</definedName>
    <definedName name="CHP9L" localSheetId="4">[3]INPUT!#REF!</definedName>
    <definedName name="CHP9L">[3]INPUT!#REF!</definedName>
    <definedName name="CHP9R" localSheetId="4">[3]INPUT!#REF!</definedName>
    <definedName name="CHP9R">[3]INPUT!#REF!</definedName>
    <definedName name="CHQ10L" localSheetId="4">[3]INPUT!#REF!</definedName>
    <definedName name="CHQ10L">[3]INPUT!#REF!</definedName>
    <definedName name="CHQ10R" localSheetId="4">[3]INPUT!#REF!</definedName>
    <definedName name="CHQ10R">[3]INPUT!#REF!</definedName>
    <definedName name="CHQ3L" localSheetId="4">[3]INPUT!#REF!</definedName>
    <definedName name="CHQ3L">[3]INPUT!#REF!</definedName>
    <definedName name="CHQ3R" localSheetId="4">[3]INPUT!#REF!</definedName>
    <definedName name="CHQ3R">[3]INPUT!#REF!</definedName>
    <definedName name="CHQ4L" localSheetId="4">[3]INPUT!#REF!</definedName>
    <definedName name="CHQ4L">[3]INPUT!#REF!</definedName>
    <definedName name="CHQ4R" localSheetId="4">[3]INPUT!#REF!</definedName>
    <definedName name="CHQ4R">[3]INPUT!#REF!</definedName>
    <definedName name="CHQ5L" localSheetId="4">[3]INPUT!#REF!</definedName>
    <definedName name="CHQ5L">[3]INPUT!#REF!</definedName>
    <definedName name="CHQ5R" localSheetId="4">[3]INPUT!#REF!</definedName>
    <definedName name="CHQ5R">[3]INPUT!#REF!</definedName>
    <definedName name="CHQ6L" localSheetId="4">[3]INPUT!#REF!</definedName>
    <definedName name="CHQ6L">[3]INPUT!#REF!</definedName>
    <definedName name="CHQ6R" localSheetId="4">[3]INPUT!#REF!</definedName>
    <definedName name="CHQ6R">[3]INPUT!#REF!</definedName>
    <definedName name="CHQ7L" localSheetId="4">[3]INPUT!#REF!</definedName>
    <definedName name="CHQ7L">[3]INPUT!#REF!</definedName>
    <definedName name="CHQ7R" localSheetId="4">[3]INPUT!#REF!</definedName>
    <definedName name="CHQ7R">[3]INPUT!#REF!</definedName>
    <definedName name="CHQ8L" localSheetId="4">[3]INPUT!#REF!</definedName>
    <definedName name="CHQ8L">[3]INPUT!#REF!</definedName>
    <definedName name="CHQ8R" localSheetId="4">[3]INPUT!#REF!</definedName>
    <definedName name="CHQ8R">[3]INPUT!#REF!</definedName>
    <definedName name="CHQ9L" localSheetId="4">[3]INPUT!#REF!</definedName>
    <definedName name="CHQ9L">[3]INPUT!#REF!</definedName>
    <definedName name="CHQ9R" localSheetId="4">[3]INPUT!#REF!</definedName>
    <definedName name="CHQ9R">[3]INPUT!#REF!</definedName>
    <definedName name="CHR10L" localSheetId="4">[3]INPUT!#REF!</definedName>
    <definedName name="CHR10L">[3]INPUT!#REF!</definedName>
    <definedName name="CHR10R" localSheetId="4">[3]INPUT!#REF!</definedName>
    <definedName name="CHR10R">[3]INPUT!#REF!</definedName>
    <definedName name="CHR3L" localSheetId="4">[3]INPUT!#REF!</definedName>
    <definedName name="CHR3L">[3]INPUT!#REF!</definedName>
    <definedName name="CHR3R" localSheetId="4">[3]INPUT!#REF!</definedName>
    <definedName name="CHR3R">[3]INPUT!#REF!</definedName>
    <definedName name="CHR4L" localSheetId="4">[3]INPUT!#REF!</definedName>
    <definedName name="CHR4L">[3]INPUT!#REF!</definedName>
    <definedName name="CHR4R" localSheetId="4">[3]INPUT!#REF!</definedName>
    <definedName name="CHR4R">[3]INPUT!#REF!</definedName>
    <definedName name="CHR5L" localSheetId="4">[3]INPUT!#REF!</definedName>
    <definedName name="CHR5L">[3]INPUT!#REF!</definedName>
    <definedName name="CHR5R" localSheetId="4">[3]INPUT!#REF!</definedName>
    <definedName name="CHR5R">[3]INPUT!#REF!</definedName>
    <definedName name="CHR6L" localSheetId="4">[3]INPUT!#REF!</definedName>
    <definedName name="CHR6L">[3]INPUT!#REF!</definedName>
    <definedName name="CHR6R" localSheetId="4">[3]INPUT!#REF!</definedName>
    <definedName name="CHR6R">[3]INPUT!#REF!</definedName>
    <definedName name="CHR7L" localSheetId="4">[3]INPUT!#REF!</definedName>
    <definedName name="CHR7L">[3]INPUT!#REF!</definedName>
    <definedName name="CHR7R" localSheetId="4">[3]INPUT!#REF!</definedName>
    <definedName name="CHR7R">[3]INPUT!#REF!</definedName>
    <definedName name="CHR8L" localSheetId="4">[3]INPUT!#REF!</definedName>
    <definedName name="CHR8L">[3]INPUT!#REF!</definedName>
    <definedName name="CHR8R" localSheetId="4">[3]INPUT!#REF!</definedName>
    <definedName name="CHR8R">[3]INPUT!#REF!</definedName>
    <definedName name="CHR9L" localSheetId="4">[3]INPUT!#REF!</definedName>
    <definedName name="CHR9L">[3]INPUT!#REF!</definedName>
    <definedName name="CHR9R" localSheetId="4">[3]INPUT!#REF!</definedName>
    <definedName name="CHR9R">[3]INPUT!#REF!</definedName>
    <definedName name="CHSUM10L" localSheetId="4">[3]INPUT!#REF!</definedName>
    <definedName name="CHSUM10L">[3]INPUT!#REF!</definedName>
    <definedName name="CHSUM10R" localSheetId="4">[3]INPUT!#REF!</definedName>
    <definedName name="CHSUM10R">[3]INPUT!#REF!</definedName>
    <definedName name="CHSUM3L" localSheetId="4">[3]INPUT!#REF!</definedName>
    <definedName name="CHSUM3L">[3]INPUT!#REF!</definedName>
    <definedName name="CHSUM3R" localSheetId="4">[3]INPUT!#REF!</definedName>
    <definedName name="CHSUM3R">[3]INPUT!#REF!</definedName>
    <definedName name="CHSUM4L" localSheetId="4">[3]INPUT!#REF!</definedName>
    <definedName name="CHSUM4L">[3]INPUT!#REF!</definedName>
    <definedName name="CHSUM4R" localSheetId="4">[3]INPUT!#REF!</definedName>
    <definedName name="CHSUM4R">[3]INPUT!#REF!</definedName>
    <definedName name="CHSUM5L" localSheetId="4">[3]INPUT!#REF!</definedName>
    <definedName name="CHSUM5L">[3]INPUT!#REF!</definedName>
    <definedName name="CHSUM5R" localSheetId="4">[3]INPUT!#REF!</definedName>
    <definedName name="CHSUM5R">[3]INPUT!#REF!</definedName>
    <definedName name="CHSUM6L" localSheetId="4">[3]INPUT!#REF!</definedName>
    <definedName name="CHSUM6L">[3]INPUT!#REF!</definedName>
    <definedName name="CHSUM6R" localSheetId="4">[3]INPUT!#REF!</definedName>
    <definedName name="CHSUM6R">[3]INPUT!#REF!</definedName>
    <definedName name="CHSUM7L" localSheetId="4">[3]INPUT!#REF!</definedName>
    <definedName name="CHSUM7L">[3]INPUT!#REF!</definedName>
    <definedName name="CHSUM7R" localSheetId="4">[3]INPUT!#REF!</definedName>
    <definedName name="CHSUM7R">[3]INPUT!#REF!</definedName>
    <definedName name="CHSUM8L" localSheetId="4">[3]INPUT!#REF!</definedName>
    <definedName name="CHSUM8L">[3]INPUT!#REF!</definedName>
    <definedName name="CHSUM8R" localSheetId="4">[3]INPUT!#REF!</definedName>
    <definedName name="CHSUM8R">[3]INPUT!#REF!</definedName>
    <definedName name="CHSUM9L" localSheetId="4">[3]INPUT!#REF!</definedName>
    <definedName name="CHSUM9L">[3]INPUT!#REF!</definedName>
    <definedName name="CHSUM9R" localSheetId="4">[3]INPUT!#REF!</definedName>
    <definedName name="CHSUM9R">[3]INPUT!#REF!</definedName>
    <definedName name="CN10TL" localSheetId="4">[3]INPUT!#REF!</definedName>
    <definedName name="CN10TL">[3]INPUT!#REF!</definedName>
    <definedName name="CN10TR" localSheetId="4">[3]INPUT!#REF!</definedName>
    <definedName name="CN10TR">[3]INPUT!#REF!</definedName>
    <definedName name="CN3TL" localSheetId="4">[3]INPUT!#REF!</definedName>
    <definedName name="CN3TL">[3]INPUT!#REF!</definedName>
    <definedName name="CN3TR" localSheetId="4">[3]INPUT!#REF!</definedName>
    <definedName name="CN3TR">[3]INPUT!#REF!</definedName>
    <definedName name="CN4TL" localSheetId="4">[3]INPUT!#REF!</definedName>
    <definedName name="CN4TL">[3]INPUT!#REF!</definedName>
    <definedName name="CN4TR" localSheetId="4">[3]INPUT!#REF!</definedName>
    <definedName name="CN4TR">[3]INPUT!#REF!</definedName>
    <definedName name="CN5TL" localSheetId="4">[3]INPUT!#REF!</definedName>
    <definedName name="CN5TL">[3]INPUT!#REF!</definedName>
    <definedName name="CN5TR" localSheetId="4">[3]INPUT!#REF!</definedName>
    <definedName name="CN5TR">[3]INPUT!#REF!</definedName>
    <definedName name="CN6TL" localSheetId="4">[3]INPUT!#REF!</definedName>
    <definedName name="CN6TL">[3]INPUT!#REF!</definedName>
    <definedName name="CN6TR" localSheetId="4">[3]INPUT!#REF!</definedName>
    <definedName name="CN6TR">[3]INPUT!#REF!</definedName>
    <definedName name="CN7TL" localSheetId="4">[3]INPUT!#REF!</definedName>
    <definedName name="CN7TL">[3]INPUT!#REF!</definedName>
    <definedName name="CN7TR" localSheetId="4">[3]INPUT!#REF!</definedName>
    <definedName name="CN7TR">[3]INPUT!#REF!</definedName>
    <definedName name="CN8TL" localSheetId="4">[3]INPUT!#REF!</definedName>
    <definedName name="CN8TL">[3]INPUT!#REF!</definedName>
    <definedName name="CN8TR" localSheetId="4">[3]INPUT!#REF!</definedName>
    <definedName name="CN8TR">[3]INPUT!#REF!</definedName>
    <definedName name="CN9TL" localSheetId="4">[3]INPUT!#REF!</definedName>
    <definedName name="CN9TL">[3]INPUT!#REF!</definedName>
    <definedName name="CN9TR" localSheetId="4">[3]INPUT!#REF!</definedName>
    <definedName name="CN9TR">[3]INPUT!#REF!</definedName>
    <definedName name="CUT10L" localSheetId="4">[3]INPUT!#REF!</definedName>
    <definedName name="CUT10L">[3]INPUT!#REF!</definedName>
    <definedName name="CUT10R" localSheetId="4">[3]INPUT!#REF!</definedName>
    <definedName name="CUT10R">[3]INPUT!#REF!</definedName>
    <definedName name="CUT3L" localSheetId="4">[3]INPUT!#REF!</definedName>
    <definedName name="CUT3L">[3]INPUT!#REF!</definedName>
    <definedName name="CUT3R" localSheetId="4">[3]INPUT!#REF!</definedName>
    <definedName name="CUT3R">[3]INPUT!#REF!</definedName>
    <definedName name="CUT4L" localSheetId="4">[3]INPUT!#REF!</definedName>
    <definedName name="CUT4L">[3]INPUT!#REF!</definedName>
    <definedName name="CUT4R" localSheetId="4">[3]INPUT!#REF!</definedName>
    <definedName name="CUT4R">[3]INPUT!#REF!</definedName>
    <definedName name="CUT5L" localSheetId="4">[3]INPUT!#REF!</definedName>
    <definedName name="CUT5L">[3]INPUT!#REF!</definedName>
    <definedName name="CUT5R" localSheetId="4">[3]INPUT!#REF!</definedName>
    <definedName name="CUT5R">[3]INPUT!#REF!</definedName>
    <definedName name="CUT6L" localSheetId="4">[3]INPUT!#REF!</definedName>
    <definedName name="CUT6L">[3]INPUT!#REF!</definedName>
    <definedName name="CUT6R" localSheetId="4">[3]INPUT!#REF!</definedName>
    <definedName name="CUT6R">[3]INPUT!#REF!</definedName>
    <definedName name="CUT7L" localSheetId="4">[3]INPUT!#REF!</definedName>
    <definedName name="CUT7L">[3]INPUT!#REF!</definedName>
    <definedName name="CUT7R" localSheetId="4">[3]INPUT!#REF!</definedName>
    <definedName name="CUT7R">[3]INPUT!#REF!</definedName>
    <definedName name="CUT8L" localSheetId="4">[3]INPUT!#REF!</definedName>
    <definedName name="CUT8L">[3]INPUT!#REF!</definedName>
    <definedName name="CUT8R" localSheetId="4">[3]INPUT!#REF!</definedName>
    <definedName name="CUT8R">[3]INPUT!#REF!</definedName>
    <definedName name="CUT9L" localSheetId="4">[3]INPUT!#REF!</definedName>
    <definedName name="CUT9L">[3]INPUT!#REF!</definedName>
    <definedName name="CUT9R" localSheetId="4">[3]INPUT!#REF!</definedName>
    <definedName name="CUT9R">[3]INPUT!#REF!</definedName>
    <definedName name="CX10L" localSheetId="4">[3]INPUT!#REF!</definedName>
    <definedName name="CX10L">[3]INPUT!#REF!</definedName>
    <definedName name="CX10R" localSheetId="4">[3]INPUT!#REF!</definedName>
    <definedName name="CX10R">[3]INPUT!#REF!</definedName>
    <definedName name="CX3L" localSheetId="4">[3]INPUT!#REF!</definedName>
    <definedName name="CX3L">[3]INPUT!#REF!</definedName>
    <definedName name="CX3R" localSheetId="4">[3]INPUT!#REF!</definedName>
    <definedName name="CX3R">[3]INPUT!#REF!</definedName>
    <definedName name="CX4L" localSheetId="4">[3]INPUT!#REF!</definedName>
    <definedName name="CX4L">[3]INPUT!#REF!</definedName>
    <definedName name="CX4R" localSheetId="4">[3]INPUT!#REF!</definedName>
    <definedName name="CX4R">[3]INPUT!#REF!</definedName>
    <definedName name="CX5L" localSheetId="4">[3]INPUT!#REF!</definedName>
    <definedName name="CX5L">[3]INPUT!#REF!</definedName>
    <definedName name="CX5R" localSheetId="4">[3]INPUT!#REF!</definedName>
    <definedName name="CX5R">[3]INPUT!#REF!</definedName>
    <definedName name="CX6L" localSheetId="4">[3]INPUT!#REF!</definedName>
    <definedName name="CX6L">[3]INPUT!#REF!</definedName>
    <definedName name="CX6R" localSheetId="4">[3]INPUT!#REF!</definedName>
    <definedName name="CX6R">[3]INPUT!#REF!</definedName>
    <definedName name="CX7L" localSheetId="4">[3]INPUT!#REF!</definedName>
    <definedName name="CX7L">[3]INPUT!#REF!</definedName>
    <definedName name="CX7R" localSheetId="4">[3]INPUT!#REF!</definedName>
    <definedName name="CX7R">[3]INPUT!#REF!</definedName>
    <definedName name="CX8L" localSheetId="4">[3]INPUT!#REF!</definedName>
    <definedName name="CX8L">[3]INPUT!#REF!</definedName>
    <definedName name="CX8R" localSheetId="4">[3]INPUT!#REF!</definedName>
    <definedName name="CX8R">[3]INPUT!#REF!</definedName>
    <definedName name="CX9L" localSheetId="4">[3]INPUT!#REF!</definedName>
    <definedName name="CX9L">[3]INPUT!#REF!</definedName>
    <definedName name="CX9R" localSheetId="4">[3]INPUT!#REF!</definedName>
    <definedName name="CX9R">[3]INPUT!#REF!</definedName>
    <definedName name="CY10L" localSheetId="4">[3]INPUT!#REF!</definedName>
    <definedName name="CY10L">[3]INPUT!#REF!</definedName>
    <definedName name="CY10R" localSheetId="4">[3]INPUT!#REF!</definedName>
    <definedName name="CY10R">[3]INPUT!#REF!</definedName>
    <definedName name="CY3L" localSheetId="4">[3]INPUT!#REF!</definedName>
    <definedName name="CY3L">[3]INPUT!#REF!</definedName>
    <definedName name="CY3R" localSheetId="4">[3]INPUT!#REF!</definedName>
    <definedName name="CY3R">[3]INPUT!#REF!</definedName>
    <definedName name="CY4L" localSheetId="4">[3]INPUT!#REF!</definedName>
    <definedName name="CY4L">[3]INPUT!#REF!</definedName>
    <definedName name="CY4R" localSheetId="4">[3]INPUT!#REF!</definedName>
    <definedName name="CY4R">[3]INPUT!#REF!</definedName>
    <definedName name="CY5L" localSheetId="4">[3]INPUT!#REF!</definedName>
    <definedName name="CY5L">[3]INPUT!#REF!</definedName>
    <definedName name="CY5R" localSheetId="4">[3]INPUT!#REF!</definedName>
    <definedName name="CY5R">[3]INPUT!#REF!</definedName>
    <definedName name="CY6L" localSheetId="4">[3]INPUT!#REF!</definedName>
    <definedName name="CY6L">[3]INPUT!#REF!</definedName>
    <definedName name="CY6R" localSheetId="4">[3]INPUT!#REF!</definedName>
    <definedName name="CY6R">[3]INPUT!#REF!</definedName>
    <definedName name="CY7L" localSheetId="4">[3]INPUT!#REF!</definedName>
    <definedName name="CY7L">[3]INPUT!#REF!</definedName>
    <definedName name="CY7R" localSheetId="4">[3]INPUT!#REF!</definedName>
    <definedName name="CY7R">[3]INPUT!#REF!</definedName>
    <definedName name="CY8L" localSheetId="4">[3]INPUT!#REF!</definedName>
    <definedName name="CY8L">[3]INPUT!#REF!</definedName>
    <definedName name="CY8R" localSheetId="4">[3]INPUT!#REF!</definedName>
    <definedName name="CY8R">[3]INPUT!#REF!</definedName>
    <definedName name="CY9L" localSheetId="4">[3]INPUT!#REF!</definedName>
    <definedName name="CY9L">[3]INPUT!#REF!</definedName>
    <definedName name="CY9R" localSheetId="4">[3]INPUT!#REF!</definedName>
    <definedName name="CY9R">[3]INPUT!#REF!</definedName>
    <definedName name="CYA10L" localSheetId="4">[3]INPUT!#REF!</definedName>
    <definedName name="CYA10L">[3]INPUT!#REF!</definedName>
    <definedName name="CYA10R" localSheetId="4">[3]INPUT!#REF!</definedName>
    <definedName name="CYA10R">[3]INPUT!#REF!</definedName>
    <definedName name="CYA3L" localSheetId="4">[3]INPUT!#REF!</definedName>
    <definedName name="CYA3L">[3]INPUT!#REF!</definedName>
    <definedName name="CYA3R" localSheetId="4">[3]INPUT!#REF!</definedName>
    <definedName name="CYA3R">[3]INPUT!#REF!</definedName>
    <definedName name="CYA4L" localSheetId="4">[3]INPUT!#REF!</definedName>
    <definedName name="CYA4L">[3]INPUT!#REF!</definedName>
    <definedName name="CYA4R" localSheetId="4">[3]INPUT!#REF!</definedName>
    <definedName name="CYA4R">[3]INPUT!#REF!</definedName>
    <definedName name="CYA5L" localSheetId="4">[3]INPUT!#REF!</definedName>
    <definedName name="CYA5L">[3]INPUT!#REF!</definedName>
    <definedName name="CYA5R" localSheetId="4">[3]INPUT!#REF!</definedName>
    <definedName name="CYA5R">[3]INPUT!#REF!</definedName>
    <definedName name="CYA6L" localSheetId="4">[3]INPUT!#REF!</definedName>
    <definedName name="CYA6L">[3]INPUT!#REF!</definedName>
    <definedName name="CYA6R" localSheetId="4">[3]INPUT!#REF!</definedName>
    <definedName name="CYA6R">[3]INPUT!#REF!</definedName>
    <definedName name="CYA7L" localSheetId="4">[3]INPUT!#REF!</definedName>
    <definedName name="CYA7L">[3]INPUT!#REF!</definedName>
    <definedName name="CYA7R" localSheetId="4">[3]INPUT!#REF!</definedName>
    <definedName name="CYA7R">[3]INPUT!#REF!</definedName>
    <definedName name="CYA8L" localSheetId="4">[3]INPUT!#REF!</definedName>
    <definedName name="CYA8L">[3]INPUT!#REF!</definedName>
    <definedName name="CYA8R" localSheetId="4">[3]INPUT!#REF!</definedName>
    <definedName name="CYA8R">[3]INPUT!#REF!</definedName>
    <definedName name="CYA9L" localSheetId="4">[3]INPUT!#REF!</definedName>
    <definedName name="CYA9L">[3]INPUT!#REF!</definedName>
    <definedName name="CYA9R" localSheetId="4">[3]INPUT!#REF!</definedName>
    <definedName name="CYA9R">[3]INPUT!#REF!</definedName>
    <definedName name="CYB10L" localSheetId="4">[3]INPUT!#REF!</definedName>
    <definedName name="CYB10L">[3]INPUT!#REF!</definedName>
    <definedName name="CYB10R" localSheetId="4">[3]INPUT!#REF!</definedName>
    <definedName name="CYB10R">[3]INPUT!#REF!</definedName>
    <definedName name="CYB3L" localSheetId="4">[3]INPUT!#REF!</definedName>
    <definedName name="CYB3L">[3]INPUT!#REF!</definedName>
    <definedName name="CYB3R" localSheetId="4">[3]INPUT!#REF!</definedName>
    <definedName name="CYB3R">[3]INPUT!#REF!</definedName>
    <definedName name="CYB4L" localSheetId="4">[3]INPUT!#REF!</definedName>
    <definedName name="CYB4L">[3]INPUT!#REF!</definedName>
    <definedName name="CYB4R" localSheetId="4">[3]INPUT!#REF!</definedName>
    <definedName name="CYB4R">[3]INPUT!#REF!</definedName>
    <definedName name="CYB5L" localSheetId="4">[3]INPUT!#REF!</definedName>
    <definedName name="CYB5L">[3]INPUT!#REF!</definedName>
    <definedName name="CYB5R" localSheetId="4">[3]INPUT!#REF!</definedName>
    <definedName name="CYB5R">[3]INPUT!#REF!</definedName>
    <definedName name="CYB6L" localSheetId="4">[3]INPUT!#REF!</definedName>
    <definedName name="CYB6L">[3]INPUT!#REF!</definedName>
    <definedName name="CYB6R" localSheetId="4">[3]INPUT!#REF!</definedName>
    <definedName name="CYB6R">[3]INPUT!#REF!</definedName>
    <definedName name="CYB7L" localSheetId="4">[3]INPUT!#REF!</definedName>
    <definedName name="CYB7L">[3]INPUT!#REF!</definedName>
    <definedName name="CYB7R" localSheetId="4">[3]INPUT!#REF!</definedName>
    <definedName name="CYB7R">[3]INPUT!#REF!</definedName>
    <definedName name="CYB8L" localSheetId="4">[3]INPUT!#REF!</definedName>
    <definedName name="CYB8L">[3]INPUT!#REF!</definedName>
    <definedName name="CYB8R" localSheetId="4">[3]INPUT!#REF!</definedName>
    <definedName name="CYB8R">[3]INPUT!#REF!</definedName>
    <definedName name="CYB9L" localSheetId="4">[3]INPUT!#REF!</definedName>
    <definedName name="CYB9L">[3]INPUT!#REF!</definedName>
    <definedName name="CYB9R" localSheetId="4">[3]INPUT!#REF!</definedName>
    <definedName name="CYB9R">[3]INPUT!#REF!</definedName>
    <definedName name="CYC10L" localSheetId="4">[3]INPUT!#REF!</definedName>
    <definedName name="CYC10L">[3]INPUT!#REF!</definedName>
    <definedName name="CYC10R" localSheetId="4">[3]INPUT!#REF!</definedName>
    <definedName name="CYC10R">[3]INPUT!#REF!</definedName>
    <definedName name="CYC3L" localSheetId="4">[3]INPUT!#REF!</definedName>
    <definedName name="CYC3L">[3]INPUT!#REF!</definedName>
    <definedName name="CYC3R" localSheetId="4">[3]INPUT!#REF!</definedName>
    <definedName name="CYC3R">[3]INPUT!#REF!</definedName>
    <definedName name="CYC4L" localSheetId="4">[3]INPUT!#REF!</definedName>
    <definedName name="CYC4L">[3]INPUT!#REF!</definedName>
    <definedName name="CYC4R" localSheetId="4">[3]INPUT!#REF!</definedName>
    <definedName name="CYC4R">[3]INPUT!#REF!</definedName>
    <definedName name="CYC5L" localSheetId="4">[3]INPUT!#REF!</definedName>
    <definedName name="CYC5L">[3]INPUT!#REF!</definedName>
    <definedName name="CYC5R" localSheetId="4">[3]INPUT!#REF!</definedName>
    <definedName name="CYC5R">[3]INPUT!#REF!</definedName>
    <definedName name="CYC6L" localSheetId="4">[3]INPUT!#REF!</definedName>
    <definedName name="CYC6L">[3]INPUT!#REF!</definedName>
    <definedName name="CYC6R" localSheetId="4">[3]INPUT!#REF!</definedName>
    <definedName name="CYC6R">[3]INPUT!#REF!</definedName>
    <definedName name="CYC7L" localSheetId="4">[3]INPUT!#REF!</definedName>
    <definedName name="CYC7L">[3]INPUT!#REF!</definedName>
    <definedName name="CYC7R" localSheetId="4">[3]INPUT!#REF!</definedName>
    <definedName name="CYC7R">[3]INPUT!#REF!</definedName>
    <definedName name="CYC8L" localSheetId="4">[3]INPUT!#REF!</definedName>
    <definedName name="CYC8L">[3]INPUT!#REF!</definedName>
    <definedName name="CYC8R" localSheetId="4">[3]INPUT!#REF!</definedName>
    <definedName name="CYC8R">[3]INPUT!#REF!</definedName>
    <definedName name="CYC9L" localSheetId="4">[3]INPUT!#REF!</definedName>
    <definedName name="CYC9L">[3]INPUT!#REF!</definedName>
    <definedName name="CYC9R" localSheetId="4">[3]INPUT!#REF!</definedName>
    <definedName name="CYC9R">[3]INPUT!#REF!</definedName>
    <definedName name="CYY10L" localSheetId="4">[3]INPUT!#REF!</definedName>
    <definedName name="CYY10L">[3]INPUT!#REF!</definedName>
    <definedName name="CYY10R" localSheetId="4">[3]INPUT!#REF!</definedName>
    <definedName name="CYY10R">[3]INPUT!#REF!</definedName>
    <definedName name="CYY3L" localSheetId="4">[3]INPUT!#REF!</definedName>
    <definedName name="CYY3L">[3]INPUT!#REF!</definedName>
    <definedName name="CYY3R" localSheetId="4">[3]INPUT!#REF!</definedName>
    <definedName name="CYY3R">[3]INPUT!#REF!</definedName>
    <definedName name="CYY4L" localSheetId="4">[3]INPUT!#REF!</definedName>
    <definedName name="CYY4L">[3]INPUT!#REF!</definedName>
    <definedName name="CYY4R" localSheetId="4">[3]INPUT!#REF!</definedName>
    <definedName name="CYY4R">[3]INPUT!#REF!</definedName>
    <definedName name="CYY5L" localSheetId="4">[3]INPUT!#REF!</definedName>
    <definedName name="CYY5L">[3]INPUT!#REF!</definedName>
    <definedName name="CYY5R" localSheetId="4">[3]INPUT!#REF!</definedName>
    <definedName name="CYY5R">[3]INPUT!#REF!</definedName>
    <definedName name="CYY6L" localSheetId="4">[3]INPUT!#REF!</definedName>
    <definedName name="CYY6L">[3]INPUT!#REF!</definedName>
    <definedName name="CYY6R" localSheetId="4">[3]INPUT!#REF!</definedName>
    <definedName name="CYY6R">[3]INPUT!#REF!</definedName>
    <definedName name="CYY7L" localSheetId="4">[3]INPUT!#REF!</definedName>
    <definedName name="CYY7L">[3]INPUT!#REF!</definedName>
    <definedName name="CYY7R" localSheetId="4">[3]INPUT!#REF!</definedName>
    <definedName name="CYY7R">[3]INPUT!#REF!</definedName>
    <definedName name="CYY8L" localSheetId="4">[3]INPUT!#REF!</definedName>
    <definedName name="CYY8L">[3]INPUT!#REF!</definedName>
    <definedName name="CYY8R" localSheetId="4">[3]INPUT!#REF!</definedName>
    <definedName name="CYY8R">[3]INPUT!#REF!</definedName>
    <definedName name="CYY9L" localSheetId="4">[3]INPUT!#REF!</definedName>
    <definedName name="CYY9L">[3]INPUT!#REF!</definedName>
    <definedName name="CYY9R" localSheetId="4">[3]INPUT!#REF!</definedName>
    <definedName name="CYY9R">[3]INPUT!#REF!</definedName>
    <definedName name="D" localSheetId="4">#REF!</definedName>
    <definedName name="D" localSheetId="2">#REF!</definedName>
    <definedName name="D">#REF!</definedName>
    <definedName name="D10L" localSheetId="4">[3]INPUT!#REF!</definedName>
    <definedName name="D10L" localSheetId="2">[3]INPUT!#REF!</definedName>
    <definedName name="D10L">[3]INPUT!#REF!</definedName>
    <definedName name="D10R" localSheetId="4">[3]INPUT!#REF!</definedName>
    <definedName name="D10R">[3]INPUT!#REF!</definedName>
    <definedName name="D3L" localSheetId="4">[3]INPUT!#REF!</definedName>
    <definedName name="D3L">[3]INPUT!#REF!</definedName>
    <definedName name="D3R" localSheetId="4">[3]INPUT!#REF!</definedName>
    <definedName name="D3R">[3]INPUT!#REF!</definedName>
    <definedName name="D4L" localSheetId="4">[3]INPUT!#REF!</definedName>
    <definedName name="D4L">[3]INPUT!#REF!</definedName>
    <definedName name="D4R" localSheetId="4">[3]INPUT!#REF!</definedName>
    <definedName name="D4R">[3]INPUT!#REF!</definedName>
    <definedName name="D5L" localSheetId="4">[3]INPUT!#REF!</definedName>
    <definedName name="D5L">[3]INPUT!#REF!</definedName>
    <definedName name="D5R" localSheetId="4">[3]INPUT!#REF!</definedName>
    <definedName name="D5R">[3]INPUT!#REF!</definedName>
    <definedName name="D6L" localSheetId="4">[3]INPUT!#REF!</definedName>
    <definedName name="D6L">[3]INPUT!#REF!</definedName>
    <definedName name="D6R" localSheetId="4">[3]INPUT!#REF!</definedName>
    <definedName name="D6R">[3]INPUT!#REF!</definedName>
    <definedName name="D7L" localSheetId="4">[3]INPUT!#REF!</definedName>
    <definedName name="D7L">[3]INPUT!#REF!</definedName>
    <definedName name="D7R" localSheetId="4">[3]INPUT!#REF!</definedName>
    <definedName name="D7R">[3]INPUT!#REF!</definedName>
    <definedName name="D8L" localSheetId="4">[3]INPUT!#REF!</definedName>
    <definedName name="D8L">[3]INPUT!#REF!</definedName>
    <definedName name="D8R" localSheetId="4">[3]INPUT!#REF!</definedName>
    <definedName name="D8R">[3]INPUT!#REF!</definedName>
    <definedName name="D9L" localSheetId="4">[3]INPUT!#REF!</definedName>
    <definedName name="D9L">[3]INPUT!#REF!</definedName>
    <definedName name="D9R" localSheetId="4">[3]INPUT!#REF!</definedName>
    <definedName name="D9R">[3]INPUT!#REF!</definedName>
    <definedName name="_xlnm.Database" localSheetId="4">#REF!</definedName>
    <definedName name="_xlnm.Database" localSheetId="2">#REF!</definedName>
    <definedName name="_xlnm.Database">#REF!</definedName>
    <definedName name="DIA" localSheetId="4">[4]교각1!#REF!</definedName>
    <definedName name="DIA" localSheetId="2">[4]교각1!#REF!</definedName>
    <definedName name="DIA">[4]교각1!#REF!</definedName>
    <definedName name="DIAP10.1L" localSheetId="4">[2]INPUT!#REF!</definedName>
    <definedName name="DIAP10.1L">[2]INPUT!#REF!</definedName>
    <definedName name="DIAP10.1R" localSheetId="4">[2]INPUT!#REF!</definedName>
    <definedName name="DIAP10.1R">[2]INPUT!#REF!</definedName>
    <definedName name="DIAP10L" localSheetId="4">[2]INPUT!#REF!</definedName>
    <definedName name="DIAP10L">[2]INPUT!#REF!</definedName>
    <definedName name="DIAP10R" localSheetId="4">[2]INPUT!#REF!</definedName>
    <definedName name="DIAP10R">[2]INPUT!#REF!</definedName>
    <definedName name="DIAP3.1L" localSheetId="4">[2]INPUT!#REF!</definedName>
    <definedName name="DIAP3.1L">[2]INPUT!#REF!</definedName>
    <definedName name="DIAP3.1R" localSheetId="4">[2]INPUT!#REF!</definedName>
    <definedName name="DIAP3.1R">[2]INPUT!#REF!</definedName>
    <definedName name="DIAP3L" localSheetId="4">[2]INPUT!#REF!</definedName>
    <definedName name="DIAP3L">[2]INPUT!#REF!</definedName>
    <definedName name="DIAP3R" localSheetId="4">[2]INPUT!#REF!</definedName>
    <definedName name="DIAP3R">[2]INPUT!#REF!</definedName>
    <definedName name="DIAP4.1L" localSheetId="4">[2]INPUT!#REF!</definedName>
    <definedName name="DIAP4.1L">[2]INPUT!#REF!</definedName>
    <definedName name="DIAP4.1R" localSheetId="4">[2]INPUT!#REF!</definedName>
    <definedName name="DIAP4.1R">[2]INPUT!#REF!</definedName>
    <definedName name="DIAP4L" localSheetId="4">[2]INPUT!#REF!</definedName>
    <definedName name="DIAP4L">[2]INPUT!#REF!</definedName>
    <definedName name="DIAP4R" localSheetId="4">[2]INPUT!#REF!</definedName>
    <definedName name="DIAP4R">[2]INPUT!#REF!</definedName>
    <definedName name="DIAP5.1L" localSheetId="4">[2]INPUT!#REF!</definedName>
    <definedName name="DIAP5.1L">[2]INPUT!#REF!</definedName>
    <definedName name="DIAP5.1R" localSheetId="4">[2]INPUT!#REF!</definedName>
    <definedName name="DIAP5.1R">[2]INPUT!#REF!</definedName>
    <definedName name="DIAP5L" localSheetId="4">[2]INPUT!#REF!</definedName>
    <definedName name="DIAP5L">[2]INPUT!#REF!</definedName>
    <definedName name="DIAP5R" localSheetId="4">[2]INPUT!#REF!</definedName>
    <definedName name="DIAP5R">[2]INPUT!#REF!</definedName>
    <definedName name="DIAP6.1L" localSheetId="4">[2]INPUT!#REF!</definedName>
    <definedName name="DIAP6.1L">[2]INPUT!#REF!</definedName>
    <definedName name="DIAP6.1R" localSheetId="4">[2]INPUT!#REF!</definedName>
    <definedName name="DIAP6.1R">[2]INPUT!#REF!</definedName>
    <definedName name="DIAP6L" localSheetId="4">[2]INPUT!#REF!</definedName>
    <definedName name="DIAP6L">[2]INPUT!#REF!</definedName>
    <definedName name="DIAP6R" localSheetId="4">[2]INPUT!#REF!</definedName>
    <definedName name="DIAP6R">[2]INPUT!#REF!</definedName>
    <definedName name="DIAP7.1L" localSheetId="4">[2]INPUT!#REF!</definedName>
    <definedName name="DIAP7.1L">[2]INPUT!#REF!</definedName>
    <definedName name="DIAP7.1R" localSheetId="4">[2]INPUT!#REF!</definedName>
    <definedName name="DIAP7.1R">[2]INPUT!#REF!</definedName>
    <definedName name="DIAP7L" localSheetId="4">[2]INPUT!#REF!</definedName>
    <definedName name="DIAP7L">[2]INPUT!#REF!</definedName>
    <definedName name="DIAP7R" localSheetId="4">[2]INPUT!#REF!</definedName>
    <definedName name="DIAP7R">[2]INPUT!#REF!</definedName>
    <definedName name="DIAP8.1L" localSheetId="4">[2]INPUT!#REF!</definedName>
    <definedName name="DIAP8.1L">[2]INPUT!#REF!</definedName>
    <definedName name="DIAP8.1R" localSheetId="4">[2]INPUT!#REF!</definedName>
    <definedName name="DIAP8.1R">[2]INPUT!#REF!</definedName>
    <definedName name="DIAP8L" localSheetId="4">[2]INPUT!#REF!</definedName>
    <definedName name="DIAP8L">[2]INPUT!#REF!</definedName>
    <definedName name="DIAP8R" localSheetId="4">[2]INPUT!#REF!</definedName>
    <definedName name="DIAP8R">[2]INPUT!#REF!</definedName>
    <definedName name="DIAP9.1L" localSheetId="4">[2]INPUT!#REF!</definedName>
    <definedName name="DIAP9.1L">[2]INPUT!#REF!</definedName>
    <definedName name="DIAP9.1R" localSheetId="4">[2]INPUT!#REF!</definedName>
    <definedName name="DIAP9.1R">[2]INPUT!#REF!</definedName>
    <definedName name="DIAP9L" localSheetId="4">[2]INPUT!#REF!</definedName>
    <definedName name="DIAP9L">[2]INPUT!#REF!</definedName>
    <definedName name="DIAP9R" localSheetId="4">[2]INPUT!#REF!</definedName>
    <definedName name="DIAP9R">[2]INPUT!#REF!</definedName>
    <definedName name="DX10L" localSheetId="4">[3]INPUT!#REF!</definedName>
    <definedName name="DX10L">[3]INPUT!#REF!</definedName>
    <definedName name="DX10R" localSheetId="4">[3]INPUT!#REF!</definedName>
    <definedName name="DX10R">[3]INPUT!#REF!</definedName>
    <definedName name="DX3L" localSheetId="4">[3]INPUT!#REF!</definedName>
    <definedName name="DX3L">[3]INPUT!#REF!</definedName>
    <definedName name="DX3R" localSheetId="4">[3]INPUT!#REF!</definedName>
    <definedName name="DX3R">[3]INPUT!#REF!</definedName>
    <definedName name="DX4L" localSheetId="4">[3]INPUT!#REF!</definedName>
    <definedName name="DX4L">[3]INPUT!#REF!</definedName>
    <definedName name="DX4R" localSheetId="4">[3]INPUT!#REF!</definedName>
    <definedName name="DX4R">[3]INPUT!#REF!</definedName>
    <definedName name="DX5L" localSheetId="4">[3]INPUT!#REF!</definedName>
    <definedName name="DX5L">[3]INPUT!#REF!</definedName>
    <definedName name="DX5R" localSheetId="4">[3]INPUT!#REF!</definedName>
    <definedName name="DX5R">[3]INPUT!#REF!</definedName>
    <definedName name="DX6L" localSheetId="4">[3]INPUT!#REF!</definedName>
    <definedName name="DX6L">[3]INPUT!#REF!</definedName>
    <definedName name="DX6R" localSheetId="4">[3]INPUT!#REF!</definedName>
    <definedName name="DX6R">[3]INPUT!#REF!</definedName>
    <definedName name="DX7L" localSheetId="4">[3]INPUT!#REF!</definedName>
    <definedName name="DX7L">[3]INPUT!#REF!</definedName>
    <definedName name="DX7R" localSheetId="4">[3]INPUT!#REF!</definedName>
    <definedName name="DX7R">[3]INPUT!#REF!</definedName>
    <definedName name="DX8L" localSheetId="4">[3]INPUT!#REF!</definedName>
    <definedName name="DX8L">[3]INPUT!#REF!</definedName>
    <definedName name="DX8R" localSheetId="4">[3]INPUT!#REF!</definedName>
    <definedName name="DX8R">[3]INPUT!#REF!</definedName>
    <definedName name="DX9L" localSheetId="4">[3]INPUT!#REF!</definedName>
    <definedName name="DX9L">[3]INPUT!#REF!</definedName>
    <definedName name="DX9R" localSheetId="4">[3]INPUT!#REF!</definedName>
    <definedName name="DX9R">[3]INPUT!#REF!</definedName>
    <definedName name="DY10L" localSheetId="4">[3]INPUT!#REF!</definedName>
    <definedName name="DY10L">[3]INPUT!#REF!</definedName>
    <definedName name="DY10R" localSheetId="4">[3]INPUT!#REF!</definedName>
    <definedName name="DY10R">[3]INPUT!#REF!</definedName>
    <definedName name="DY3L" localSheetId="4">[3]INPUT!#REF!</definedName>
    <definedName name="DY3L">[3]INPUT!#REF!</definedName>
    <definedName name="DY3R" localSheetId="4">[3]INPUT!#REF!</definedName>
    <definedName name="DY3R">[3]INPUT!#REF!</definedName>
    <definedName name="DY4L" localSheetId="4">[3]INPUT!#REF!</definedName>
    <definedName name="DY4L">[3]INPUT!#REF!</definedName>
    <definedName name="DY4R" localSheetId="4">[3]INPUT!#REF!</definedName>
    <definedName name="DY4R">[3]INPUT!#REF!</definedName>
    <definedName name="DY5L" localSheetId="4">[3]INPUT!#REF!</definedName>
    <definedName name="DY5L">[3]INPUT!#REF!</definedName>
    <definedName name="DY5R" localSheetId="4">[3]INPUT!#REF!</definedName>
    <definedName name="DY5R">[3]INPUT!#REF!</definedName>
    <definedName name="DY6L" localSheetId="4">[3]INPUT!#REF!</definedName>
    <definedName name="DY6L">[3]INPUT!#REF!</definedName>
    <definedName name="DY6R" localSheetId="4">[3]INPUT!#REF!</definedName>
    <definedName name="DY6R">[3]INPUT!#REF!</definedName>
    <definedName name="DY7L" localSheetId="4">[3]INPUT!#REF!</definedName>
    <definedName name="DY7L">[3]INPUT!#REF!</definedName>
    <definedName name="DY7R" localSheetId="4">[3]INPUT!#REF!</definedName>
    <definedName name="DY7R">[3]INPUT!#REF!</definedName>
    <definedName name="DY8L" localSheetId="4">[3]INPUT!#REF!</definedName>
    <definedName name="DY8L">[3]INPUT!#REF!</definedName>
    <definedName name="DY8R" localSheetId="4">[3]INPUT!#REF!</definedName>
    <definedName name="DY8R">[3]INPUT!#REF!</definedName>
    <definedName name="DY9L" localSheetId="4">[3]INPUT!#REF!</definedName>
    <definedName name="DY9L">[3]INPUT!#REF!</definedName>
    <definedName name="DY9R" localSheetId="4">[3]INPUT!#REF!</definedName>
    <definedName name="DY9R">[3]INPUT!#REF!</definedName>
    <definedName name="EL" localSheetId="4">#REF!</definedName>
    <definedName name="EL" localSheetId="2">#REF!</definedName>
    <definedName name="EL">#REF!</definedName>
    <definedName name="EL1A1P" localSheetId="4">#REF!</definedName>
    <definedName name="EL1A1P">#REF!</definedName>
    <definedName name="el1a1t" localSheetId="4">#REF!</definedName>
    <definedName name="el1a1t">#REF!</definedName>
    <definedName name="el1a2p" localSheetId="4">#REF!</definedName>
    <definedName name="el1a2p">#REF!</definedName>
    <definedName name="el1a2t" localSheetId="4">#REF!</definedName>
    <definedName name="el1a2t">#REF!</definedName>
    <definedName name="EL2A1P" localSheetId="4">#REF!</definedName>
    <definedName name="EL2A1P">#REF!</definedName>
    <definedName name="el2a1t" localSheetId="4">#REF!</definedName>
    <definedName name="el2a1t">#REF!</definedName>
    <definedName name="el2a2p" localSheetId="4">#REF!</definedName>
    <definedName name="el2a2p">#REF!</definedName>
    <definedName name="el2a2t" localSheetId="4">#REF!</definedName>
    <definedName name="el2a2t">#REF!</definedName>
    <definedName name="EL3A1P" localSheetId="4">#REF!</definedName>
    <definedName name="EL3A1P">#REF!</definedName>
    <definedName name="el3a1t" localSheetId="4">#REF!</definedName>
    <definedName name="el3a1t">#REF!</definedName>
    <definedName name="el3a2p" localSheetId="4">#REF!</definedName>
    <definedName name="el3a2p">#REF!</definedName>
    <definedName name="el3a2t" localSheetId="4">#REF!</definedName>
    <definedName name="el3a2t">#REF!</definedName>
    <definedName name="F10LX" localSheetId="4">[2]INPUT!#REF!</definedName>
    <definedName name="F10LX">[2]INPUT!#REF!</definedName>
    <definedName name="F10LY" localSheetId="4">[2]INPUT!#REF!</definedName>
    <definedName name="F10LY">[2]INPUT!#REF!</definedName>
    <definedName name="F10RX" localSheetId="4">[2]INPUT!#REF!</definedName>
    <definedName name="F10RX">[2]INPUT!#REF!</definedName>
    <definedName name="F10RY" localSheetId="4">[2]INPUT!#REF!</definedName>
    <definedName name="F10RY">[2]INPUT!#REF!</definedName>
    <definedName name="F1F" localSheetId="4">[4]교각1!#REF!</definedName>
    <definedName name="F1F">[4]교각1!#REF!</definedName>
    <definedName name="F2F" localSheetId="4">[4]교각1!#REF!</definedName>
    <definedName name="F2F">[4]교각1!#REF!</definedName>
    <definedName name="F3F" localSheetId="4">[4]교각1!#REF!</definedName>
    <definedName name="F3F">[4]교각1!#REF!</definedName>
    <definedName name="F3LX" localSheetId="4">[2]INPUT!#REF!</definedName>
    <definedName name="F3LX">[2]INPUT!#REF!</definedName>
    <definedName name="F3LY" localSheetId="4">[2]INPUT!#REF!</definedName>
    <definedName name="F3LY">[2]INPUT!#REF!</definedName>
    <definedName name="F3RX" localSheetId="4">[2]INPUT!#REF!</definedName>
    <definedName name="F3RX">[2]INPUT!#REF!</definedName>
    <definedName name="F3RY" localSheetId="4">[2]INPUT!#REF!</definedName>
    <definedName name="F3RY">[2]INPUT!#REF!</definedName>
    <definedName name="F4LX" localSheetId="4">[2]INPUT!#REF!</definedName>
    <definedName name="F4LX">[2]INPUT!#REF!</definedName>
    <definedName name="F4LY" localSheetId="4">[2]INPUT!#REF!</definedName>
    <definedName name="F4LY">[2]INPUT!#REF!</definedName>
    <definedName name="F4RX" localSheetId="4">[2]INPUT!#REF!</definedName>
    <definedName name="F4RX">[2]INPUT!#REF!</definedName>
    <definedName name="F4RY" localSheetId="4">[2]INPUT!#REF!</definedName>
    <definedName name="F4RY">[2]INPUT!#REF!</definedName>
    <definedName name="F5LX" localSheetId="4">[2]INPUT!#REF!</definedName>
    <definedName name="F5LX">[2]INPUT!#REF!</definedName>
    <definedName name="F5LY" localSheetId="4">[2]INPUT!#REF!</definedName>
    <definedName name="F5LY">[2]INPUT!#REF!</definedName>
    <definedName name="F5RX" localSheetId="4">[2]INPUT!#REF!</definedName>
    <definedName name="F5RX">[2]INPUT!#REF!</definedName>
    <definedName name="F5RY" localSheetId="4">[2]INPUT!#REF!</definedName>
    <definedName name="F5RY">[2]INPUT!#REF!</definedName>
    <definedName name="F6LX" localSheetId="4">[2]INPUT!#REF!</definedName>
    <definedName name="F6LX">[2]INPUT!#REF!</definedName>
    <definedName name="F6LY" localSheetId="4">[2]INPUT!#REF!</definedName>
    <definedName name="F6LY">[2]INPUT!#REF!</definedName>
    <definedName name="F6RX" localSheetId="4">[2]INPUT!#REF!</definedName>
    <definedName name="F6RX">[2]INPUT!#REF!</definedName>
    <definedName name="F6RY" localSheetId="4">[2]INPUT!#REF!</definedName>
    <definedName name="F6RY">[2]INPUT!#REF!</definedName>
    <definedName name="F7LX" localSheetId="4">[2]INPUT!#REF!</definedName>
    <definedName name="F7LX">[2]INPUT!#REF!</definedName>
    <definedName name="F7LY" localSheetId="4">[2]INPUT!#REF!</definedName>
    <definedName name="F7LY">[2]INPUT!#REF!</definedName>
    <definedName name="F7RX" localSheetId="4">[2]INPUT!#REF!</definedName>
    <definedName name="F7RX">[2]INPUT!#REF!</definedName>
    <definedName name="F7RY" localSheetId="4">[2]INPUT!#REF!</definedName>
    <definedName name="F7RY">[2]INPUT!#REF!</definedName>
    <definedName name="F8LX" localSheetId="4">[2]INPUT!#REF!</definedName>
    <definedName name="F8LX">[2]INPUT!#REF!</definedName>
    <definedName name="F8LY" localSheetId="4">[2]INPUT!#REF!</definedName>
    <definedName name="F8LY">[2]INPUT!#REF!</definedName>
    <definedName name="F8RX" localSheetId="4">[2]INPUT!#REF!</definedName>
    <definedName name="F8RX">[2]INPUT!#REF!</definedName>
    <definedName name="F8RY" localSheetId="4">[2]INPUT!#REF!</definedName>
    <definedName name="F8RY">[2]INPUT!#REF!</definedName>
    <definedName name="F9LX" localSheetId="4">[2]INPUT!#REF!</definedName>
    <definedName name="F9LX">[2]INPUT!#REF!</definedName>
    <definedName name="F9LY" localSheetId="4">[2]INPUT!#REF!</definedName>
    <definedName name="F9LY">[2]INPUT!#REF!</definedName>
    <definedName name="F9RX" localSheetId="4">[2]INPUT!#REF!</definedName>
    <definedName name="F9RX">[2]INPUT!#REF!</definedName>
    <definedName name="F9RY" localSheetId="4">[2]INPUT!#REF!</definedName>
    <definedName name="F9RY">[2]INPUT!#REF!</definedName>
    <definedName name="FE10L" localSheetId="4">[3]INPUT!#REF!</definedName>
    <definedName name="FE10L">[3]INPUT!#REF!</definedName>
    <definedName name="FE10R" localSheetId="4">[3]INPUT!#REF!</definedName>
    <definedName name="FE10R">[3]INPUT!#REF!</definedName>
    <definedName name="FE3L" localSheetId="4">[3]INPUT!#REF!</definedName>
    <definedName name="FE3L">[3]INPUT!#REF!</definedName>
    <definedName name="FE3R" localSheetId="4">[3]INPUT!#REF!</definedName>
    <definedName name="FE3R">[3]INPUT!#REF!</definedName>
    <definedName name="FE4L" localSheetId="4">[3]INPUT!#REF!</definedName>
    <definedName name="FE4L">[3]INPUT!#REF!</definedName>
    <definedName name="FE4R" localSheetId="4">[3]INPUT!#REF!</definedName>
    <definedName name="FE4R">[3]INPUT!#REF!</definedName>
    <definedName name="FE5L" localSheetId="4">[3]INPUT!#REF!</definedName>
    <definedName name="FE5L">[3]INPUT!#REF!</definedName>
    <definedName name="FE5R" localSheetId="4">[3]INPUT!#REF!</definedName>
    <definedName name="FE5R">[3]INPUT!#REF!</definedName>
    <definedName name="FE6L" localSheetId="4">[3]INPUT!#REF!</definedName>
    <definedName name="FE6L">[3]INPUT!#REF!</definedName>
    <definedName name="FE6R" localSheetId="4">[3]INPUT!#REF!</definedName>
    <definedName name="FE6R">[3]INPUT!#REF!</definedName>
    <definedName name="FE7L" localSheetId="4">[3]INPUT!#REF!</definedName>
    <definedName name="FE7L">[3]INPUT!#REF!</definedName>
    <definedName name="FE7R" localSheetId="4">[3]INPUT!#REF!</definedName>
    <definedName name="FE7R">[3]INPUT!#REF!</definedName>
    <definedName name="FE8L" localSheetId="4">[3]INPUT!#REF!</definedName>
    <definedName name="FE8L">[3]INPUT!#REF!</definedName>
    <definedName name="FE8R" localSheetId="4">[3]INPUT!#REF!</definedName>
    <definedName name="FE8R">[3]INPUT!#REF!</definedName>
    <definedName name="FE9L" localSheetId="4">[3]INPUT!#REF!</definedName>
    <definedName name="FE9L">[3]INPUT!#REF!</definedName>
    <definedName name="FE9R" localSheetId="4">[3]INPUT!#REF!</definedName>
    <definedName name="FE9R">[3]INPUT!#REF!</definedName>
    <definedName name="ffff" localSheetId="4">[2]INPUT!#REF!</definedName>
    <definedName name="ffff">[2]INPUT!#REF!</definedName>
    <definedName name="FH10L" localSheetId="4">[2]INPUT!#REF!</definedName>
    <definedName name="FH10L">[2]INPUT!#REF!</definedName>
    <definedName name="FH10R" localSheetId="4">[2]INPUT!#REF!</definedName>
    <definedName name="FH10R">[2]INPUT!#REF!</definedName>
    <definedName name="FH3L" localSheetId="4">[2]INPUT!#REF!</definedName>
    <definedName name="FH3L">[2]INPUT!#REF!</definedName>
    <definedName name="FH3R" localSheetId="4">[2]INPUT!#REF!</definedName>
    <definedName name="FH3R">[2]INPUT!#REF!</definedName>
    <definedName name="FH4L" localSheetId="4">[2]INPUT!#REF!</definedName>
    <definedName name="FH4L">[2]INPUT!#REF!</definedName>
    <definedName name="FH4R" localSheetId="4">[2]INPUT!#REF!</definedName>
    <definedName name="FH4R">[2]INPUT!#REF!</definedName>
    <definedName name="FH5L" localSheetId="4">[2]INPUT!#REF!</definedName>
    <definedName name="FH5L">[2]INPUT!#REF!</definedName>
    <definedName name="FH5R" localSheetId="4">[2]INPUT!#REF!</definedName>
    <definedName name="FH5R">[2]INPUT!#REF!</definedName>
    <definedName name="FH6L" localSheetId="4">[2]INPUT!#REF!</definedName>
    <definedName name="FH6L">[2]INPUT!#REF!</definedName>
    <definedName name="FH6R" localSheetId="4">[2]INPUT!#REF!</definedName>
    <definedName name="FH6R">[2]INPUT!#REF!</definedName>
    <definedName name="FH7L" localSheetId="4">[2]INPUT!#REF!</definedName>
    <definedName name="FH7L">[2]INPUT!#REF!</definedName>
    <definedName name="FH7R" localSheetId="4">[2]INPUT!#REF!</definedName>
    <definedName name="FH7R">[2]INPUT!#REF!</definedName>
    <definedName name="FH8L" localSheetId="4">[2]INPUT!#REF!</definedName>
    <definedName name="FH8L">[2]INPUT!#REF!</definedName>
    <definedName name="FH8R" localSheetId="4">[2]INPUT!#REF!</definedName>
    <definedName name="FH8R">[2]INPUT!#REF!</definedName>
    <definedName name="FH9L" localSheetId="4">[2]INPUT!#REF!</definedName>
    <definedName name="FH9L">[2]INPUT!#REF!</definedName>
    <definedName name="FH9R" localSheetId="4">[2]INPUT!#REF!</definedName>
    <definedName name="FH9R">[2]INPUT!#REF!</definedName>
    <definedName name="FN" localSheetId="4">[4]교각1!#REF!</definedName>
    <definedName name="FN">[4]교각1!#REF!</definedName>
    <definedName name="FT10TL" localSheetId="4">[3]INPUT!#REF!</definedName>
    <definedName name="FT10TL">[3]INPUT!#REF!</definedName>
    <definedName name="FT10TR" localSheetId="4">[3]INPUT!#REF!</definedName>
    <definedName name="FT10TR">[3]INPUT!#REF!</definedName>
    <definedName name="FT1TL">[3]INPUT!$A$13</definedName>
    <definedName name="FT1TR">[3]INPUT!$A$15</definedName>
    <definedName name="FT2TL">[3]INPUT!$A$43</definedName>
    <definedName name="FT2TR">[3]INPUT!$A$45</definedName>
    <definedName name="FT3TL" localSheetId="4">[3]INPUT!#REF!</definedName>
    <definedName name="FT3TL">[3]INPUT!#REF!</definedName>
    <definedName name="FT3TR" localSheetId="4">[3]INPUT!#REF!</definedName>
    <definedName name="FT3TR">[3]INPUT!#REF!</definedName>
    <definedName name="FT4TL" localSheetId="4">[3]INPUT!#REF!</definedName>
    <definedName name="FT4TL">[3]INPUT!#REF!</definedName>
    <definedName name="FT4TR" localSheetId="4">[3]INPUT!#REF!</definedName>
    <definedName name="FT4TR">[3]INPUT!#REF!</definedName>
    <definedName name="FT5TL" localSheetId="4">[3]INPUT!#REF!</definedName>
    <definedName name="FT5TL">[3]INPUT!#REF!</definedName>
    <definedName name="FT5TR" localSheetId="4">[3]INPUT!#REF!</definedName>
    <definedName name="FT5TR">[3]INPUT!#REF!</definedName>
    <definedName name="FT6TL" localSheetId="4">[3]INPUT!#REF!</definedName>
    <definedName name="FT6TL">[3]INPUT!#REF!</definedName>
    <definedName name="FT6TR" localSheetId="4">[3]INPUT!#REF!</definedName>
    <definedName name="FT6TR">[3]INPUT!#REF!</definedName>
    <definedName name="FT7TL" localSheetId="4">[3]INPUT!#REF!</definedName>
    <definedName name="FT7TL">[3]INPUT!#REF!</definedName>
    <definedName name="FT7TR" localSheetId="4">[3]INPUT!#REF!</definedName>
    <definedName name="FT7TR">[3]INPUT!#REF!</definedName>
    <definedName name="FT8TL" localSheetId="4">[3]INPUT!#REF!</definedName>
    <definedName name="FT8TL">[3]INPUT!#REF!</definedName>
    <definedName name="FT8TR" localSheetId="4">[3]INPUT!#REF!</definedName>
    <definedName name="FT8TR">[3]INPUT!#REF!</definedName>
    <definedName name="FT9TL" localSheetId="4">[3]INPUT!#REF!</definedName>
    <definedName name="FT9TL">[3]INPUT!#REF!</definedName>
    <definedName name="FT9TR" localSheetId="4">[3]INPUT!#REF!</definedName>
    <definedName name="FT9TR">[3]INPUT!#REF!</definedName>
    <definedName name="FTE10L" localSheetId="4">[3]INPUT!#REF!</definedName>
    <definedName name="FTE10L">[3]INPUT!#REF!</definedName>
    <definedName name="FTE10R" localSheetId="4">[3]INPUT!#REF!</definedName>
    <definedName name="FTE10R">[3]INPUT!#REF!</definedName>
    <definedName name="FTE3L" localSheetId="4">[3]INPUT!#REF!</definedName>
    <definedName name="FTE3L">[3]INPUT!#REF!</definedName>
    <definedName name="FTE3R" localSheetId="4">[3]INPUT!#REF!</definedName>
    <definedName name="FTE3R">[3]INPUT!#REF!</definedName>
    <definedName name="FTE4L" localSheetId="4">[3]INPUT!#REF!</definedName>
    <definedName name="FTE4L">[3]INPUT!#REF!</definedName>
    <definedName name="FTE4R" localSheetId="4">[3]INPUT!#REF!</definedName>
    <definedName name="FTE4R">[3]INPUT!#REF!</definedName>
    <definedName name="FTE5L" localSheetId="4">[3]INPUT!#REF!</definedName>
    <definedName name="FTE5L">[3]INPUT!#REF!</definedName>
    <definedName name="FTE5R" localSheetId="4">[3]INPUT!#REF!</definedName>
    <definedName name="FTE5R">[3]INPUT!#REF!</definedName>
    <definedName name="FTE6L" localSheetId="4">[3]INPUT!#REF!</definedName>
    <definedName name="FTE6L">[3]INPUT!#REF!</definedName>
    <definedName name="FTE6R" localSheetId="4">[3]INPUT!#REF!</definedName>
    <definedName name="FTE6R">[3]INPUT!#REF!</definedName>
    <definedName name="FTE7L" localSheetId="4">[3]INPUT!#REF!</definedName>
    <definedName name="FTE7L">[3]INPUT!#REF!</definedName>
    <definedName name="FTE7R" localSheetId="4">[3]INPUT!#REF!</definedName>
    <definedName name="FTE7R">[3]INPUT!#REF!</definedName>
    <definedName name="FTE8L" localSheetId="4">[3]INPUT!#REF!</definedName>
    <definedName name="FTE8L">[3]INPUT!#REF!</definedName>
    <definedName name="FTE8R" localSheetId="4">[3]INPUT!#REF!</definedName>
    <definedName name="FTE8R">[3]INPUT!#REF!</definedName>
    <definedName name="FTE9L" localSheetId="4">[3]INPUT!#REF!</definedName>
    <definedName name="FTE9L">[3]INPUT!#REF!</definedName>
    <definedName name="FTE9R" localSheetId="4">[3]INPUT!#REF!</definedName>
    <definedName name="FTE9R">[3]INPUT!#REF!</definedName>
    <definedName name="FTG10L" localSheetId="4">[3]INPUT!#REF!</definedName>
    <definedName name="FTG10L">[3]INPUT!#REF!</definedName>
    <definedName name="FTG10R" localSheetId="4">[3]INPUT!#REF!</definedName>
    <definedName name="FTG10R">[3]INPUT!#REF!</definedName>
    <definedName name="FTG3L" localSheetId="4">[3]INPUT!#REF!</definedName>
    <definedName name="FTG3L">[3]INPUT!#REF!</definedName>
    <definedName name="FTG3R" localSheetId="4">[3]INPUT!#REF!</definedName>
    <definedName name="FTG3R">[3]INPUT!#REF!</definedName>
    <definedName name="FTG4L" localSheetId="4">[3]INPUT!#REF!</definedName>
    <definedName name="FTG4L">[3]INPUT!#REF!</definedName>
    <definedName name="FTG4R" localSheetId="4">[3]INPUT!#REF!</definedName>
    <definedName name="FTG4R">[3]INPUT!#REF!</definedName>
    <definedName name="FTG5L" localSheetId="4">[3]INPUT!#REF!</definedName>
    <definedName name="FTG5L">[3]INPUT!#REF!</definedName>
    <definedName name="FTG5R" localSheetId="4">[3]INPUT!#REF!</definedName>
    <definedName name="FTG5R">[3]INPUT!#REF!</definedName>
    <definedName name="FTG6L" localSheetId="4">[3]INPUT!#REF!</definedName>
    <definedName name="FTG6L">[3]INPUT!#REF!</definedName>
    <definedName name="FTG6R" localSheetId="4">[3]INPUT!#REF!</definedName>
    <definedName name="FTG6R">[3]INPUT!#REF!</definedName>
    <definedName name="FTG7L" localSheetId="4">[3]INPUT!#REF!</definedName>
    <definedName name="FTG7L">[3]INPUT!#REF!</definedName>
    <definedName name="FTG7R" localSheetId="4">[3]INPUT!#REF!</definedName>
    <definedName name="FTG7R">[3]INPUT!#REF!</definedName>
    <definedName name="FTG8L" localSheetId="4">[3]INPUT!#REF!</definedName>
    <definedName name="FTG8L">[3]INPUT!#REF!</definedName>
    <definedName name="FTG8R" localSheetId="4">[3]INPUT!#REF!</definedName>
    <definedName name="FTG8R">[3]INPUT!#REF!</definedName>
    <definedName name="FTG9L" localSheetId="4">[3]INPUT!#REF!</definedName>
    <definedName name="FTG9L">[3]INPUT!#REF!</definedName>
    <definedName name="FTG9R" localSheetId="4">[3]INPUT!#REF!</definedName>
    <definedName name="FTG9R">[3]INPUT!#REF!</definedName>
    <definedName name="FTS10L" localSheetId="4">[3]INPUT!#REF!</definedName>
    <definedName name="FTS10L">[3]INPUT!#REF!</definedName>
    <definedName name="FTS10R" localSheetId="4">[3]INPUT!#REF!</definedName>
    <definedName name="FTS10R">[3]INPUT!#REF!</definedName>
    <definedName name="FTS3L" localSheetId="4">[3]INPUT!#REF!</definedName>
    <definedName name="FTS3L">[3]INPUT!#REF!</definedName>
    <definedName name="FTS3R" localSheetId="4">[3]INPUT!#REF!</definedName>
    <definedName name="FTS3R">[3]INPUT!#REF!</definedName>
    <definedName name="FTS4L" localSheetId="4">[3]INPUT!#REF!</definedName>
    <definedName name="FTS4L">[3]INPUT!#REF!</definedName>
    <definedName name="FTS4R" localSheetId="4">[3]INPUT!#REF!</definedName>
    <definedName name="FTS4R">[3]INPUT!#REF!</definedName>
    <definedName name="FTS5L" localSheetId="4">[3]INPUT!#REF!</definedName>
    <definedName name="FTS5L">[3]INPUT!#REF!</definedName>
    <definedName name="FTS5R" localSheetId="4">[3]INPUT!#REF!</definedName>
    <definedName name="FTS5R">[3]INPUT!#REF!</definedName>
    <definedName name="FTS6L" localSheetId="4">[3]INPUT!#REF!</definedName>
    <definedName name="FTS6L">[3]INPUT!#REF!</definedName>
    <definedName name="FTS6R" localSheetId="4">[3]INPUT!#REF!</definedName>
    <definedName name="FTS6R">[3]INPUT!#REF!</definedName>
    <definedName name="FTS7L" localSheetId="4">[3]INPUT!#REF!</definedName>
    <definedName name="FTS7L">[3]INPUT!#REF!</definedName>
    <definedName name="FTS7R" localSheetId="4">[3]INPUT!#REF!</definedName>
    <definedName name="FTS7R">[3]INPUT!#REF!</definedName>
    <definedName name="FTS8L" localSheetId="4">[3]INPUT!#REF!</definedName>
    <definedName name="FTS8L">[3]INPUT!#REF!</definedName>
    <definedName name="FTS8R" localSheetId="4">[3]INPUT!#REF!</definedName>
    <definedName name="FTS8R">[3]INPUT!#REF!</definedName>
    <definedName name="FTS9L" localSheetId="4">[3]INPUT!#REF!</definedName>
    <definedName name="FTS9L">[3]INPUT!#REF!</definedName>
    <definedName name="FTS9R" localSheetId="4">[3]INPUT!#REF!</definedName>
    <definedName name="FTS9R">[3]INPUT!#REF!</definedName>
    <definedName name="FTW10L" localSheetId="4">[3]INPUT!#REF!</definedName>
    <definedName name="FTW10L">[3]INPUT!#REF!</definedName>
    <definedName name="FTW10R" localSheetId="4">[3]INPUT!#REF!</definedName>
    <definedName name="FTW10R">[3]INPUT!#REF!</definedName>
    <definedName name="FTW3L" localSheetId="4">[3]INPUT!#REF!</definedName>
    <definedName name="FTW3L">[3]INPUT!#REF!</definedName>
    <definedName name="FTW3R" localSheetId="4">[3]INPUT!#REF!</definedName>
    <definedName name="FTW3R">[3]INPUT!#REF!</definedName>
    <definedName name="FTW4L" localSheetId="4">[3]INPUT!#REF!</definedName>
    <definedName name="FTW4L">[3]INPUT!#REF!</definedName>
    <definedName name="FTW4R" localSheetId="4">[3]INPUT!#REF!</definedName>
    <definedName name="FTW4R">[3]INPUT!#REF!</definedName>
    <definedName name="FTW5L" localSheetId="4">[3]INPUT!#REF!</definedName>
    <definedName name="FTW5L">[3]INPUT!#REF!</definedName>
    <definedName name="FTW5R" localSheetId="4">[3]INPUT!#REF!</definedName>
    <definedName name="FTW5R">[3]INPUT!#REF!</definedName>
    <definedName name="FTW6L" localSheetId="4">[3]INPUT!#REF!</definedName>
    <definedName name="FTW6L">[3]INPUT!#REF!</definedName>
    <definedName name="FTW6R" localSheetId="4">[3]INPUT!#REF!</definedName>
    <definedName name="FTW6R">[3]INPUT!#REF!</definedName>
    <definedName name="FTW7L" localSheetId="4">[3]INPUT!#REF!</definedName>
    <definedName name="FTW7L">[3]INPUT!#REF!</definedName>
    <definedName name="FTW7R" localSheetId="4">[3]INPUT!#REF!</definedName>
    <definedName name="FTW7R">[3]INPUT!#REF!</definedName>
    <definedName name="FTW8L" localSheetId="4">[3]INPUT!#REF!</definedName>
    <definedName name="FTW8L">[3]INPUT!#REF!</definedName>
    <definedName name="FTW8R" localSheetId="4">[3]INPUT!#REF!</definedName>
    <definedName name="FTW8R">[3]INPUT!#REF!</definedName>
    <definedName name="FTW9L" localSheetId="4">[3]INPUT!#REF!</definedName>
    <definedName name="FTW9L">[3]INPUT!#REF!</definedName>
    <definedName name="FTW9R" localSheetId="4">[3]INPUT!#REF!</definedName>
    <definedName name="FTW9R">[3]INPUT!#REF!</definedName>
    <definedName name="FTZ10L" localSheetId="4">[3]INPUT!#REF!</definedName>
    <definedName name="FTZ10L">[3]INPUT!#REF!</definedName>
    <definedName name="FTZ10R" localSheetId="4">[3]INPUT!#REF!</definedName>
    <definedName name="FTZ10R">[3]INPUT!#REF!</definedName>
    <definedName name="FTZ3L" localSheetId="4">[3]INPUT!#REF!</definedName>
    <definedName name="FTZ3L">[3]INPUT!#REF!</definedName>
    <definedName name="FTZ3R" localSheetId="4">[3]INPUT!#REF!</definedName>
    <definedName name="FTZ3R">[3]INPUT!#REF!</definedName>
    <definedName name="FTZ4L" localSheetId="4">[3]INPUT!#REF!</definedName>
    <definedName name="FTZ4L">[3]INPUT!#REF!</definedName>
    <definedName name="FTZ4R" localSheetId="4">[3]INPUT!#REF!</definedName>
    <definedName name="FTZ4R">[3]INPUT!#REF!</definedName>
    <definedName name="FTZ5L" localSheetId="4">[3]INPUT!#REF!</definedName>
    <definedName name="FTZ5L">[3]INPUT!#REF!</definedName>
    <definedName name="FTZ5R" localSheetId="4">[3]INPUT!#REF!</definedName>
    <definedName name="FTZ5R">[3]INPUT!#REF!</definedName>
    <definedName name="FTZ6L" localSheetId="4">[3]INPUT!#REF!</definedName>
    <definedName name="FTZ6L">[3]INPUT!#REF!</definedName>
    <definedName name="FTZ6R" localSheetId="4">[3]INPUT!#REF!</definedName>
    <definedName name="FTZ6R">[3]INPUT!#REF!</definedName>
    <definedName name="FTZ7L" localSheetId="4">[3]INPUT!#REF!</definedName>
    <definedName name="FTZ7L">[3]INPUT!#REF!</definedName>
    <definedName name="FTZ7R" localSheetId="4">[3]INPUT!#REF!</definedName>
    <definedName name="FTZ7R">[3]INPUT!#REF!</definedName>
    <definedName name="FTZ8L" localSheetId="4">[3]INPUT!#REF!</definedName>
    <definedName name="FTZ8L">[3]INPUT!#REF!</definedName>
    <definedName name="FTZ8R" localSheetId="4">[3]INPUT!#REF!</definedName>
    <definedName name="FTZ8R">[3]INPUT!#REF!</definedName>
    <definedName name="FTZ9L" localSheetId="4">[3]INPUT!#REF!</definedName>
    <definedName name="FTZ9L">[3]INPUT!#REF!</definedName>
    <definedName name="FTZ9R" localSheetId="4">[3]INPUT!#REF!</definedName>
    <definedName name="FTZ9R">[3]INPUT!#REF!</definedName>
    <definedName name="FX10L" localSheetId="4">[3]INPUT!#REF!</definedName>
    <definedName name="FX10L">[3]INPUT!#REF!</definedName>
    <definedName name="FX10R" localSheetId="4">[3]INPUT!#REF!</definedName>
    <definedName name="FX10R">[3]INPUT!#REF!</definedName>
    <definedName name="FX3L" localSheetId="4">[3]INPUT!#REF!</definedName>
    <definedName name="FX3L">[3]INPUT!#REF!</definedName>
    <definedName name="FX3R" localSheetId="4">[3]INPUT!#REF!</definedName>
    <definedName name="FX3R">[3]INPUT!#REF!</definedName>
    <definedName name="FX4L" localSheetId="4">[3]INPUT!#REF!</definedName>
    <definedName name="FX4L">[3]INPUT!#REF!</definedName>
    <definedName name="FX4R" localSheetId="4">[3]INPUT!#REF!</definedName>
    <definedName name="FX4R">[3]INPUT!#REF!</definedName>
    <definedName name="FX5L" localSheetId="4">[3]INPUT!#REF!</definedName>
    <definedName name="FX5L">[3]INPUT!#REF!</definedName>
    <definedName name="FX5R" localSheetId="4">[3]INPUT!#REF!</definedName>
    <definedName name="FX5R">[3]INPUT!#REF!</definedName>
    <definedName name="FX6L" localSheetId="4">[3]INPUT!#REF!</definedName>
    <definedName name="FX6L">[3]INPUT!#REF!</definedName>
    <definedName name="FX6R" localSheetId="4">[3]INPUT!#REF!</definedName>
    <definedName name="FX6R">[3]INPUT!#REF!</definedName>
    <definedName name="FX7L" localSheetId="4">[3]INPUT!#REF!</definedName>
    <definedName name="FX7L">[3]INPUT!#REF!</definedName>
    <definedName name="FX7R" localSheetId="4">[3]INPUT!#REF!</definedName>
    <definedName name="FX7R">[3]INPUT!#REF!</definedName>
    <definedName name="FX8L" localSheetId="4">[3]INPUT!#REF!</definedName>
    <definedName name="FX8L">[3]INPUT!#REF!</definedName>
    <definedName name="FX8R" localSheetId="4">[3]INPUT!#REF!</definedName>
    <definedName name="FX8R">[3]INPUT!#REF!</definedName>
    <definedName name="FX9L" localSheetId="4">[3]INPUT!#REF!</definedName>
    <definedName name="FX9L">[3]INPUT!#REF!</definedName>
    <definedName name="FX9R" localSheetId="4">[3]INPUT!#REF!</definedName>
    <definedName name="FX9R">[3]INPUT!#REF!</definedName>
    <definedName name="FY10L" localSheetId="4">[3]INPUT!#REF!</definedName>
    <definedName name="FY10L">[3]INPUT!#REF!</definedName>
    <definedName name="FY10R" localSheetId="4">[3]INPUT!#REF!</definedName>
    <definedName name="FY10R">[3]INPUT!#REF!</definedName>
    <definedName name="FY3L" localSheetId="4">[3]INPUT!#REF!</definedName>
    <definedName name="FY3L">[3]INPUT!#REF!</definedName>
    <definedName name="FY3R" localSheetId="4">[3]INPUT!#REF!</definedName>
    <definedName name="FY3R">[3]INPUT!#REF!</definedName>
    <definedName name="FY4L" localSheetId="4">[3]INPUT!#REF!</definedName>
    <definedName name="FY4L">[3]INPUT!#REF!</definedName>
    <definedName name="FY4R" localSheetId="4">[3]INPUT!#REF!</definedName>
    <definedName name="FY4R">[3]INPUT!#REF!</definedName>
    <definedName name="FY5L" localSheetId="4">[3]INPUT!#REF!</definedName>
    <definedName name="FY5L">[3]INPUT!#REF!</definedName>
    <definedName name="FY5R" localSheetId="4">[3]INPUT!#REF!</definedName>
    <definedName name="FY5R">[3]INPUT!#REF!</definedName>
    <definedName name="FY6L" localSheetId="4">[3]INPUT!#REF!</definedName>
    <definedName name="FY6L">[3]INPUT!#REF!</definedName>
    <definedName name="FY6R" localSheetId="4">[3]INPUT!#REF!</definedName>
    <definedName name="FY6R">[3]INPUT!#REF!</definedName>
    <definedName name="FY7L" localSheetId="4">[3]INPUT!#REF!</definedName>
    <definedName name="FY7L">[3]INPUT!#REF!</definedName>
    <definedName name="FY7R" localSheetId="4">[3]INPUT!#REF!</definedName>
    <definedName name="FY7R">[3]INPUT!#REF!</definedName>
    <definedName name="FY8L" localSheetId="4">[3]INPUT!#REF!</definedName>
    <definedName name="FY8L">[3]INPUT!#REF!</definedName>
    <definedName name="FY8R" localSheetId="4">[3]INPUT!#REF!</definedName>
    <definedName name="FY8R">[3]INPUT!#REF!</definedName>
    <definedName name="FY9L" localSheetId="4">[3]INPUT!#REF!</definedName>
    <definedName name="FY9L">[3]INPUT!#REF!</definedName>
    <definedName name="FY9R" localSheetId="4">[3]INPUT!#REF!</definedName>
    <definedName name="FY9R">[3]INPUT!#REF!</definedName>
    <definedName name="FYY10L" localSheetId="4">[3]INPUT!#REF!</definedName>
    <definedName name="FYY10L">[3]INPUT!#REF!</definedName>
    <definedName name="FYY10R" localSheetId="4">[3]INPUT!#REF!</definedName>
    <definedName name="FYY10R">[3]INPUT!#REF!</definedName>
    <definedName name="FYY3L" localSheetId="4">[3]INPUT!#REF!</definedName>
    <definedName name="FYY3L">[3]INPUT!#REF!</definedName>
    <definedName name="FYY3R" localSheetId="4">[3]INPUT!#REF!</definedName>
    <definedName name="FYY3R">[3]INPUT!#REF!</definedName>
    <definedName name="FYY4L" localSheetId="4">[3]INPUT!#REF!</definedName>
    <definedName name="FYY4L">[3]INPUT!#REF!</definedName>
    <definedName name="FYY4R" localSheetId="4">[3]INPUT!#REF!</definedName>
    <definedName name="FYY4R">[3]INPUT!#REF!</definedName>
    <definedName name="FYY5L" localSheetId="4">[3]INPUT!#REF!</definedName>
    <definedName name="FYY5L">[3]INPUT!#REF!</definedName>
    <definedName name="FYY5R" localSheetId="4">[3]INPUT!#REF!</definedName>
    <definedName name="FYY5R">[3]INPUT!#REF!</definedName>
    <definedName name="FYY6L" localSheetId="4">[3]INPUT!#REF!</definedName>
    <definedName name="FYY6L">[3]INPUT!#REF!</definedName>
    <definedName name="FYY6R" localSheetId="4">[3]INPUT!#REF!</definedName>
    <definedName name="FYY6R">[3]INPUT!#REF!</definedName>
    <definedName name="FYY7L" localSheetId="4">[3]INPUT!#REF!</definedName>
    <definedName name="FYY7L">[3]INPUT!#REF!</definedName>
    <definedName name="FYY7R" localSheetId="4">[3]INPUT!#REF!</definedName>
    <definedName name="FYY7R">[3]INPUT!#REF!</definedName>
    <definedName name="FYY8L" localSheetId="4">[3]INPUT!#REF!</definedName>
    <definedName name="FYY8L">[3]INPUT!#REF!</definedName>
    <definedName name="FYY8R" localSheetId="4">[3]INPUT!#REF!</definedName>
    <definedName name="FYY8R">[3]INPUT!#REF!</definedName>
    <definedName name="FYY9L" localSheetId="4">[3]INPUT!#REF!</definedName>
    <definedName name="FYY9L">[3]INPUT!#REF!</definedName>
    <definedName name="FYY9R" localSheetId="4">[3]INPUT!#REF!</definedName>
    <definedName name="FYY9R">[3]INPUT!#REF!</definedName>
    <definedName name="G10L" localSheetId="4">[2]INPUT!#REF!</definedName>
    <definedName name="G10L">[2]INPUT!#REF!</definedName>
    <definedName name="G10R" localSheetId="4">[2]INPUT!#REF!</definedName>
    <definedName name="G10R">[2]INPUT!#REF!</definedName>
    <definedName name="G1A1P" localSheetId="4">#REF!</definedName>
    <definedName name="G1A1P" localSheetId="2">#REF!</definedName>
    <definedName name="G1A1P">#REF!</definedName>
    <definedName name="g1a1t" localSheetId="4">#REF!</definedName>
    <definedName name="g1a1t">#REF!</definedName>
    <definedName name="g1a2p" localSheetId="4">#REF!</definedName>
    <definedName name="g1a2p">#REF!</definedName>
    <definedName name="g1a2t" localSheetId="4">#REF!</definedName>
    <definedName name="g1a2t">#REF!</definedName>
    <definedName name="G2A1P" localSheetId="4">#REF!</definedName>
    <definedName name="G2A1P">#REF!</definedName>
    <definedName name="g2a1t" localSheetId="4">#REF!</definedName>
    <definedName name="g2a1t">#REF!</definedName>
    <definedName name="g2a2p" localSheetId="4">#REF!</definedName>
    <definedName name="g2a2p">#REF!</definedName>
    <definedName name="g2a2t" localSheetId="4">#REF!</definedName>
    <definedName name="g2a2t">#REF!</definedName>
    <definedName name="G3A1P" localSheetId="4">#REF!</definedName>
    <definedName name="G3A1P">#REF!</definedName>
    <definedName name="g3a1t" localSheetId="4">#REF!</definedName>
    <definedName name="g3a1t">#REF!</definedName>
    <definedName name="g3a2p" localSheetId="4">#REF!</definedName>
    <definedName name="g3a2p">#REF!</definedName>
    <definedName name="g3a2t" localSheetId="4">#REF!</definedName>
    <definedName name="g3a2t">#REF!</definedName>
    <definedName name="G3L" localSheetId="4">[2]INPUT!#REF!</definedName>
    <definedName name="G3L">[2]INPUT!#REF!</definedName>
    <definedName name="G3R" localSheetId="4">[2]INPUT!#REF!</definedName>
    <definedName name="G3R">[2]INPUT!#REF!</definedName>
    <definedName name="G4A1P" localSheetId="4">#REF!</definedName>
    <definedName name="G4A1P" localSheetId="2">#REF!</definedName>
    <definedName name="G4A1P">#REF!</definedName>
    <definedName name="g4a1t" localSheetId="4">#REF!</definedName>
    <definedName name="g4a1t">#REF!</definedName>
    <definedName name="g4a2p" localSheetId="4">#REF!</definedName>
    <definedName name="g4a2p">#REF!</definedName>
    <definedName name="g4a2t" localSheetId="4">#REF!</definedName>
    <definedName name="g4a2t">#REF!</definedName>
    <definedName name="G4L" localSheetId="4">[2]INPUT!#REF!</definedName>
    <definedName name="G4L">[2]INPUT!#REF!</definedName>
    <definedName name="G4R" localSheetId="4">[2]INPUT!#REF!</definedName>
    <definedName name="G4R">[2]INPUT!#REF!</definedName>
    <definedName name="G5A1P" localSheetId="4">#REF!</definedName>
    <definedName name="G5A1P" localSheetId="2">#REF!</definedName>
    <definedName name="G5A1P">#REF!</definedName>
    <definedName name="g5a1t" localSheetId="4">#REF!</definedName>
    <definedName name="g5a1t">#REF!</definedName>
    <definedName name="g5a2p" localSheetId="4">#REF!</definedName>
    <definedName name="g5a2p">#REF!</definedName>
    <definedName name="g5a2t" localSheetId="4">#REF!</definedName>
    <definedName name="g5a2t">#REF!</definedName>
    <definedName name="G5L" localSheetId="4">[2]INPUT!#REF!</definedName>
    <definedName name="G5L">[2]INPUT!#REF!</definedName>
    <definedName name="G5R" localSheetId="4">[2]INPUT!#REF!</definedName>
    <definedName name="G5R">[2]INPUT!#REF!</definedName>
    <definedName name="G6A1P" localSheetId="4">#REF!</definedName>
    <definedName name="G6A1P" localSheetId="2">#REF!</definedName>
    <definedName name="G6A1P">#REF!</definedName>
    <definedName name="g6a1t" localSheetId="4">#REF!</definedName>
    <definedName name="g6a1t">#REF!</definedName>
    <definedName name="g6a2p" localSheetId="4">#REF!</definedName>
    <definedName name="g6a2p">#REF!</definedName>
    <definedName name="g6a2t" localSheetId="4">#REF!</definedName>
    <definedName name="g6a2t">#REF!</definedName>
    <definedName name="G6L" localSheetId="4">[2]INPUT!#REF!</definedName>
    <definedName name="G6L">[2]INPUT!#REF!</definedName>
    <definedName name="G6R" localSheetId="4">[2]INPUT!#REF!</definedName>
    <definedName name="G6R">[2]INPUT!#REF!</definedName>
    <definedName name="G7L" localSheetId="4">[2]INPUT!#REF!</definedName>
    <definedName name="G7L">[2]INPUT!#REF!</definedName>
    <definedName name="G7R" localSheetId="4">[2]INPUT!#REF!</definedName>
    <definedName name="G7R">[2]INPUT!#REF!</definedName>
    <definedName name="G8L" localSheetId="4">[2]INPUT!#REF!</definedName>
    <definedName name="G8L">[2]INPUT!#REF!</definedName>
    <definedName name="G8R" localSheetId="4">[2]INPUT!#REF!</definedName>
    <definedName name="G8R">[2]INPUT!#REF!</definedName>
    <definedName name="G9L" localSheetId="4">[2]INPUT!#REF!</definedName>
    <definedName name="G9L">[2]INPUT!#REF!</definedName>
    <definedName name="G9R" localSheetId="4">[2]INPUT!#REF!</definedName>
    <definedName name="G9R">[2]INPUT!#REF!</definedName>
    <definedName name="GH10L" localSheetId="4">[3]INPUT!#REF!</definedName>
    <definedName name="GH10L">[3]INPUT!#REF!</definedName>
    <definedName name="GH10R" localSheetId="4">[3]INPUT!#REF!</definedName>
    <definedName name="GH10R">[3]INPUT!#REF!</definedName>
    <definedName name="GH3L" localSheetId="4">[3]INPUT!#REF!</definedName>
    <definedName name="GH3L">[3]INPUT!#REF!</definedName>
    <definedName name="GH3R" localSheetId="4">[3]INPUT!#REF!</definedName>
    <definedName name="GH3R">[3]INPUT!#REF!</definedName>
    <definedName name="GH4L" localSheetId="4">[3]INPUT!#REF!</definedName>
    <definedName name="GH4L">[3]INPUT!#REF!</definedName>
    <definedName name="GH4R" localSheetId="4">[3]INPUT!#REF!</definedName>
    <definedName name="GH4R">[3]INPUT!#REF!</definedName>
    <definedName name="GH5L" localSheetId="4">[3]INPUT!#REF!</definedName>
    <definedName name="GH5L">[3]INPUT!#REF!</definedName>
    <definedName name="GH5R" localSheetId="4">[3]INPUT!#REF!</definedName>
    <definedName name="GH5R">[3]INPUT!#REF!</definedName>
    <definedName name="GH6L" localSheetId="4">[3]INPUT!#REF!</definedName>
    <definedName name="GH6L">[3]INPUT!#REF!</definedName>
    <definedName name="GH6R" localSheetId="4">[3]INPUT!#REF!</definedName>
    <definedName name="GH6R">[3]INPUT!#REF!</definedName>
    <definedName name="GH7L" localSheetId="4">[3]INPUT!#REF!</definedName>
    <definedName name="GH7L">[3]INPUT!#REF!</definedName>
    <definedName name="GH7R" localSheetId="4">[3]INPUT!#REF!</definedName>
    <definedName name="GH7R">[3]INPUT!#REF!</definedName>
    <definedName name="GH8L" localSheetId="4">[3]INPUT!#REF!</definedName>
    <definedName name="GH8L">[3]INPUT!#REF!</definedName>
    <definedName name="GH8R" localSheetId="4">[3]INPUT!#REF!</definedName>
    <definedName name="GH8R">[3]INPUT!#REF!</definedName>
    <definedName name="GH9L" localSheetId="4">[3]INPUT!#REF!</definedName>
    <definedName name="GH9L">[3]INPUT!#REF!</definedName>
    <definedName name="GH9R" localSheetId="4">[3]INPUT!#REF!</definedName>
    <definedName name="GH9R">[3]INPUT!#REF!</definedName>
    <definedName name="GLA1P" localSheetId="4">#REF!</definedName>
    <definedName name="GLA1P" localSheetId="2">#REF!</definedName>
    <definedName name="GLA1P">#REF!</definedName>
    <definedName name="gla1t" localSheetId="4">#REF!</definedName>
    <definedName name="gla1t">#REF!</definedName>
    <definedName name="gla2p" localSheetId="4">#REF!</definedName>
    <definedName name="gla2p">#REF!</definedName>
    <definedName name="gla2t" localSheetId="4">#REF!</definedName>
    <definedName name="gla2t">#REF!</definedName>
    <definedName name="H" localSheetId="4">#REF!</definedName>
    <definedName name="H">#REF!</definedName>
    <definedName name="H10A1P" localSheetId="4">#REF!</definedName>
    <definedName name="H10A1P">#REF!</definedName>
    <definedName name="h10a1t" localSheetId="4">#REF!</definedName>
    <definedName name="h10a1t">#REF!</definedName>
    <definedName name="h10a2p" localSheetId="4">#REF!</definedName>
    <definedName name="h10a2p">#REF!</definedName>
    <definedName name="h10a2t" localSheetId="4">#REF!</definedName>
    <definedName name="h10a2t">#REF!</definedName>
    <definedName name="H10AAL" localSheetId="4">[3]INPUT!#REF!</definedName>
    <definedName name="H10AAL">[3]INPUT!#REF!</definedName>
    <definedName name="H10AAR" localSheetId="4">[3]INPUT!#REF!</definedName>
    <definedName name="H10AAR">[3]INPUT!#REF!</definedName>
    <definedName name="H10ABL" localSheetId="4">[3]INPUT!#REF!</definedName>
    <definedName name="H10ABL">[3]INPUT!#REF!</definedName>
    <definedName name="H10ABR" localSheetId="4">[3]INPUT!#REF!</definedName>
    <definedName name="H10ABR">[3]INPUT!#REF!</definedName>
    <definedName name="H10ACL" localSheetId="4">[3]INPUT!#REF!</definedName>
    <definedName name="H10ACL">[3]INPUT!#REF!</definedName>
    <definedName name="H10ACR" localSheetId="4">[3]INPUT!#REF!</definedName>
    <definedName name="H10ACR">[3]INPUT!#REF!</definedName>
    <definedName name="H10ADL" localSheetId="4">[3]INPUT!#REF!</definedName>
    <definedName name="H10ADL">[3]INPUT!#REF!</definedName>
    <definedName name="H10ADR" localSheetId="4">[3]INPUT!#REF!</definedName>
    <definedName name="H10ADR">[3]INPUT!#REF!</definedName>
    <definedName name="H10AEL" localSheetId="4">[3]INPUT!#REF!</definedName>
    <definedName name="H10AEL">[3]INPUT!#REF!</definedName>
    <definedName name="H10AER" localSheetId="4">[3]INPUT!#REF!</definedName>
    <definedName name="H10AER">[3]INPUT!#REF!</definedName>
    <definedName name="H10AFL" localSheetId="4">[3]INPUT!#REF!</definedName>
    <definedName name="H10AFL">[3]INPUT!#REF!</definedName>
    <definedName name="H10AFR" localSheetId="4">[3]INPUT!#REF!</definedName>
    <definedName name="H10AFR">[3]INPUT!#REF!</definedName>
    <definedName name="H10AGL" localSheetId="4">[3]INPUT!#REF!</definedName>
    <definedName name="H10AGL">[3]INPUT!#REF!</definedName>
    <definedName name="H10AGR" localSheetId="4">[3]INPUT!#REF!</definedName>
    <definedName name="H10AGR">[3]INPUT!#REF!</definedName>
    <definedName name="H10BAL" localSheetId="4">[3]INPUT!#REF!</definedName>
    <definedName name="H10BAL">[3]INPUT!#REF!</definedName>
    <definedName name="H10BAR" localSheetId="4">[3]INPUT!#REF!</definedName>
    <definedName name="H10BAR">[3]INPUT!#REF!</definedName>
    <definedName name="H10BBL" localSheetId="4">[3]INPUT!#REF!</definedName>
    <definedName name="H10BBL">[3]INPUT!#REF!</definedName>
    <definedName name="H10BBR" localSheetId="4">[3]INPUT!#REF!</definedName>
    <definedName name="H10BBR">[3]INPUT!#REF!</definedName>
    <definedName name="H10CAL" localSheetId="4">[3]INPUT!#REF!</definedName>
    <definedName name="H10CAL">[3]INPUT!#REF!</definedName>
    <definedName name="H10CAR" localSheetId="4">[3]INPUT!#REF!</definedName>
    <definedName name="H10CAR">[3]INPUT!#REF!</definedName>
    <definedName name="H10CBL" localSheetId="4">[3]INPUT!#REF!</definedName>
    <definedName name="H10CBL">[3]INPUT!#REF!</definedName>
    <definedName name="H10CBR" localSheetId="4">[3]INPUT!#REF!</definedName>
    <definedName name="H10CBR">[3]INPUT!#REF!</definedName>
    <definedName name="H10CCL" localSheetId="4">[3]INPUT!#REF!</definedName>
    <definedName name="H10CCL">[3]INPUT!#REF!</definedName>
    <definedName name="H10CCR" localSheetId="4">[3]INPUT!#REF!</definedName>
    <definedName name="H10CCR">[3]INPUT!#REF!</definedName>
    <definedName name="H10D1L" localSheetId="4">[3]INPUT!#REF!</definedName>
    <definedName name="H10D1L">[3]INPUT!#REF!</definedName>
    <definedName name="H10D1R" localSheetId="4">[3]INPUT!#REF!</definedName>
    <definedName name="H10D1R">[3]INPUT!#REF!</definedName>
    <definedName name="H10D2L" localSheetId="4">[3]INPUT!#REF!</definedName>
    <definedName name="H10D2L">[3]INPUT!#REF!</definedName>
    <definedName name="H10D2R" localSheetId="4">[3]INPUT!#REF!</definedName>
    <definedName name="H10D2R">[3]INPUT!#REF!</definedName>
    <definedName name="H10D3L" localSheetId="4">[3]INPUT!#REF!</definedName>
    <definedName name="H10D3L">[3]INPUT!#REF!</definedName>
    <definedName name="H10D3R" localSheetId="4">[3]INPUT!#REF!</definedName>
    <definedName name="H10D3R">[3]INPUT!#REF!</definedName>
    <definedName name="H11A1P" localSheetId="4">#REF!</definedName>
    <definedName name="H11A1P" localSheetId="2">#REF!</definedName>
    <definedName name="H11A1P">#REF!</definedName>
    <definedName name="h11a1t" localSheetId="4">#REF!</definedName>
    <definedName name="h11a1t">#REF!</definedName>
    <definedName name="h11a2p" localSheetId="4">#REF!</definedName>
    <definedName name="h11a2p">#REF!</definedName>
    <definedName name="H11A2T" localSheetId="4">#REF!</definedName>
    <definedName name="H11A2T">#REF!</definedName>
    <definedName name="H1A1P" localSheetId="4">#REF!</definedName>
    <definedName name="H1A1P">#REF!</definedName>
    <definedName name="h1a1t" localSheetId="4">#REF!</definedName>
    <definedName name="h1a1t">#REF!</definedName>
    <definedName name="h1a2p" localSheetId="4">#REF!</definedName>
    <definedName name="h1a2p">#REF!</definedName>
    <definedName name="h1a2t" localSheetId="4">#REF!</definedName>
    <definedName name="h1a2t">#REF!</definedName>
    <definedName name="H1H" localSheetId="4">#REF!</definedName>
    <definedName name="H1H">#REF!</definedName>
    <definedName name="H2A1P" localSheetId="4">#REF!</definedName>
    <definedName name="H2A1P">#REF!</definedName>
    <definedName name="h2a1t" localSheetId="4">#REF!</definedName>
    <definedName name="h2a1t">#REF!</definedName>
    <definedName name="h2a2p" localSheetId="4">#REF!</definedName>
    <definedName name="h2a2p">#REF!</definedName>
    <definedName name="h2a2t" localSheetId="4">#REF!</definedName>
    <definedName name="h2a2t">#REF!</definedName>
    <definedName name="H2H" localSheetId="4">#REF!</definedName>
    <definedName name="H2H">#REF!</definedName>
    <definedName name="H3A1P" localSheetId="4">#REF!</definedName>
    <definedName name="H3A1P">#REF!</definedName>
    <definedName name="h3a1t" localSheetId="4">#REF!</definedName>
    <definedName name="h3a1t">#REF!</definedName>
    <definedName name="h3a2p" localSheetId="4">#REF!</definedName>
    <definedName name="h3a2p">#REF!</definedName>
    <definedName name="h3a2t" localSheetId="4">#REF!</definedName>
    <definedName name="h3a2t">#REF!</definedName>
    <definedName name="H3AAL" localSheetId="4">[3]INPUT!#REF!</definedName>
    <definedName name="H3AAL">[3]INPUT!#REF!</definedName>
    <definedName name="H3AAR" localSheetId="4">[3]INPUT!#REF!</definedName>
    <definedName name="H3AAR">[3]INPUT!#REF!</definedName>
    <definedName name="H3ABL" localSheetId="4">[3]INPUT!#REF!</definedName>
    <definedName name="H3ABL">[3]INPUT!#REF!</definedName>
    <definedName name="H3ABR" localSheetId="4">[3]INPUT!#REF!</definedName>
    <definedName name="H3ABR">[3]INPUT!#REF!</definedName>
    <definedName name="H3ACL" localSheetId="4">[3]INPUT!#REF!</definedName>
    <definedName name="H3ACL">[3]INPUT!#REF!</definedName>
    <definedName name="H3ACR" localSheetId="4">[3]INPUT!#REF!</definedName>
    <definedName name="H3ACR">[3]INPUT!#REF!</definedName>
    <definedName name="H3ADL" localSheetId="4">[3]INPUT!#REF!</definedName>
    <definedName name="H3ADL">[3]INPUT!#REF!</definedName>
    <definedName name="H3ADR" localSheetId="4">[3]INPUT!#REF!</definedName>
    <definedName name="H3ADR">[3]INPUT!#REF!</definedName>
    <definedName name="H3AEL" localSheetId="4">[3]INPUT!#REF!</definedName>
    <definedName name="H3AEL">[3]INPUT!#REF!</definedName>
    <definedName name="H3AER" localSheetId="4">[3]INPUT!#REF!</definedName>
    <definedName name="H3AER">[3]INPUT!#REF!</definedName>
    <definedName name="H3AFL" localSheetId="4">[3]INPUT!#REF!</definedName>
    <definedName name="H3AFL">[3]INPUT!#REF!</definedName>
    <definedName name="H3AFR" localSheetId="4">[3]INPUT!#REF!</definedName>
    <definedName name="H3AFR">[3]INPUT!#REF!</definedName>
    <definedName name="H3AGL" localSheetId="4">[3]INPUT!#REF!</definedName>
    <definedName name="H3AGL">[3]INPUT!#REF!</definedName>
    <definedName name="H3AGR" localSheetId="4">[3]INPUT!#REF!</definedName>
    <definedName name="H3AGR">[3]INPUT!#REF!</definedName>
    <definedName name="H3AP1" localSheetId="4">#REF!</definedName>
    <definedName name="H3AP1" localSheetId="2">#REF!</definedName>
    <definedName name="H3AP1">#REF!</definedName>
    <definedName name="H3BAL" localSheetId="4">[3]INPUT!#REF!</definedName>
    <definedName name="H3BAL" localSheetId="2">[3]INPUT!#REF!</definedName>
    <definedName name="H3BAL">[3]INPUT!#REF!</definedName>
    <definedName name="H3BAR" localSheetId="4">[3]INPUT!#REF!</definedName>
    <definedName name="H3BAR">[3]INPUT!#REF!</definedName>
    <definedName name="H3BBL" localSheetId="4">[3]INPUT!#REF!</definedName>
    <definedName name="H3BBL">[3]INPUT!#REF!</definedName>
    <definedName name="H3BBR" localSheetId="4">[3]INPUT!#REF!</definedName>
    <definedName name="H3BBR">[3]INPUT!#REF!</definedName>
    <definedName name="H3CAL" localSheetId="4">[3]INPUT!#REF!</definedName>
    <definedName name="H3CAL">[3]INPUT!#REF!</definedName>
    <definedName name="H3CAR" localSheetId="4">[3]INPUT!#REF!</definedName>
    <definedName name="H3CAR">[3]INPUT!#REF!</definedName>
    <definedName name="H3CBL" localSheetId="4">[3]INPUT!#REF!</definedName>
    <definedName name="H3CBL">[3]INPUT!#REF!</definedName>
    <definedName name="H3CBR" localSheetId="4">[3]INPUT!#REF!</definedName>
    <definedName name="H3CBR">[3]INPUT!#REF!</definedName>
    <definedName name="H3CCL" localSheetId="4">[3]INPUT!#REF!</definedName>
    <definedName name="H3CCL">[3]INPUT!#REF!</definedName>
    <definedName name="H3CCR" localSheetId="4">[3]INPUT!#REF!</definedName>
    <definedName name="H3CCR">[3]INPUT!#REF!</definedName>
    <definedName name="H3D1L" localSheetId="4">[3]INPUT!#REF!</definedName>
    <definedName name="H3D1L">[3]INPUT!#REF!</definedName>
    <definedName name="H3D1R" localSheetId="4">[3]INPUT!#REF!</definedName>
    <definedName name="H3D1R">[3]INPUT!#REF!</definedName>
    <definedName name="H3D2L" localSheetId="4">[3]INPUT!#REF!</definedName>
    <definedName name="H3D2L">[3]INPUT!#REF!</definedName>
    <definedName name="H3D2R" localSheetId="4">[3]INPUT!#REF!</definedName>
    <definedName name="H3D2R">[3]INPUT!#REF!</definedName>
    <definedName name="H3D3L" localSheetId="4">[3]INPUT!#REF!</definedName>
    <definedName name="H3D3L">[3]INPUT!#REF!</definedName>
    <definedName name="H3D3R" localSheetId="4">[3]INPUT!#REF!</definedName>
    <definedName name="H3D3R">[3]INPUT!#REF!</definedName>
    <definedName name="H3H" localSheetId="4">#REF!</definedName>
    <definedName name="H3H" localSheetId="2">#REF!</definedName>
    <definedName name="H3H">#REF!</definedName>
    <definedName name="h4a1p" localSheetId="4">#REF!</definedName>
    <definedName name="h4a1p">#REF!</definedName>
    <definedName name="h4a1t" localSheetId="4">#REF!</definedName>
    <definedName name="h4a1t">#REF!</definedName>
    <definedName name="h4a2p" localSheetId="4">#REF!</definedName>
    <definedName name="h4a2p">#REF!</definedName>
    <definedName name="h4a2t" localSheetId="4">#REF!</definedName>
    <definedName name="h4a2t">#REF!</definedName>
    <definedName name="H4AAL" localSheetId="4">[3]INPUT!#REF!</definedName>
    <definedName name="H4AAL">[3]INPUT!#REF!</definedName>
    <definedName name="H4AAR" localSheetId="4">[3]INPUT!#REF!</definedName>
    <definedName name="H4AAR">[3]INPUT!#REF!</definedName>
    <definedName name="H4ABL" localSheetId="4">[3]INPUT!#REF!</definedName>
    <definedName name="H4ABL">[3]INPUT!#REF!</definedName>
    <definedName name="H4ABR" localSheetId="4">[3]INPUT!#REF!</definedName>
    <definedName name="H4ABR">[3]INPUT!#REF!</definedName>
    <definedName name="H4ACL" localSheetId="4">[3]INPUT!#REF!</definedName>
    <definedName name="H4ACL">[3]INPUT!#REF!</definedName>
    <definedName name="H4ACR" localSheetId="4">[3]INPUT!#REF!</definedName>
    <definedName name="H4ACR">[3]INPUT!#REF!</definedName>
    <definedName name="H4ADL" localSheetId="4">[3]INPUT!#REF!</definedName>
    <definedName name="H4ADL">[3]INPUT!#REF!</definedName>
    <definedName name="H4ADR" localSheetId="4">[3]INPUT!#REF!</definedName>
    <definedName name="H4ADR">[3]INPUT!#REF!</definedName>
    <definedName name="H4AEL" localSheetId="4">[3]INPUT!#REF!</definedName>
    <definedName name="H4AEL">[3]INPUT!#REF!</definedName>
    <definedName name="H4AER" localSheetId="4">[3]INPUT!#REF!</definedName>
    <definedName name="H4AER">[3]INPUT!#REF!</definedName>
    <definedName name="H4AFL" localSheetId="4">[3]INPUT!#REF!</definedName>
    <definedName name="H4AFL">[3]INPUT!#REF!</definedName>
    <definedName name="H4AFR" localSheetId="4">[3]INPUT!#REF!</definedName>
    <definedName name="H4AFR">[3]INPUT!#REF!</definedName>
    <definedName name="H4AGL" localSheetId="4">[3]INPUT!#REF!</definedName>
    <definedName name="H4AGL">[3]INPUT!#REF!</definedName>
    <definedName name="H4AGR" localSheetId="4">[3]INPUT!#REF!</definedName>
    <definedName name="H4AGR">[3]INPUT!#REF!</definedName>
    <definedName name="H4BAL" localSheetId="4">[3]INPUT!#REF!</definedName>
    <definedName name="H4BAL">[3]INPUT!#REF!</definedName>
    <definedName name="H4BAR" localSheetId="4">[3]INPUT!#REF!</definedName>
    <definedName name="H4BAR">[3]INPUT!#REF!</definedName>
    <definedName name="H4BBL" localSheetId="4">[3]INPUT!#REF!</definedName>
    <definedName name="H4BBL">[3]INPUT!#REF!</definedName>
    <definedName name="H4BBR" localSheetId="4">[3]INPUT!#REF!</definedName>
    <definedName name="H4BBR">[3]INPUT!#REF!</definedName>
    <definedName name="H4CAL" localSheetId="4">[3]INPUT!#REF!</definedName>
    <definedName name="H4CAL">[3]INPUT!#REF!</definedName>
    <definedName name="H4CAR" localSheetId="4">[3]INPUT!#REF!</definedName>
    <definedName name="H4CAR">[3]INPUT!#REF!</definedName>
    <definedName name="H4CBL" localSheetId="4">[3]INPUT!#REF!</definedName>
    <definedName name="H4CBL">[3]INPUT!#REF!</definedName>
    <definedName name="H4CBR" localSheetId="4">[3]INPUT!#REF!</definedName>
    <definedName name="H4CBR">[3]INPUT!#REF!</definedName>
    <definedName name="H4CCL" localSheetId="4">[3]INPUT!#REF!</definedName>
    <definedName name="H4CCL">[3]INPUT!#REF!</definedName>
    <definedName name="H4CCR" localSheetId="4">[3]INPUT!#REF!</definedName>
    <definedName name="H4CCR">[3]INPUT!#REF!</definedName>
    <definedName name="H4D1L" localSheetId="4">[3]INPUT!#REF!</definedName>
    <definedName name="H4D1L">[3]INPUT!#REF!</definedName>
    <definedName name="H4D1R" localSheetId="4">[3]INPUT!#REF!</definedName>
    <definedName name="H4D1R">[3]INPUT!#REF!</definedName>
    <definedName name="H4D2L" localSheetId="4">[3]INPUT!#REF!</definedName>
    <definedName name="H4D2L">[3]INPUT!#REF!</definedName>
    <definedName name="H4D2R" localSheetId="4">[3]INPUT!#REF!</definedName>
    <definedName name="H4D2R">[3]INPUT!#REF!</definedName>
    <definedName name="H4D3L" localSheetId="4">[3]INPUT!#REF!</definedName>
    <definedName name="H4D3L">[3]INPUT!#REF!</definedName>
    <definedName name="H4D3R" localSheetId="4">[3]INPUT!#REF!</definedName>
    <definedName name="H4D3R">[3]INPUT!#REF!</definedName>
    <definedName name="H4H" localSheetId="4">#REF!</definedName>
    <definedName name="H4H" localSheetId="2">#REF!</definedName>
    <definedName name="H4H">#REF!</definedName>
    <definedName name="H5A1P" localSheetId="4">#REF!</definedName>
    <definedName name="H5A1P">#REF!</definedName>
    <definedName name="h5a1t" localSheetId="4">#REF!</definedName>
    <definedName name="h5a1t">#REF!</definedName>
    <definedName name="h5a2p" localSheetId="4">#REF!</definedName>
    <definedName name="h5a2p">#REF!</definedName>
    <definedName name="h5a2t" localSheetId="4">#REF!</definedName>
    <definedName name="h5a2t">#REF!</definedName>
    <definedName name="H5AAL" localSheetId="4">[3]INPUT!#REF!</definedName>
    <definedName name="H5AAL">[3]INPUT!#REF!</definedName>
    <definedName name="H5AAR" localSheetId="4">[3]INPUT!#REF!</definedName>
    <definedName name="H5AAR">[3]INPUT!#REF!</definedName>
    <definedName name="H5ABL" localSheetId="4">[3]INPUT!#REF!</definedName>
    <definedName name="H5ABL">[3]INPUT!#REF!</definedName>
    <definedName name="H5ABR" localSheetId="4">[3]INPUT!#REF!</definedName>
    <definedName name="H5ABR">[3]INPUT!#REF!</definedName>
    <definedName name="H5ACL" localSheetId="4">[3]INPUT!#REF!</definedName>
    <definedName name="H5ACL">[3]INPUT!#REF!</definedName>
    <definedName name="H5ACR" localSheetId="4">[3]INPUT!#REF!</definedName>
    <definedName name="H5ACR">[3]INPUT!#REF!</definedName>
    <definedName name="H5ADL" localSheetId="4">[3]INPUT!#REF!</definedName>
    <definedName name="H5ADL">[3]INPUT!#REF!</definedName>
    <definedName name="H5ADR" localSheetId="4">[3]INPUT!#REF!</definedName>
    <definedName name="H5ADR">[3]INPUT!#REF!</definedName>
    <definedName name="H5AEL" localSheetId="4">[3]INPUT!#REF!</definedName>
    <definedName name="H5AEL">[3]INPUT!#REF!</definedName>
    <definedName name="H5AER" localSheetId="4">[3]INPUT!#REF!</definedName>
    <definedName name="H5AER">[3]INPUT!#REF!</definedName>
    <definedName name="H5AFL" localSheetId="4">[3]INPUT!#REF!</definedName>
    <definedName name="H5AFL">[3]INPUT!#REF!</definedName>
    <definedName name="H5AFR" localSheetId="4">[3]INPUT!#REF!</definedName>
    <definedName name="H5AFR">[3]INPUT!#REF!</definedName>
    <definedName name="H5AGL" localSheetId="4">[3]INPUT!#REF!</definedName>
    <definedName name="H5AGL">[3]INPUT!#REF!</definedName>
    <definedName name="H5AGR" localSheetId="4">[3]INPUT!#REF!</definedName>
    <definedName name="H5AGR">[3]INPUT!#REF!</definedName>
    <definedName name="H5BAL" localSheetId="4">[3]INPUT!#REF!</definedName>
    <definedName name="H5BAL">[3]INPUT!#REF!</definedName>
    <definedName name="H5BAR" localSheetId="4">[3]INPUT!#REF!</definedName>
    <definedName name="H5BAR">[3]INPUT!#REF!</definedName>
    <definedName name="H5BBL" localSheetId="4">[3]INPUT!#REF!</definedName>
    <definedName name="H5BBL">[3]INPUT!#REF!</definedName>
    <definedName name="H5BBR" localSheetId="4">[3]INPUT!#REF!</definedName>
    <definedName name="H5BBR">[3]INPUT!#REF!</definedName>
    <definedName name="H5CAL" localSheetId="4">[3]INPUT!#REF!</definedName>
    <definedName name="H5CAL">[3]INPUT!#REF!</definedName>
    <definedName name="H5CAR" localSheetId="4">[3]INPUT!#REF!</definedName>
    <definedName name="H5CAR">[3]INPUT!#REF!</definedName>
    <definedName name="H5CBL" localSheetId="4">[3]INPUT!#REF!</definedName>
    <definedName name="H5CBL">[3]INPUT!#REF!</definedName>
    <definedName name="H5CBR" localSheetId="4">[3]INPUT!#REF!</definedName>
    <definedName name="H5CBR">[3]INPUT!#REF!</definedName>
    <definedName name="H5CCL" localSheetId="4">[3]INPUT!#REF!</definedName>
    <definedName name="H5CCL">[3]INPUT!#REF!</definedName>
    <definedName name="H5CCR" localSheetId="4">[3]INPUT!#REF!</definedName>
    <definedName name="H5CCR">[3]INPUT!#REF!</definedName>
    <definedName name="H5D1L" localSheetId="4">[3]INPUT!#REF!</definedName>
    <definedName name="H5D1L">[3]INPUT!#REF!</definedName>
    <definedName name="H5D1R" localSheetId="4">[3]INPUT!#REF!</definedName>
    <definedName name="H5D1R">[3]INPUT!#REF!</definedName>
    <definedName name="H5D2L" localSheetId="4">[3]INPUT!#REF!</definedName>
    <definedName name="H5D2L">[3]INPUT!#REF!</definedName>
    <definedName name="H5D2R" localSheetId="4">[3]INPUT!#REF!</definedName>
    <definedName name="H5D2R">[3]INPUT!#REF!</definedName>
    <definedName name="H5D3L" localSheetId="4">[3]INPUT!#REF!</definedName>
    <definedName name="H5D3L">[3]INPUT!#REF!</definedName>
    <definedName name="H5D3R" localSheetId="4">[3]INPUT!#REF!</definedName>
    <definedName name="H5D3R">[3]INPUT!#REF!</definedName>
    <definedName name="H6A1P" localSheetId="4">#REF!</definedName>
    <definedName name="H6A1P" localSheetId="2">#REF!</definedName>
    <definedName name="H6A1P">#REF!</definedName>
    <definedName name="h6a1t" localSheetId="4">#REF!</definedName>
    <definedName name="h6a1t">#REF!</definedName>
    <definedName name="h6a2p" localSheetId="4">#REF!</definedName>
    <definedName name="h6a2p">#REF!</definedName>
    <definedName name="h6a2t" localSheetId="4">#REF!</definedName>
    <definedName name="h6a2t">#REF!</definedName>
    <definedName name="H6AAL" localSheetId="4">[3]INPUT!#REF!</definedName>
    <definedName name="H6AAL">[3]INPUT!#REF!</definedName>
    <definedName name="H6AAR" localSheetId="4">[3]INPUT!#REF!</definedName>
    <definedName name="H6AAR">[3]INPUT!#REF!</definedName>
    <definedName name="H6ABL" localSheetId="4">[3]INPUT!#REF!</definedName>
    <definedName name="H6ABL">[3]INPUT!#REF!</definedName>
    <definedName name="H6ABR" localSheetId="4">[3]INPUT!#REF!</definedName>
    <definedName name="H6ABR">[3]INPUT!#REF!</definedName>
    <definedName name="H6ACL" localSheetId="4">[3]INPUT!#REF!</definedName>
    <definedName name="H6ACL">[3]INPUT!#REF!</definedName>
    <definedName name="H6ACR" localSheetId="4">[3]INPUT!#REF!</definedName>
    <definedName name="H6ACR">[3]INPUT!#REF!</definedName>
    <definedName name="H6ADL" localSheetId="4">[3]INPUT!#REF!</definedName>
    <definedName name="H6ADL">[3]INPUT!#REF!</definedName>
    <definedName name="H6ADR" localSheetId="4">[3]INPUT!#REF!</definedName>
    <definedName name="H6ADR">[3]INPUT!#REF!</definedName>
    <definedName name="H6AEL" localSheetId="4">[3]INPUT!#REF!</definedName>
    <definedName name="H6AEL">[3]INPUT!#REF!</definedName>
    <definedName name="H6AER" localSheetId="4">[3]INPUT!#REF!</definedName>
    <definedName name="H6AER">[3]INPUT!#REF!</definedName>
    <definedName name="H6AFL" localSheetId="4">[3]INPUT!#REF!</definedName>
    <definedName name="H6AFL">[3]INPUT!#REF!</definedName>
    <definedName name="H6AFR" localSheetId="4">[3]INPUT!#REF!</definedName>
    <definedName name="H6AFR">[3]INPUT!#REF!</definedName>
    <definedName name="H6AGL" localSheetId="4">[3]INPUT!#REF!</definedName>
    <definedName name="H6AGL">[3]INPUT!#REF!</definedName>
    <definedName name="H6AGR" localSheetId="4">[3]INPUT!#REF!</definedName>
    <definedName name="H6AGR">[3]INPUT!#REF!</definedName>
    <definedName name="H6BAL" localSheetId="4">[3]INPUT!#REF!</definedName>
    <definedName name="H6BAL">[3]INPUT!#REF!</definedName>
    <definedName name="H6BAR" localSheetId="4">[3]INPUT!#REF!</definedName>
    <definedName name="H6BAR">[3]INPUT!#REF!</definedName>
    <definedName name="H6BBL" localSheetId="4">[3]INPUT!#REF!</definedName>
    <definedName name="H6BBL">[3]INPUT!#REF!</definedName>
    <definedName name="H6BBR" localSheetId="4">[3]INPUT!#REF!</definedName>
    <definedName name="H6BBR">[3]INPUT!#REF!</definedName>
    <definedName name="H6CAL" localSheetId="4">[3]INPUT!#REF!</definedName>
    <definedName name="H6CAL">[3]INPUT!#REF!</definedName>
    <definedName name="H6CAR" localSheetId="4">[3]INPUT!#REF!</definedName>
    <definedName name="H6CAR">[3]INPUT!#REF!</definedName>
    <definedName name="H6CBL" localSheetId="4">[3]INPUT!#REF!</definedName>
    <definedName name="H6CBL">[3]INPUT!#REF!</definedName>
    <definedName name="H6CBR" localSheetId="4">[3]INPUT!#REF!</definedName>
    <definedName name="H6CBR">[3]INPUT!#REF!</definedName>
    <definedName name="H6CCL" localSheetId="4">[3]INPUT!#REF!</definedName>
    <definedName name="H6CCL">[3]INPUT!#REF!</definedName>
    <definedName name="H6CCR" localSheetId="4">[3]INPUT!#REF!</definedName>
    <definedName name="H6CCR">[3]INPUT!#REF!</definedName>
    <definedName name="H6D1L" localSheetId="4">[3]INPUT!#REF!</definedName>
    <definedName name="H6D1L">[3]INPUT!#REF!</definedName>
    <definedName name="H6D1R" localSheetId="4">[3]INPUT!#REF!</definedName>
    <definedName name="H6D1R">[3]INPUT!#REF!</definedName>
    <definedName name="H6D2L" localSheetId="4">[3]INPUT!#REF!</definedName>
    <definedName name="H6D2L">[3]INPUT!#REF!</definedName>
    <definedName name="H6D2R" localSheetId="4">[3]INPUT!#REF!</definedName>
    <definedName name="H6D2R">[3]INPUT!#REF!</definedName>
    <definedName name="H6D3L" localSheetId="4">[3]INPUT!#REF!</definedName>
    <definedName name="H6D3L">[3]INPUT!#REF!</definedName>
    <definedName name="H6D3R" localSheetId="4">[3]INPUT!#REF!</definedName>
    <definedName name="H6D3R">[3]INPUT!#REF!</definedName>
    <definedName name="H7A1P" localSheetId="4">#REF!</definedName>
    <definedName name="H7A1P" localSheetId="2">#REF!</definedName>
    <definedName name="H7A1P">#REF!</definedName>
    <definedName name="h7a1t" localSheetId="4">#REF!</definedName>
    <definedName name="h7a1t">#REF!</definedName>
    <definedName name="h7a2p" localSheetId="4">#REF!</definedName>
    <definedName name="h7a2p">#REF!</definedName>
    <definedName name="h7a2t" localSheetId="4">#REF!</definedName>
    <definedName name="h7a2t">#REF!</definedName>
    <definedName name="H7AAL" localSheetId="4">[3]INPUT!#REF!</definedName>
    <definedName name="H7AAL">[3]INPUT!#REF!</definedName>
    <definedName name="H7AAR" localSheetId="4">[3]INPUT!#REF!</definedName>
    <definedName name="H7AAR">[3]INPUT!#REF!</definedName>
    <definedName name="H7ABL" localSheetId="4">[3]INPUT!#REF!</definedName>
    <definedName name="H7ABL">[3]INPUT!#REF!</definedName>
    <definedName name="H7ABR" localSheetId="4">[3]INPUT!#REF!</definedName>
    <definedName name="H7ABR">[3]INPUT!#REF!</definedName>
    <definedName name="H7ACL" localSheetId="4">[3]INPUT!#REF!</definedName>
    <definedName name="H7ACL">[3]INPUT!#REF!</definedName>
    <definedName name="H7ACR" localSheetId="4">[3]INPUT!#REF!</definedName>
    <definedName name="H7ACR">[3]INPUT!#REF!</definedName>
    <definedName name="H7ADL" localSheetId="4">[3]INPUT!#REF!</definedName>
    <definedName name="H7ADL">[3]INPUT!#REF!</definedName>
    <definedName name="H7ADR" localSheetId="4">[3]INPUT!#REF!</definedName>
    <definedName name="H7ADR">[3]INPUT!#REF!</definedName>
    <definedName name="H7AEL" localSheetId="4">[3]INPUT!#REF!</definedName>
    <definedName name="H7AEL">[3]INPUT!#REF!</definedName>
    <definedName name="H7AER" localSheetId="4">[3]INPUT!#REF!</definedName>
    <definedName name="H7AER">[3]INPUT!#REF!</definedName>
    <definedName name="H7AFL" localSheetId="4">[3]INPUT!#REF!</definedName>
    <definedName name="H7AFL">[3]INPUT!#REF!</definedName>
    <definedName name="H7AFR" localSheetId="4">[3]INPUT!#REF!</definedName>
    <definedName name="H7AFR">[3]INPUT!#REF!</definedName>
    <definedName name="H7AGL" localSheetId="4">[3]INPUT!#REF!</definedName>
    <definedName name="H7AGL">[3]INPUT!#REF!</definedName>
    <definedName name="H7AGR" localSheetId="4">[3]INPUT!#REF!</definedName>
    <definedName name="H7AGR">[3]INPUT!#REF!</definedName>
    <definedName name="H7BAL" localSheetId="4">[3]INPUT!#REF!</definedName>
    <definedName name="H7BAL">[3]INPUT!#REF!</definedName>
    <definedName name="H7BAR" localSheetId="4">[3]INPUT!#REF!</definedName>
    <definedName name="H7BAR">[3]INPUT!#REF!</definedName>
    <definedName name="H7BBL" localSheetId="4">[3]INPUT!#REF!</definedName>
    <definedName name="H7BBL">[3]INPUT!#REF!</definedName>
    <definedName name="H7BBR" localSheetId="4">[3]INPUT!#REF!</definedName>
    <definedName name="H7BBR">[3]INPUT!#REF!</definedName>
    <definedName name="H7CAL" localSheetId="4">[3]INPUT!#REF!</definedName>
    <definedName name="H7CAL">[3]INPUT!#REF!</definedName>
    <definedName name="H7CAR" localSheetId="4">[3]INPUT!#REF!</definedName>
    <definedName name="H7CAR">[3]INPUT!#REF!</definedName>
    <definedName name="H7CBL" localSheetId="4">[3]INPUT!#REF!</definedName>
    <definedName name="H7CBL">[3]INPUT!#REF!</definedName>
    <definedName name="H7CBR" localSheetId="4">[3]INPUT!#REF!</definedName>
    <definedName name="H7CBR">[3]INPUT!#REF!</definedName>
    <definedName name="H7CCL" localSheetId="4">[3]INPUT!#REF!</definedName>
    <definedName name="H7CCL">[3]INPUT!#REF!</definedName>
    <definedName name="H7CCR" localSheetId="4">[3]INPUT!#REF!</definedName>
    <definedName name="H7CCR">[3]INPUT!#REF!</definedName>
    <definedName name="H7D1L" localSheetId="4">[3]INPUT!#REF!</definedName>
    <definedName name="H7D1L">[3]INPUT!#REF!</definedName>
    <definedName name="H7D1R" localSheetId="4">[3]INPUT!#REF!</definedName>
    <definedName name="H7D1R">[3]INPUT!#REF!</definedName>
    <definedName name="H7D2L" localSheetId="4">[3]INPUT!#REF!</definedName>
    <definedName name="H7D2L">[3]INPUT!#REF!</definedName>
    <definedName name="H7D2R" localSheetId="4">[3]INPUT!#REF!</definedName>
    <definedName name="H7D2R">[3]INPUT!#REF!</definedName>
    <definedName name="H7D3L" localSheetId="4">[3]INPUT!#REF!</definedName>
    <definedName name="H7D3L">[3]INPUT!#REF!</definedName>
    <definedName name="H7D3R" localSheetId="4">[3]INPUT!#REF!</definedName>
    <definedName name="H7D3R">[3]INPUT!#REF!</definedName>
    <definedName name="H8A1P" localSheetId="4">#REF!</definedName>
    <definedName name="H8A1P" localSheetId="2">#REF!</definedName>
    <definedName name="H8A1P">#REF!</definedName>
    <definedName name="h8a1t" localSheetId="4">#REF!</definedName>
    <definedName name="h8a1t">#REF!</definedName>
    <definedName name="h8a2p" localSheetId="4">#REF!</definedName>
    <definedName name="h8a2p">#REF!</definedName>
    <definedName name="h8a2t" localSheetId="4">#REF!</definedName>
    <definedName name="h8a2t">#REF!</definedName>
    <definedName name="H8AAL" localSheetId="4">[3]INPUT!#REF!</definedName>
    <definedName name="H8AAL">[3]INPUT!#REF!</definedName>
    <definedName name="H8AAR" localSheetId="4">[3]INPUT!#REF!</definedName>
    <definedName name="H8AAR">[3]INPUT!#REF!</definedName>
    <definedName name="H8ABL" localSheetId="4">[3]INPUT!#REF!</definedName>
    <definedName name="H8ABL">[3]INPUT!#REF!</definedName>
    <definedName name="H8ABR" localSheetId="4">[3]INPUT!#REF!</definedName>
    <definedName name="H8ABR">[3]INPUT!#REF!</definedName>
    <definedName name="H8ACL" localSheetId="4">[3]INPUT!#REF!</definedName>
    <definedName name="H8ACL">[3]INPUT!#REF!</definedName>
    <definedName name="H8ACR" localSheetId="4">[3]INPUT!#REF!</definedName>
    <definedName name="H8ACR">[3]INPUT!#REF!</definedName>
    <definedName name="H8ADL" localSheetId="4">[3]INPUT!#REF!</definedName>
    <definedName name="H8ADL">[3]INPUT!#REF!</definedName>
    <definedName name="H8ADR" localSheetId="4">[3]INPUT!#REF!</definedName>
    <definedName name="H8ADR">[3]INPUT!#REF!</definedName>
    <definedName name="H8AEL" localSheetId="4">[3]INPUT!#REF!</definedName>
    <definedName name="H8AEL">[3]INPUT!#REF!</definedName>
    <definedName name="H8AER" localSheetId="4">[3]INPUT!#REF!</definedName>
    <definedName name="H8AER">[3]INPUT!#REF!</definedName>
    <definedName name="H8AFL" localSheetId="4">[3]INPUT!#REF!</definedName>
    <definedName name="H8AFL">[3]INPUT!#REF!</definedName>
    <definedName name="H8AFR" localSheetId="4">[3]INPUT!#REF!</definedName>
    <definedName name="H8AFR">[3]INPUT!#REF!</definedName>
    <definedName name="H8AGL" localSheetId="4">[3]INPUT!#REF!</definedName>
    <definedName name="H8AGL">[3]INPUT!#REF!</definedName>
    <definedName name="H8AGR" localSheetId="4">[3]INPUT!#REF!</definedName>
    <definedName name="H8AGR">[3]INPUT!#REF!</definedName>
    <definedName name="H8BAL" localSheetId="4">[3]INPUT!#REF!</definedName>
    <definedName name="H8BAL">[3]INPUT!#REF!</definedName>
    <definedName name="H8BAR" localSheetId="4">[3]INPUT!#REF!</definedName>
    <definedName name="H8BAR">[3]INPUT!#REF!</definedName>
    <definedName name="H8BBL" localSheetId="4">[3]INPUT!#REF!</definedName>
    <definedName name="H8BBL">[3]INPUT!#REF!</definedName>
    <definedName name="H8BBR" localSheetId="4">[3]INPUT!#REF!</definedName>
    <definedName name="H8BBR">[3]INPUT!#REF!</definedName>
    <definedName name="H8CAL" localSheetId="4">[3]INPUT!#REF!</definedName>
    <definedName name="H8CAL">[3]INPUT!#REF!</definedName>
    <definedName name="H8CAR" localSheetId="4">[3]INPUT!#REF!</definedName>
    <definedName name="H8CAR">[3]INPUT!#REF!</definedName>
    <definedName name="H8CBL" localSheetId="4">[3]INPUT!#REF!</definedName>
    <definedName name="H8CBL">[3]INPUT!#REF!</definedName>
    <definedName name="H8CBR" localSheetId="4">[3]INPUT!#REF!</definedName>
    <definedName name="H8CBR">[3]INPUT!#REF!</definedName>
    <definedName name="H8CCL" localSheetId="4">[3]INPUT!#REF!</definedName>
    <definedName name="H8CCL">[3]INPUT!#REF!</definedName>
    <definedName name="H8CCR" localSheetId="4">[3]INPUT!#REF!</definedName>
    <definedName name="H8CCR">[3]INPUT!#REF!</definedName>
    <definedName name="H8D1L" localSheetId="4">[3]INPUT!#REF!</definedName>
    <definedName name="H8D1L">[3]INPUT!#REF!</definedName>
    <definedName name="H8D1R" localSheetId="4">[3]INPUT!#REF!</definedName>
    <definedName name="H8D1R">[3]INPUT!#REF!</definedName>
    <definedName name="H8D2L" localSheetId="4">[3]INPUT!#REF!</definedName>
    <definedName name="H8D2L">[3]INPUT!#REF!</definedName>
    <definedName name="H8D2R" localSheetId="4">[3]INPUT!#REF!</definedName>
    <definedName name="H8D2R">[3]INPUT!#REF!</definedName>
    <definedName name="H8D3L" localSheetId="4">[3]INPUT!#REF!</definedName>
    <definedName name="H8D3L">[3]INPUT!#REF!</definedName>
    <definedName name="H8D3R" localSheetId="4">[3]INPUT!#REF!</definedName>
    <definedName name="H8D3R">[3]INPUT!#REF!</definedName>
    <definedName name="H9A1P" localSheetId="4">#REF!</definedName>
    <definedName name="H9A1P" localSheetId="2">#REF!</definedName>
    <definedName name="H9A1P">#REF!</definedName>
    <definedName name="h9a1t" localSheetId="4">#REF!</definedName>
    <definedName name="h9a1t">#REF!</definedName>
    <definedName name="h9a2p" localSheetId="4">#REF!</definedName>
    <definedName name="h9a2p">#REF!</definedName>
    <definedName name="h9a2t" localSheetId="4">#REF!</definedName>
    <definedName name="h9a2t">#REF!</definedName>
    <definedName name="H9AAL" localSheetId="4">[3]INPUT!#REF!</definedName>
    <definedName name="H9AAL">[3]INPUT!#REF!</definedName>
    <definedName name="H9AAR" localSheetId="4">[3]INPUT!#REF!</definedName>
    <definedName name="H9AAR">[3]INPUT!#REF!</definedName>
    <definedName name="H9ABL" localSheetId="4">[3]INPUT!#REF!</definedName>
    <definedName name="H9ABL">[3]INPUT!#REF!</definedName>
    <definedName name="H9ABR" localSheetId="4">[3]INPUT!#REF!</definedName>
    <definedName name="H9ABR">[3]INPUT!#REF!</definedName>
    <definedName name="H9ACL" localSheetId="4">[3]INPUT!#REF!</definedName>
    <definedName name="H9ACL">[3]INPUT!#REF!</definedName>
    <definedName name="H9ACR" localSheetId="4">[3]INPUT!#REF!</definedName>
    <definedName name="H9ACR">[3]INPUT!#REF!</definedName>
    <definedName name="H9ADL" localSheetId="4">[3]INPUT!#REF!</definedName>
    <definedName name="H9ADL">[3]INPUT!#REF!</definedName>
    <definedName name="H9ADR" localSheetId="4">[3]INPUT!#REF!</definedName>
    <definedName name="H9ADR">[3]INPUT!#REF!</definedName>
    <definedName name="H9AEL" localSheetId="4">[3]INPUT!#REF!</definedName>
    <definedName name="H9AEL">[3]INPUT!#REF!</definedName>
    <definedName name="H9AER" localSheetId="4">[3]INPUT!#REF!</definedName>
    <definedName name="H9AER">[3]INPUT!#REF!</definedName>
    <definedName name="H9AFL" localSheetId="4">[3]INPUT!#REF!</definedName>
    <definedName name="H9AFL">[3]INPUT!#REF!</definedName>
    <definedName name="H9AFR" localSheetId="4">[3]INPUT!#REF!</definedName>
    <definedName name="H9AFR">[3]INPUT!#REF!</definedName>
    <definedName name="H9AGL" localSheetId="4">[3]INPUT!#REF!</definedName>
    <definedName name="H9AGL">[3]INPUT!#REF!</definedName>
    <definedName name="H9AGR" localSheetId="4">[3]INPUT!#REF!</definedName>
    <definedName name="H9AGR">[3]INPUT!#REF!</definedName>
    <definedName name="H9BAL" localSheetId="4">[3]INPUT!#REF!</definedName>
    <definedName name="H9BAL">[3]INPUT!#REF!</definedName>
    <definedName name="H9BAR" localSheetId="4">[3]INPUT!#REF!</definedName>
    <definedName name="H9BAR">[3]INPUT!#REF!</definedName>
    <definedName name="H9BBL" localSheetId="4">[3]INPUT!#REF!</definedName>
    <definedName name="H9BBL">[3]INPUT!#REF!</definedName>
    <definedName name="H9BBR" localSheetId="4">[3]INPUT!#REF!</definedName>
    <definedName name="H9BBR">[3]INPUT!#REF!</definedName>
    <definedName name="H9CAL" localSheetId="4">[3]INPUT!#REF!</definedName>
    <definedName name="H9CAL">[3]INPUT!#REF!</definedName>
    <definedName name="H9CAR" localSheetId="4">[3]INPUT!#REF!</definedName>
    <definedName name="H9CAR">[3]INPUT!#REF!</definedName>
    <definedName name="H9CBL" localSheetId="4">[3]INPUT!#REF!</definedName>
    <definedName name="H9CBL">[3]INPUT!#REF!</definedName>
    <definedName name="H9CBR" localSheetId="4">[3]INPUT!#REF!</definedName>
    <definedName name="H9CBR">[3]INPUT!#REF!</definedName>
    <definedName name="H9CCL" localSheetId="4">[3]INPUT!#REF!</definedName>
    <definedName name="H9CCL">[3]INPUT!#REF!</definedName>
    <definedName name="H9CCR" localSheetId="4">[3]INPUT!#REF!</definedName>
    <definedName name="H9CCR">[3]INPUT!#REF!</definedName>
    <definedName name="H9D1L" localSheetId="4">[3]INPUT!#REF!</definedName>
    <definedName name="H9D1L">[3]INPUT!#REF!</definedName>
    <definedName name="H9D1R" localSheetId="4">[3]INPUT!#REF!</definedName>
    <definedName name="H9D1R">[3]INPUT!#REF!</definedName>
    <definedName name="H9D2L" localSheetId="4">[3]INPUT!#REF!</definedName>
    <definedName name="H9D2L">[3]INPUT!#REF!</definedName>
    <definedName name="H9D2R" localSheetId="4">[3]INPUT!#REF!</definedName>
    <definedName name="H9D2R">[3]INPUT!#REF!</definedName>
    <definedName name="H9D3L" localSheetId="4">[3]INPUT!#REF!</definedName>
    <definedName name="H9D3L">[3]INPUT!#REF!</definedName>
    <definedName name="H9D3R" localSheetId="4">[3]INPUT!#REF!</definedName>
    <definedName name="H9D3R">[3]INPUT!#REF!</definedName>
    <definedName name="HA10L" localSheetId="4">[3]INPUT!#REF!</definedName>
    <definedName name="HA10L">[3]INPUT!#REF!</definedName>
    <definedName name="HA10R" localSheetId="4">[3]INPUT!#REF!</definedName>
    <definedName name="HA10R">[3]INPUT!#REF!</definedName>
    <definedName name="HA1P" localSheetId="4">#REF!</definedName>
    <definedName name="HA1P" localSheetId="2">#REF!</definedName>
    <definedName name="HA1P">#REF!</definedName>
    <definedName name="ha1t" localSheetId="4">#REF!</definedName>
    <definedName name="ha1t">#REF!</definedName>
    <definedName name="ha2p" localSheetId="4">#REF!</definedName>
    <definedName name="ha2p">#REF!</definedName>
    <definedName name="ha2t" localSheetId="4">#REF!</definedName>
    <definedName name="ha2t">#REF!</definedName>
    <definedName name="HA3L" localSheetId="4">[3]INPUT!#REF!</definedName>
    <definedName name="HA3L">[3]INPUT!#REF!</definedName>
    <definedName name="HA3R" localSheetId="4">[3]INPUT!#REF!</definedName>
    <definedName name="HA3R">[3]INPUT!#REF!</definedName>
    <definedName name="HA4L" localSheetId="4">[3]INPUT!#REF!</definedName>
    <definedName name="HA4L">[3]INPUT!#REF!</definedName>
    <definedName name="HA4R" localSheetId="4">[3]INPUT!#REF!</definedName>
    <definedName name="HA4R">[3]INPUT!#REF!</definedName>
    <definedName name="HA5L" localSheetId="4">[3]INPUT!#REF!</definedName>
    <definedName name="HA5L">[3]INPUT!#REF!</definedName>
    <definedName name="HA5R" localSheetId="4">[3]INPUT!#REF!</definedName>
    <definedName name="HA5R">[3]INPUT!#REF!</definedName>
    <definedName name="HA6L" localSheetId="4">[3]INPUT!#REF!</definedName>
    <definedName name="HA6L">[3]INPUT!#REF!</definedName>
    <definedName name="HA6R" localSheetId="4">[3]INPUT!#REF!</definedName>
    <definedName name="HA6R">[3]INPUT!#REF!</definedName>
    <definedName name="HA7L" localSheetId="4">[3]INPUT!#REF!</definedName>
    <definedName name="HA7L">[3]INPUT!#REF!</definedName>
    <definedName name="HA7R" localSheetId="4">[3]INPUT!#REF!</definedName>
    <definedName name="HA7R">[3]INPUT!#REF!</definedName>
    <definedName name="HA8L" localSheetId="4">[3]INPUT!#REF!</definedName>
    <definedName name="HA8L">[3]INPUT!#REF!</definedName>
    <definedName name="HA8R" localSheetId="4">[3]INPUT!#REF!</definedName>
    <definedName name="HA8R">[3]INPUT!#REF!</definedName>
    <definedName name="HA9L" localSheetId="4">[3]INPUT!#REF!</definedName>
    <definedName name="HA9L">[3]INPUT!#REF!</definedName>
    <definedName name="HA9R" localSheetId="4">[3]INPUT!#REF!</definedName>
    <definedName name="HA9R">[3]INPUT!#REF!</definedName>
    <definedName name="HH" localSheetId="4">#REF!</definedName>
    <definedName name="HH" localSheetId="2">#REF!</definedName>
    <definedName name="HH">#REF!</definedName>
    <definedName name="HH10L" localSheetId="4">[3]INPUT!#REF!</definedName>
    <definedName name="HH10L" localSheetId="2">[3]INPUT!#REF!</definedName>
    <definedName name="HH10L">[3]INPUT!#REF!</definedName>
    <definedName name="HH10R" localSheetId="4">[3]INPUT!#REF!</definedName>
    <definedName name="HH10R">[3]INPUT!#REF!</definedName>
    <definedName name="HH3L" localSheetId="4">[3]INPUT!#REF!</definedName>
    <definedName name="HH3L">[3]INPUT!#REF!</definedName>
    <definedName name="HH3R" localSheetId="4">[3]INPUT!#REF!</definedName>
    <definedName name="HH3R">[3]INPUT!#REF!</definedName>
    <definedName name="HH4L" localSheetId="4">[3]INPUT!#REF!</definedName>
    <definedName name="HH4L">[3]INPUT!#REF!</definedName>
    <definedName name="HH4R" localSheetId="4">[3]INPUT!#REF!</definedName>
    <definedName name="HH4R">[3]INPUT!#REF!</definedName>
    <definedName name="HH5L" localSheetId="4">[3]INPUT!#REF!</definedName>
    <definedName name="HH5L">[3]INPUT!#REF!</definedName>
    <definedName name="HH5R" localSheetId="4">[3]INPUT!#REF!</definedName>
    <definedName name="HH5R">[3]INPUT!#REF!</definedName>
    <definedName name="HH6L" localSheetId="4">[3]INPUT!#REF!</definedName>
    <definedName name="HH6L">[3]INPUT!#REF!</definedName>
    <definedName name="HH6R" localSheetId="4">[3]INPUT!#REF!</definedName>
    <definedName name="HH6R">[3]INPUT!#REF!</definedName>
    <definedName name="HH7L" localSheetId="4">[3]INPUT!#REF!</definedName>
    <definedName name="HH7L">[3]INPUT!#REF!</definedName>
    <definedName name="HH7R" localSheetId="4">[3]INPUT!#REF!</definedName>
    <definedName name="HH7R">[3]INPUT!#REF!</definedName>
    <definedName name="HH8L" localSheetId="4">[3]INPUT!#REF!</definedName>
    <definedName name="HH8L">[3]INPUT!#REF!</definedName>
    <definedName name="HH8R" localSheetId="4">[3]INPUT!#REF!</definedName>
    <definedName name="HH8R">[3]INPUT!#REF!</definedName>
    <definedName name="HH9L" localSheetId="4">[3]INPUT!#REF!</definedName>
    <definedName name="HH9L">[3]INPUT!#REF!</definedName>
    <definedName name="HH9R" localSheetId="4">[3]INPUT!#REF!</definedName>
    <definedName name="HH9R">[3]INPUT!#REF!</definedName>
    <definedName name="HS" localSheetId="4">[4]교각1!#REF!</definedName>
    <definedName name="HS">[4]교각1!#REF!</definedName>
    <definedName name="HSUM10L" localSheetId="4">[3]INPUT!#REF!</definedName>
    <definedName name="HSUM10L">[3]INPUT!#REF!</definedName>
    <definedName name="HSUM10R" localSheetId="4">[3]INPUT!#REF!</definedName>
    <definedName name="HSUM10R">[3]INPUT!#REF!</definedName>
    <definedName name="HSUM3L" localSheetId="4">[3]INPUT!#REF!</definedName>
    <definedName name="HSUM3L">[3]INPUT!#REF!</definedName>
    <definedName name="HSUM3R" localSheetId="4">[3]INPUT!#REF!</definedName>
    <definedName name="HSUM3R">[3]INPUT!#REF!</definedName>
    <definedName name="HSUM4L" localSheetId="4">[3]INPUT!#REF!</definedName>
    <definedName name="HSUM4L">[3]INPUT!#REF!</definedName>
    <definedName name="HSUM4R" localSheetId="4">[3]INPUT!#REF!</definedName>
    <definedName name="HSUM4R">[3]INPUT!#REF!</definedName>
    <definedName name="HSUM5L" localSheetId="4">[3]INPUT!#REF!</definedName>
    <definedName name="HSUM5L">[3]INPUT!#REF!</definedName>
    <definedName name="HSUM5R" localSheetId="4">[3]INPUT!#REF!</definedName>
    <definedName name="HSUM5R">[3]INPUT!#REF!</definedName>
    <definedName name="HSUM6L" localSheetId="4">[3]INPUT!#REF!</definedName>
    <definedName name="HSUM6L">[3]INPUT!#REF!</definedName>
    <definedName name="HSUM6R" localSheetId="4">[3]INPUT!#REF!</definedName>
    <definedName name="HSUM6R">[3]INPUT!#REF!</definedName>
    <definedName name="HSUM7L" localSheetId="4">[3]INPUT!#REF!</definedName>
    <definedName name="HSUM7L">[3]INPUT!#REF!</definedName>
    <definedName name="HSUM7R" localSheetId="4">[3]INPUT!#REF!</definedName>
    <definedName name="HSUM7R">[3]INPUT!#REF!</definedName>
    <definedName name="HSUM8L" localSheetId="4">[3]INPUT!#REF!</definedName>
    <definedName name="HSUM8L">[3]INPUT!#REF!</definedName>
    <definedName name="HSUM8R" localSheetId="4">[3]INPUT!#REF!</definedName>
    <definedName name="HSUM8R">[3]INPUT!#REF!</definedName>
    <definedName name="HSUM9L" localSheetId="4">[3]INPUT!#REF!</definedName>
    <definedName name="HSUM9L">[3]INPUT!#REF!</definedName>
    <definedName name="HSUM9R" localSheetId="4">[3]INPUT!#REF!</definedName>
    <definedName name="HSUM9R">[3]INPUT!#REF!</definedName>
    <definedName name="HX10L" localSheetId="4">[3]INPUT!#REF!</definedName>
    <definedName name="HX10L">[3]INPUT!#REF!</definedName>
    <definedName name="HX10R" localSheetId="4">[3]INPUT!#REF!</definedName>
    <definedName name="HX10R">[3]INPUT!#REF!</definedName>
    <definedName name="HX3L" localSheetId="4">[3]INPUT!#REF!</definedName>
    <definedName name="HX3L">[3]INPUT!#REF!</definedName>
    <definedName name="HX3R" localSheetId="4">[3]INPUT!#REF!</definedName>
    <definedName name="HX3R">[3]INPUT!#REF!</definedName>
    <definedName name="HX4L" localSheetId="4">[3]INPUT!#REF!</definedName>
    <definedName name="HX4L">[3]INPUT!#REF!</definedName>
    <definedName name="HX4R" localSheetId="4">[3]INPUT!#REF!</definedName>
    <definedName name="HX4R">[3]INPUT!#REF!</definedName>
    <definedName name="HX5L" localSheetId="4">[3]INPUT!#REF!</definedName>
    <definedName name="HX5L">[3]INPUT!#REF!</definedName>
    <definedName name="HX5R" localSheetId="4">[3]INPUT!#REF!</definedName>
    <definedName name="HX5R">[3]INPUT!#REF!</definedName>
    <definedName name="HX6L" localSheetId="4">[3]INPUT!#REF!</definedName>
    <definedName name="HX6L">[3]INPUT!#REF!</definedName>
    <definedName name="HX6R" localSheetId="4">[3]INPUT!#REF!</definedName>
    <definedName name="HX6R">[3]INPUT!#REF!</definedName>
    <definedName name="HX7L" localSheetId="4">[3]INPUT!#REF!</definedName>
    <definedName name="HX7L">[3]INPUT!#REF!</definedName>
    <definedName name="HX7R" localSheetId="4">[3]INPUT!#REF!</definedName>
    <definedName name="HX7R">[3]INPUT!#REF!</definedName>
    <definedName name="HX8L" localSheetId="4">[3]INPUT!#REF!</definedName>
    <definedName name="HX8L">[3]INPUT!#REF!</definedName>
    <definedName name="HX8R" localSheetId="4">[3]INPUT!#REF!</definedName>
    <definedName name="HX8R">[3]INPUT!#REF!</definedName>
    <definedName name="HX9L" localSheetId="4">[3]INPUT!#REF!</definedName>
    <definedName name="HX9L">[3]INPUT!#REF!</definedName>
    <definedName name="HX9R" localSheetId="4">[3]INPUT!#REF!</definedName>
    <definedName name="HX9R">[3]INPUT!#REF!</definedName>
    <definedName name="H형강" localSheetId="4">#REF!</definedName>
    <definedName name="H형강" localSheetId="2">#REF!</definedName>
    <definedName name="H형강">#REF!</definedName>
    <definedName name="L" localSheetId="4">#REF!</definedName>
    <definedName name="L">#REF!</definedName>
    <definedName name="L1A1P" localSheetId="4">#REF!</definedName>
    <definedName name="L1A1P">#REF!</definedName>
    <definedName name="l1a1t" localSheetId="4">#REF!</definedName>
    <definedName name="l1a1t">#REF!</definedName>
    <definedName name="l1a2p" localSheetId="4">#REF!</definedName>
    <definedName name="l1a2p">#REF!</definedName>
    <definedName name="l1a2t" localSheetId="4">#REF!</definedName>
    <definedName name="l1a2t">#REF!</definedName>
    <definedName name="L1L" localSheetId="4">#REF!</definedName>
    <definedName name="L1L">#REF!</definedName>
    <definedName name="L2A1P" localSheetId="4">#REF!</definedName>
    <definedName name="L2A1P">#REF!</definedName>
    <definedName name="l2a1t" localSheetId="4">#REF!</definedName>
    <definedName name="l2a1t">#REF!</definedName>
    <definedName name="l2a2p" localSheetId="4">#REF!</definedName>
    <definedName name="l2a2p">#REF!</definedName>
    <definedName name="l2a2t" localSheetId="4">#REF!</definedName>
    <definedName name="l2a2t">#REF!</definedName>
    <definedName name="L2L" localSheetId="4">#REF!</definedName>
    <definedName name="L2L">#REF!</definedName>
    <definedName name="L3A1P" localSheetId="4">#REF!</definedName>
    <definedName name="L3A1P">#REF!</definedName>
    <definedName name="l3a1t" localSheetId="4">#REF!</definedName>
    <definedName name="l3a1t">#REF!</definedName>
    <definedName name="l3a2p" localSheetId="4">#REF!</definedName>
    <definedName name="l3a2p">#REF!</definedName>
    <definedName name="l3a2t" localSheetId="4">#REF!</definedName>
    <definedName name="l3a2t">#REF!</definedName>
    <definedName name="L3L" localSheetId="4">#REF!</definedName>
    <definedName name="L3L">#REF!</definedName>
    <definedName name="L4A1P" localSheetId="4">#REF!</definedName>
    <definedName name="L4A1P">#REF!</definedName>
    <definedName name="l4a1t" localSheetId="4">#REF!</definedName>
    <definedName name="l4a1t">#REF!</definedName>
    <definedName name="l4a2p" localSheetId="4">#REF!</definedName>
    <definedName name="l4a2p">#REF!</definedName>
    <definedName name="l4a2t" localSheetId="4">#REF!</definedName>
    <definedName name="l4a2t">#REF!</definedName>
    <definedName name="L4L" localSheetId="4">#REF!</definedName>
    <definedName name="L4L">#REF!</definedName>
    <definedName name="L5A1P" localSheetId="4">#REF!</definedName>
    <definedName name="L5A1P">#REF!</definedName>
    <definedName name="l5a1t" localSheetId="4">#REF!</definedName>
    <definedName name="l5a1t">#REF!</definedName>
    <definedName name="l5a2p" localSheetId="4">#REF!</definedName>
    <definedName name="l5a2p">#REF!</definedName>
    <definedName name="l5a2t" localSheetId="4">#REF!</definedName>
    <definedName name="l5a2t">#REF!</definedName>
    <definedName name="L6A1P" localSheetId="4">#REF!</definedName>
    <definedName name="L6A1P">#REF!</definedName>
    <definedName name="l6a1t" localSheetId="4">#REF!</definedName>
    <definedName name="l6a1t">#REF!</definedName>
    <definedName name="l6a2p" localSheetId="4">#REF!</definedName>
    <definedName name="l6a2p">#REF!</definedName>
    <definedName name="l6a2t" localSheetId="4">#REF!</definedName>
    <definedName name="l6a2t">#REF!</definedName>
    <definedName name="LA1P" localSheetId="4">#REF!</definedName>
    <definedName name="LA1P">#REF!</definedName>
    <definedName name="la1t" localSheetId="4">#REF!</definedName>
    <definedName name="la1t">#REF!</definedName>
    <definedName name="la2p" localSheetId="4">#REF!</definedName>
    <definedName name="la2p">#REF!</definedName>
    <definedName name="la2t" localSheetId="4">#REF!</definedName>
    <definedName name="la2t">#REF!</definedName>
    <definedName name="M1A1P" localSheetId="4">#REF!</definedName>
    <definedName name="M1A1P">#REF!</definedName>
    <definedName name="m1a1t" localSheetId="4">#REF!</definedName>
    <definedName name="m1a1t">#REF!</definedName>
    <definedName name="m1a2p" localSheetId="4">#REF!</definedName>
    <definedName name="m1a2p">#REF!</definedName>
    <definedName name="m1a2t" localSheetId="4">#REF!</definedName>
    <definedName name="m1a2t">#REF!</definedName>
    <definedName name="M2A1P" localSheetId="4">#REF!</definedName>
    <definedName name="M2A1P">#REF!</definedName>
    <definedName name="m2a1t" localSheetId="4">#REF!</definedName>
    <definedName name="m2a1t">#REF!</definedName>
    <definedName name="m2a2p" localSheetId="4">#REF!</definedName>
    <definedName name="m2a2p">#REF!</definedName>
    <definedName name="m2a2t" localSheetId="4">#REF!</definedName>
    <definedName name="m2a2t">#REF!</definedName>
    <definedName name="M3A1P" localSheetId="4">#REF!</definedName>
    <definedName name="M3A1P">#REF!</definedName>
    <definedName name="m3a1t" localSheetId="4">#REF!</definedName>
    <definedName name="m3a1t">#REF!</definedName>
    <definedName name="m3a2p" localSheetId="4">#REF!</definedName>
    <definedName name="m3a2p">#REF!</definedName>
    <definedName name="m3a2t" localSheetId="4">#REF!</definedName>
    <definedName name="m3a2t">#REF!</definedName>
    <definedName name="M4A1P" localSheetId="4">#REF!</definedName>
    <definedName name="M4A1P">#REF!</definedName>
    <definedName name="m4a1t" localSheetId="4">#REF!</definedName>
    <definedName name="m4a1t">#REF!</definedName>
    <definedName name="m4a2p" localSheetId="4">#REF!</definedName>
    <definedName name="m4a2p">#REF!</definedName>
    <definedName name="m4a2t" localSheetId="4">#REF!</definedName>
    <definedName name="m4a2t">#REF!</definedName>
    <definedName name="MOR10L" localSheetId="4">[3]INPUT!#REF!</definedName>
    <definedName name="MOR10L">[3]INPUT!#REF!</definedName>
    <definedName name="MOR10R" localSheetId="4">[3]INPUT!#REF!</definedName>
    <definedName name="MOR10R">[3]INPUT!#REF!</definedName>
    <definedName name="MOR3L" localSheetId="4">[3]INPUT!#REF!</definedName>
    <definedName name="MOR3L">[3]INPUT!#REF!</definedName>
    <definedName name="MOR3R" localSheetId="4">[3]INPUT!#REF!</definedName>
    <definedName name="MOR3R">[3]INPUT!#REF!</definedName>
    <definedName name="MOR4L" localSheetId="4">[3]INPUT!#REF!</definedName>
    <definedName name="MOR4L">[3]INPUT!#REF!</definedName>
    <definedName name="MOR4R" localSheetId="4">[3]INPUT!#REF!</definedName>
    <definedName name="MOR4R">[3]INPUT!#REF!</definedName>
    <definedName name="MOR5L" localSheetId="4">[3]INPUT!#REF!</definedName>
    <definedName name="MOR5L">[3]INPUT!#REF!</definedName>
    <definedName name="MOR5R" localSheetId="4">[3]INPUT!#REF!</definedName>
    <definedName name="MOR5R">[3]INPUT!#REF!</definedName>
    <definedName name="MOR6L" localSheetId="4">[3]INPUT!#REF!</definedName>
    <definedName name="MOR6L">[3]INPUT!#REF!</definedName>
    <definedName name="MOR6R" localSheetId="4">[3]INPUT!#REF!</definedName>
    <definedName name="MOR6R">[3]INPUT!#REF!</definedName>
    <definedName name="MOR7L" localSheetId="4">[3]INPUT!#REF!</definedName>
    <definedName name="MOR7L">[3]INPUT!#REF!</definedName>
    <definedName name="MOR7R" localSheetId="4">[3]INPUT!#REF!</definedName>
    <definedName name="MOR7R">[3]INPUT!#REF!</definedName>
    <definedName name="MOR8L" localSheetId="4">[3]INPUT!#REF!</definedName>
    <definedName name="MOR8L">[3]INPUT!#REF!</definedName>
    <definedName name="MOR8R" localSheetId="4">[3]INPUT!#REF!</definedName>
    <definedName name="MOR8R">[3]INPUT!#REF!</definedName>
    <definedName name="MOR9L" localSheetId="4">[3]INPUT!#REF!</definedName>
    <definedName name="MOR9L">[3]INPUT!#REF!</definedName>
    <definedName name="MOR9R" localSheetId="4">[3]INPUT!#REF!</definedName>
    <definedName name="MOR9R">[3]INPUT!#REF!</definedName>
    <definedName name="OP" localSheetId="4">#REF!</definedName>
    <definedName name="OP" localSheetId="2">#REF!</definedName>
    <definedName name="OP">#REF!</definedName>
    <definedName name="P10TL" localSheetId="4">[3]INPUT!#REF!</definedName>
    <definedName name="P10TL" localSheetId="2">[3]INPUT!#REF!</definedName>
    <definedName name="P10TL">[3]INPUT!#REF!</definedName>
    <definedName name="P10TR" localSheetId="4">[3]INPUT!#REF!</definedName>
    <definedName name="P10TR">[3]INPUT!#REF!</definedName>
    <definedName name="P3TL" localSheetId="4">[3]INPUT!#REF!</definedName>
    <definedName name="P3TL">[3]INPUT!#REF!</definedName>
    <definedName name="P3TR" localSheetId="4">[3]INPUT!#REF!</definedName>
    <definedName name="P3TR">[3]INPUT!#REF!</definedName>
    <definedName name="P4TL" localSheetId="4">[3]INPUT!#REF!</definedName>
    <definedName name="P4TL">[3]INPUT!#REF!</definedName>
    <definedName name="P4TR" localSheetId="4">[3]INPUT!#REF!</definedName>
    <definedName name="P4TR">[3]INPUT!#REF!</definedName>
    <definedName name="P5TL" localSheetId="4">[3]INPUT!#REF!</definedName>
    <definedName name="P5TL">[3]INPUT!#REF!</definedName>
    <definedName name="P5TR" localSheetId="4">[3]INPUT!#REF!</definedName>
    <definedName name="P5TR">[3]INPUT!#REF!</definedName>
    <definedName name="P6TL" localSheetId="4">[3]INPUT!#REF!</definedName>
    <definedName name="P6TL">[3]INPUT!#REF!</definedName>
    <definedName name="P6TR" localSheetId="4">[3]INPUT!#REF!</definedName>
    <definedName name="P6TR">[3]INPUT!#REF!</definedName>
    <definedName name="P7TL" localSheetId="4">[3]INPUT!#REF!</definedName>
    <definedName name="P7TL">[3]INPUT!#REF!</definedName>
    <definedName name="P7TR" localSheetId="4">[3]INPUT!#REF!</definedName>
    <definedName name="P7TR">[3]INPUT!#REF!</definedName>
    <definedName name="P8TL" localSheetId="4">[3]INPUT!#REF!</definedName>
    <definedName name="P8TL">[3]INPUT!#REF!</definedName>
    <definedName name="P8TR" localSheetId="4">[3]INPUT!#REF!</definedName>
    <definedName name="P8TR">[3]INPUT!#REF!</definedName>
    <definedName name="P9TL" localSheetId="4">[3]INPUT!#REF!</definedName>
    <definedName name="P9TL">[3]INPUT!#REF!</definedName>
    <definedName name="P9TR" localSheetId="4">[3]INPUT!#REF!</definedName>
    <definedName name="P9TR">[3]INPUT!#REF!</definedName>
    <definedName name="PILED10L" localSheetId="4">[3]INPUT!#REF!</definedName>
    <definedName name="PILED10L">[3]INPUT!#REF!</definedName>
    <definedName name="PILED10R" localSheetId="4">[3]INPUT!#REF!</definedName>
    <definedName name="PILED10R">[3]INPUT!#REF!</definedName>
    <definedName name="PILED3L" localSheetId="4">[3]INPUT!#REF!</definedName>
    <definedName name="PILED3L">[3]INPUT!#REF!</definedName>
    <definedName name="PILED3R" localSheetId="4">[3]INPUT!#REF!</definedName>
    <definedName name="PILED3R">[3]INPUT!#REF!</definedName>
    <definedName name="PILED4L" localSheetId="4">[3]INPUT!#REF!</definedName>
    <definedName name="PILED4L">[3]INPUT!#REF!</definedName>
    <definedName name="PILED4R" localSheetId="4">[3]INPUT!#REF!</definedName>
    <definedName name="PILED4R">[3]INPUT!#REF!</definedName>
    <definedName name="PILED5L" localSheetId="4">[3]INPUT!#REF!</definedName>
    <definedName name="PILED5L">[3]INPUT!#REF!</definedName>
    <definedName name="PILED5R" localSheetId="4">[3]INPUT!#REF!</definedName>
    <definedName name="PILED5R">[3]INPUT!#REF!</definedName>
    <definedName name="PILED6L" localSheetId="4">[3]INPUT!#REF!</definedName>
    <definedName name="PILED6L">[3]INPUT!#REF!</definedName>
    <definedName name="PILED6R" localSheetId="4">[3]INPUT!#REF!</definedName>
    <definedName name="PILED6R">[3]INPUT!#REF!</definedName>
    <definedName name="PILED7L" localSheetId="4">[3]INPUT!#REF!</definedName>
    <definedName name="PILED7L">[3]INPUT!#REF!</definedName>
    <definedName name="PILED7R" localSheetId="4">[3]INPUT!#REF!</definedName>
    <definedName name="PILED7R">[3]INPUT!#REF!</definedName>
    <definedName name="PILED8L" localSheetId="4">[3]INPUT!#REF!</definedName>
    <definedName name="PILED8L">[3]INPUT!#REF!</definedName>
    <definedName name="PILED8R" localSheetId="4">[3]INPUT!#REF!</definedName>
    <definedName name="PILED8R">[3]INPUT!#REF!</definedName>
    <definedName name="PILED9L" localSheetId="4">[3]INPUT!#REF!</definedName>
    <definedName name="PILED9L">[3]INPUT!#REF!</definedName>
    <definedName name="PILED9R" localSheetId="4">[3]INPUT!#REF!</definedName>
    <definedName name="PILED9R">[3]INPUT!#REF!</definedName>
    <definedName name="PILET10L" localSheetId="4">[3]INPUT!#REF!</definedName>
    <definedName name="PILET10L">[3]INPUT!#REF!</definedName>
    <definedName name="PILET10R" localSheetId="4">[3]INPUT!#REF!</definedName>
    <definedName name="PILET10R">[3]INPUT!#REF!</definedName>
    <definedName name="PILET3L" localSheetId="4">[3]INPUT!#REF!</definedName>
    <definedName name="PILET3L">[3]INPUT!#REF!</definedName>
    <definedName name="PILET3R" localSheetId="4">[3]INPUT!#REF!</definedName>
    <definedName name="PILET3R">[3]INPUT!#REF!</definedName>
    <definedName name="PILET4L" localSheetId="4">[3]INPUT!#REF!</definedName>
    <definedName name="PILET4L">[3]INPUT!#REF!</definedName>
    <definedName name="PILET4R" localSheetId="4">[3]INPUT!#REF!</definedName>
    <definedName name="PILET4R">[3]INPUT!#REF!</definedName>
    <definedName name="PILET5L" localSheetId="4">[3]INPUT!#REF!</definedName>
    <definedName name="PILET5L">[3]INPUT!#REF!</definedName>
    <definedName name="PILET5R" localSheetId="4">[3]INPUT!#REF!</definedName>
    <definedName name="PILET5R">[3]INPUT!#REF!</definedName>
    <definedName name="PILET6L" localSheetId="4">[3]INPUT!#REF!</definedName>
    <definedName name="PILET6L">[3]INPUT!#REF!</definedName>
    <definedName name="PILET6R" localSheetId="4">[3]INPUT!#REF!</definedName>
    <definedName name="PILET6R">[3]INPUT!#REF!</definedName>
    <definedName name="PILET7L" localSheetId="4">[3]INPUT!#REF!</definedName>
    <definedName name="PILET7L">[3]INPUT!#REF!</definedName>
    <definedName name="PILET7R" localSheetId="4">[3]INPUT!#REF!</definedName>
    <definedName name="PILET7R">[3]INPUT!#REF!</definedName>
    <definedName name="PILET8L" localSheetId="4">[3]INPUT!#REF!</definedName>
    <definedName name="PILET8L">[3]INPUT!#REF!</definedName>
    <definedName name="PILET8R" localSheetId="4">[3]INPUT!#REF!</definedName>
    <definedName name="PILET8R">[3]INPUT!#REF!</definedName>
    <definedName name="PILET9L" localSheetId="4">[3]INPUT!#REF!</definedName>
    <definedName name="PILET9L">[3]INPUT!#REF!</definedName>
    <definedName name="PILET9R" localSheetId="4">[3]INPUT!#REF!</definedName>
    <definedName name="PILET9R">[3]INPUT!#REF!</definedName>
    <definedName name="pile길이" localSheetId="4">#REF!</definedName>
    <definedName name="pile길이" localSheetId="2">#REF!</definedName>
    <definedName name="pile길이">#REF!</definedName>
    <definedName name="PL" localSheetId="4">#REF!</definedName>
    <definedName name="PL">#REF!</definedName>
    <definedName name="PN" localSheetId="4">[4]교각1!#REF!</definedName>
    <definedName name="PN">[4]교각1!#REF!</definedName>
    <definedName name="PR" localSheetId="4">#REF!</definedName>
    <definedName name="PR" localSheetId="2">#REF!</definedName>
    <definedName name="PR">#REF!</definedName>
    <definedName name="_xlnm.Print_Area" localSheetId="4">'4+13'!$A$1:$AU$38</definedName>
    <definedName name="_xlnm.Print_Area" localSheetId="2">'box(1)'!$A$1:$AB$28</definedName>
    <definedName name="_xlnm.Print_Area" localSheetId="5">'관-(67+16'!$A$1:$AU$38</definedName>
    <definedName name="_xlnm.Print_Area" localSheetId="1">수리집수면적유역도!$A$1:$G$14</definedName>
    <definedName name="_xlnm.Print_Area">#REF!</definedName>
    <definedName name="PRINT_AREA_MI" localSheetId="4">#REF!</definedName>
    <definedName name="PRINT_AREA_MI" localSheetId="2">#REF!</definedName>
    <definedName name="PRINT_AREA_MI">#REF!</definedName>
    <definedName name="PT" localSheetId="4">[4]교각1!#REF!</definedName>
    <definedName name="PT" localSheetId="2">[4]교각1!#REF!</definedName>
    <definedName name="PT">[4]교각1!#REF!</definedName>
    <definedName name="S10FL" localSheetId="4">[2]INPUT!#REF!</definedName>
    <definedName name="S10FL" localSheetId="2">[2]INPUT!#REF!</definedName>
    <definedName name="S10FL">[2]INPUT!#REF!</definedName>
    <definedName name="S10FR" localSheetId="4">[2]INPUT!#REF!</definedName>
    <definedName name="S10FR">[2]INPUT!#REF!</definedName>
    <definedName name="S10L" localSheetId="4">[2]INPUT!#REF!</definedName>
    <definedName name="S10L">[2]INPUT!#REF!</definedName>
    <definedName name="S10R" localSheetId="4">[2]INPUT!#REF!</definedName>
    <definedName name="S10R">[2]INPUT!#REF!</definedName>
    <definedName name="S10RL" localSheetId="4">[2]INPUT!#REF!</definedName>
    <definedName name="S10RL">[2]INPUT!#REF!</definedName>
    <definedName name="S10RR" localSheetId="4">[2]INPUT!#REF!</definedName>
    <definedName name="S10RR">[2]INPUT!#REF!</definedName>
    <definedName name="S10TL" localSheetId="4">[3]INPUT!#REF!</definedName>
    <definedName name="S10TL">[3]INPUT!#REF!</definedName>
    <definedName name="S10TR" localSheetId="4">[3]INPUT!#REF!</definedName>
    <definedName name="S10TR">[3]INPUT!#REF!</definedName>
    <definedName name="S2L" localSheetId="4">#REF!</definedName>
    <definedName name="S2L" localSheetId="2">#REF!</definedName>
    <definedName name="S2L">#REF!</definedName>
    <definedName name="S3FL" localSheetId="4">[2]INPUT!#REF!</definedName>
    <definedName name="S3FL" localSheetId="2">[2]INPUT!#REF!</definedName>
    <definedName name="S3FL">[2]INPUT!#REF!</definedName>
    <definedName name="S3FR" localSheetId="4">[2]INPUT!#REF!</definedName>
    <definedName name="S3FR">[2]INPUT!#REF!</definedName>
    <definedName name="S3L" localSheetId="4">[2]INPUT!#REF!</definedName>
    <definedName name="S3L">[2]INPUT!#REF!</definedName>
    <definedName name="S3R" localSheetId="4">[2]INPUT!#REF!</definedName>
    <definedName name="S3R">[2]INPUT!#REF!</definedName>
    <definedName name="S3RL" localSheetId="4">[2]INPUT!#REF!</definedName>
    <definedName name="S3RL">[2]INPUT!#REF!</definedName>
    <definedName name="S3RR" localSheetId="4">[2]INPUT!#REF!</definedName>
    <definedName name="S3RR">[2]INPUT!#REF!</definedName>
    <definedName name="S3TL" localSheetId="4">[3]INPUT!#REF!</definedName>
    <definedName name="S3TL">[3]INPUT!#REF!</definedName>
    <definedName name="S3TR" localSheetId="4">[3]INPUT!#REF!</definedName>
    <definedName name="S3TR">[3]INPUT!#REF!</definedName>
    <definedName name="S4FL" localSheetId="4">[2]INPUT!#REF!</definedName>
    <definedName name="S4FL">[2]INPUT!#REF!</definedName>
    <definedName name="S4FR" localSheetId="4">[2]INPUT!#REF!</definedName>
    <definedName name="S4FR">[2]INPUT!#REF!</definedName>
    <definedName name="S4L" localSheetId="4">[2]INPUT!#REF!</definedName>
    <definedName name="S4L">[2]INPUT!#REF!</definedName>
    <definedName name="S4R" localSheetId="4">[2]INPUT!#REF!</definedName>
    <definedName name="S4R">[2]INPUT!#REF!</definedName>
    <definedName name="S4RL" localSheetId="4">[2]INPUT!#REF!</definedName>
    <definedName name="S4RL">[2]INPUT!#REF!</definedName>
    <definedName name="S4RR" localSheetId="4">[2]INPUT!#REF!</definedName>
    <definedName name="S4RR">[2]INPUT!#REF!</definedName>
    <definedName name="S4TL" localSheetId="4">[3]INPUT!#REF!</definedName>
    <definedName name="S4TL">[3]INPUT!#REF!</definedName>
    <definedName name="S4TR" localSheetId="4">[3]INPUT!#REF!</definedName>
    <definedName name="S4TR">[3]INPUT!#REF!</definedName>
    <definedName name="S5FL" localSheetId="4">[2]INPUT!#REF!</definedName>
    <definedName name="S5FL">[2]INPUT!#REF!</definedName>
    <definedName name="S5FR" localSheetId="4">[2]INPUT!#REF!</definedName>
    <definedName name="S5FR">[2]INPUT!#REF!</definedName>
    <definedName name="S5L" localSheetId="4">[2]INPUT!#REF!</definedName>
    <definedName name="S5L">[2]INPUT!#REF!</definedName>
    <definedName name="S5R" localSheetId="4">[2]INPUT!#REF!</definedName>
    <definedName name="S5R">[2]INPUT!#REF!</definedName>
    <definedName name="S5RL" localSheetId="4">[2]INPUT!#REF!</definedName>
    <definedName name="S5RL">[2]INPUT!#REF!</definedName>
    <definedName name="S5RR" localSheetId="4">[2]INPUT!#REF!</definedName>
    <definedName name="S5RR">[2]INPUT!#REF!</definedName>
    <definedName name="S5TL" localSheetId="4">[3]INPUT!#REF!</definedName>
    <definedName name="S5TL">[3]INPUT!#REF!</definedName>
    <definedName name="S5TR" localSheetId="4">[3]INPUT!#REF!</definedName>
    <definedName name="S5TR">[3]INPUT!#REF!</definedName>
    <definedName name="S6FL" localSheetId="4">[2]INPUT!#REF!</definedName>
    <definedName name="S6FL">[2]INPUT!#REF!</definedName>
    <definedName name="S6FR" localSheetId="4">[2]INPUT!#REF!</definedName>
    <definedName name="S6FR">[2]INPUT!#REF!</definedName>
    <definedName name="S6L" localSheetId="4">[2]INPUT!#REF!</definedName>
    <definedName name="S6L">[2]INPUT!#REF!</definedName>
    <definedName name="S6R" localSheetId="4">[2]INPUT!#REF!</definedName>
    <definedName name="S6R">[2]INPUT!#REF!</definedName>
    <definedName name="S6RL" localSheetId="4">[2]INPUT!#REF!</definedName>
    <definedName name="S6RL">[2]INPUT!#REF!</definedName>
    <definedName name="S6RR" localSheetId="4">[2]INPUT!#REF!</definedName>
    <definedName name="S6RR">[2]INPUT!#REF!</definedName>
    <definedName name="S6TL" localSheetId="4">[3]INPUT!#REF!</definedName>
    <definedName name="S6TL">[3]INPUT!#REF!</definedName>
    <definedName name="S6TR" localSheetId="4">[3]INPUT!#REF!</definedName>
    <definedName name="S6TR">[3]INPUT!#REF!</definedName>
    <definedName name="S7FL" localSheetId="4">[2]INPUT!#REF!</definedName>
    <definedName name="S7FL">[2]INPUT!#REF!</definedName>
    <definedName name="S7FR" localSheetId="4">[2]INPUT!#REF!</definedName>
    <definedName name="S7FR">[2]INPUT!#REF!</definedName>
    <definedName name="S7L" localSheetId="4">[2]INPUT!#REF!</definedName>
    <definedName name="S7L">[2]INPUT!#REF!</definedName>
    <definedName name="S7R" localSheetId="4">[2]INPUT!#REF!</definedName>
    <definedName name="S7R">[2]INPUT!#REF!</definedName>
    <definedName name="S7RL" localSheetId="4">[2]INPUT!#REF!</definedName>
    <definedName name="S7RL">[2]INPUT!#REF!</definedName>
    <definedName name="S7RR" localSheetId="4">[2]INPUT!#REF!</definedName>
    <definedName name="S7RR">[2]INPUT!#REF!</definedName>
    <definedName name="S7TL" localSheetId="4">[3]INPUT!#REF!</definedName>
    <definedName name="S7TL">[3]INPUT!#REF!</definedName>
    <definedName name="S7TR" localSheetId="4">[3]INPUT!#REF!</definedName>
    <definedName name="S7TR">[3]INPUT!#REF!</definedName>
    <definedName name="S8FL" localSheetId="4">[2]INPUT!#REF!</definedName>
    <definedName name="S8FL">[2]INPUT!#REF!</definedName>
    <definedName name="S8FR" localSheetId="4">[2]INPUT!#REF!</definedName>
    <definedName name="S8FR">[2]INPUT!#REF!</definedName>
    <definedName name="S8L" localSheetId="4">[2]INPUT!#REF!</definedName>
    <definedName name="S8L">[2]INPUT!#REF!</definedName>
    <definedName name="S8R" localSheetId="4">[2]INPUT!#REF!</definedName>
    <definedName name="S8R">[2]INPUT!#REF!</definedName>
    <definedName name="S8RL" localSheetId="4">[2]INPUT!#REF!</definedName>
    <definedName name="S8RL">[2]INPUT!#REF!</definedName>
    <definedName name="S8RR" localSheetId="4">[2]INPUT!#REF!</definedName>
    <definedName name="S8RR">[2]INPUT!#REF!</definedName>
    <definedName name="S8TL" localSheetId="4">[3]INPUT!#REF!</definedName>
    <definedName name="S8TL">[3]INPUT!#REF!</definedName>
    <definedName name="S8TR" localSheetId="4">[3]INPUT!#REF!</definedName>
    <definedName name="S8TR">[3]INPUT!#REF!</definedName>
    <definedName name="S9FL" localSheetId="4">[2]INPUT!#REF!</definedName>
    <definedName name="S9FL">[2]INPUT!#REF!</definedName>
    <definedName name="S9FR" localSheetId="4">[2]INPUT!#REF!</definedName>
    <definedName name="S9FR">[2]INPUT!#REF!</definedName>
    <definedName name="S9L" localSheetId="4">[2]INPUT!#REF!</definedName>
    <definedName name="S9L">[2]INPUT!#REF!</definedName>
    <definedName name="S9R" localSheetId="4">[2]INPUT!#REF!</definedName>
    <definedName name="S9R">[2]INPUT!#REF!</definedName>
    <definedName name="S9RL" localSheetId="4">[2]INPUT!#REF!</definedName>
    <definedName name="S9RL">[2]INPUT!#REF!</definedName>
    <definedName name="S9RR" localSheetId="4">[2]INPUT!#REF!</definedName>
    <definedName name="S9RR">[2]INPUT!#REF!</definedName>
    <definedName name="S9TL" localSheetId="4">[3]INPUT!#REF!</definedName>
    <definedName name="S9TL">[3]INPUT!#REF!</definedName>
    <definedName name="S9TR" localSheetId="4">[3]INPUT!#REF!</definedName>
    <definedName name="S9TR">[3]INPUT!#REF!</definedName>
    <definedName name="SH10L" localSheetId="4">[2]INPUT!#REF!</definedName>
    <definedName name="SH10L">[2]INPUT!#REF!</definedName>
    <definedName name="SH10R" localSheetId="4">[2]INPUT!#REF!</definedName>
    <definedName name="SH10R">[2]INPUT!#REF!</definedName>
    <definedName name="SH3L" localSheetId="4">[2]INPUT!#REF!</definedName>
    <definedName name="SH3L">[2]INPUT!#REF!</definedName>
    <definedName name="SH3R" localSheetId="4">[2]INPUT!#REF!</definedName>
    <definedName name="SH3R">[2]INPUT!#REF!</definedName>
    <definedName name="SH4L" localSheetId="4">[2]INPUT!#REF!</definedName>
    <definedName name="SH4L">[2]INPUT!#REF!</definedName>
    <definedName name="SH4R" localSheetId="4">[2]INPUT!#REF!</definedName>
    <definedName name="SH4R">[2]INPUT!#REF!</definedName>
    <definedName name="SH5L" localSheetId="4">[2]INPUT!#REF!</definedName>
    <definedName name="SH5L">[2]INPUT!#REF!</definedName>
    <definedName name="SH5R" localSheetId="4">[2]INPUT!#REF!</definedName>
    <definedName name="SH5R">[2]INPUT!#REF!</definedName>
    <definedName name="SH6L" localSheetId="4">[2]INPUT!#REF!</definedName>
    <definedName name="SH6L">[2]INPUT!#REF!</definedName>
    <definedName name="SH6R" localSheetId="4">[2]INPUT!#REF!</definedName>
    <definedName name="SH6R">[2]INPUT!#REF!</definedName>
    <definedName name="SH7L" localSheetId="4">[2]INPUT!#REF!</definedName>
    <definedName name="SH7L">[2]INPUT!#REF!</definedName>
    <definedName name="SH7R" localSheetId="4">[2]INPUT!#REF!</definedName>
    <definedName name="SH7R">[2]INPUT!#REF!</definedName>
    <definedName name="SH8L" localSheetId="4">[2]INPUT!#REF!</definedName>
    <definedName name="SH8L">[2]INPUT!#REF!</definedName>
    <definedName name="SH8R" localSheetId="4">[2]INPUT!#REF!</definedName>
    <definedName name="SH8R">[2]INPUT!#REF!</definedName>
    <definedName name="SH9L" localSheetId="4">[2]INPUT!#REF!</definedName>
    <definedName name="SH9L">[2]INPUT!#REF!</definedName>
    <definedName name="SH9R" localSheetId="4">[2]INPUT!#REF!</definedName>
    <definedName name="SH9R">[2]INPUT!#REF!</definedName>
    <definedName name="SHOE10L" localSheetId="4">[3]INPUT!#REF!</definedName>
    <definedName name="SHOE10L">[3]INPUT!#REF!</definedName>
    <definedName name="SHOE10R" localSheetId="4">[3]INPUT!#REF!</definedName>
    <definedName name="SHOE10R">[3]INPUT!#REF!</definedName>
    <definedName name="SHOE3L" localSheetId="4">[3]INPUT!#REF!</definedName>
    <definedName name="SHOE3L">[3]INPUT!#REF!</definedName>
    <definedName name="SHOE3R" localSheetId="4">[3]INPUT!#REF!</definedName>
    <definedName name="SHOE3R">[3]INPUT!#REF!</definedName>
    <definedName name="SHOE4L" localSheetId="4">[3]INPUT!#REF!</definedName>
    <definedName name="SHOE4L">[3]INPUT!#REF!</definedName>
    <definedName name="SHOE4R" localSheetId="4">[3]INPUT!#REF!</definedName>
    <definedName name="SHOE4R">[3]INPUT!#REF!</definedName>
    <definedName name="SHOE5L" localSheetId="4">[3]INPUT!#REF!</definedName>
    <definedName name="SHOE5L">[3]INPUT!#REF!</definedName>
    <definedName name="SHOE5R" localSheetId="4">[3]INPUT!#REF!</definedName>
    <definedName name="SHOE5R">[3]INPUT!#REF!</definedName>
    <definedName name="SHOE6L" localSheetId="4">[3]INPUT!#REF!</definedName>
    <definedName name="SHOE6L">[3]INPUT!#REF!</definedName>
    <definedName name="SHOE6R" localSheetId="4">[3]INPUT!#REF!</definedName>
    <definedName name="SHOE6R">[3]INPUT!#REF!</definedName>
    <definedName name="SHOE7L" localSheetId="4">[3]INPUT!#REF!</definedName>
    <definedName name="SHOE7L">[3]INPUT!#REF!</definedName>
    <definedName name="SHOE7R" localSheetId="4">[3]INPUT!#REF!</definedName>
    <definedName name="SHOE7R">[3]INPUT!#REF!</definedName>
    <definedName name="SHOE8L" localSheetId="4">[3]INPUT!#REF!</definedName>
    <definedName name="SHOE8L">[3]INPUT!#REF!</definedName>
    <definedName name="SHOE8R" localSheetId="4">[3]INPUT!#REF!</definedName>
    <definedName name="SHOE8R">[3]INPUT!#REF!</definedName>
    <definedName name="SHOE9L" localSheetId="4">[3]INPUT!#REF!</definedName>
    <definedName name="SHOE9L">[3]INPUT!#REF!</definedName>
    <definedName name="SHOE9R" localSheetId="4">[3]INPUT!#REF!</definedName>
    <definedName name="SHOE9R">[3]INPUT!#REF!</definedName>
    <definedName name="SHT" localSheetId="4">#REF!</definedName>
    <definedName name="SHT" localSheetId="2">#REF!</definedName>
    <definedName name="SHT">#REF!</definedName>
    <definedName name="SK10L" localSheetId="4">[3]INPUT!#REF!</definedName>
    <definedName name="SK10L" localSheetId="2">[3]INPUT!#REF!</definedName>
    <definedName name="SK10L">[3]INPUT!#REF!</definedName>
    <definedName name="SK10R" localSheetId="4">[3]INPUT!#REF!</definedName>
    <definedName name="SK10R">[3]INPUT!#REF!</definedName>
    <definedName name="SK3L" localSheetId="4">[3]INPUT!#REF!</definedName>
    <definedName name="SK3L">[3]INPUT!#REF!</definedName>
    <definedName name="SK3R" localSheetId="4">[3]INPUT!#REF!</definedName>
    <definedName name="SK3R">[3]INPUT!#REF!</definedName>
    <definedName name="SK4L" localSheetId="4">[3]INPUT!#REF!</definedName>
    <definedName name="SK4L">[3]INPUT!#REF!</definedName>
    <definedName name="SK4R" localSheetId="4">[3]INPUT!#REF!</definedName>
    <definedName name="SK4R">[3]INPUT!#REF!</definedName>
    <definedName name="SK5L" localSheetId="4">[3]INPUT!#REF!</definedName>
    <definedName name="SK5L">[3]INPUT!#REF!</definedName>
    <definedName name="SK5R" localSheetId="4">[3]INPUT!#REF!</definedName>
    <definedName name="SK5R">[3]INPUT!#REF!</definedName>
    <definedName name="SK6L" localSheetId="4">[3]INPUT!#REF!</definedName>
    <definedName name="SK6L">[3]INPUT!#REF!</definedName>
    <definedName name="SK6R" localSheetId="4">[3]INPUT!#REF!</definedName>
    <definedName name="SK6R">[3]INPUT!#REF!</definedName>
    <definedName name="SK7L" localSheetId="4">[3]INPUT!#REF!</definedName>
    <definedName name="SK7L">[3]INPUT!#REF!</definedName>
    <definedName name="SK7R" localSheetId="4">[3]INPUT!#REF!</definedName>
    <definedName name="SK7R">[3]INPUT!#REF!</definedName>
    <definedName name="SK8L" localSheetId="4">[3]INPUT!#REF!</definedName>
    <definedName name="SK8L">[3]INPUT!#REF!</definedName>
    <definedName name="SK8R" localSheetId="4">[3]INPUT!#REF!</definedName>
    <definedName name="SK8R">[3]INPUT!#REF!</definedName>
    <definedName name="SK9L" localSheetId="4">[3]INPUT!#REF!</definedName>
    <definedName name="SK9L">[3]INPUT!#REF!</definedName>
    <definedName name="SK9R" localSheetId="4">[3]INPUT!#REF!</definedName>
    <definedName name="SK9R">[3]INPUT!#REF!</definedName>
    <definedName name="SKE10L" localSheetId="4">[3]INPUT!#REF!</definedName>
    <definedName name="SKE10L">[3]INPUT!#REF!</definedName>
    <definedName name="SKE10R" localSheetId="4">[3]INPUT!#REF!</definedName>
    <definedName name="SKE10R">[3]INPUT!#REF!</definedName>
    <definedName name="SKE3L" localSheetId="4">[3]INPUT!#REF!</definedName>
    <definedName name="SKE3L">[3]INPUT!#REF!</definedName>
    <definedName name="SKE3R" localSheetId="4">[3]INPUT!#REF!</definedName>
    <definedName name="SKE3R">[3]INPUT!#REF!</definedName>
    <definedName name="SKE4L" localSheetId="4">[3]INPUT!#REF!</definedName>
    <definedName name="SKE4L">[3]INPUT!#REF!</definedName>
    <definedName name="SKE4R" localSheetId="4">[3]INPUT!#REF!</definedName>
    <definedName name="SKE4R">[3]INPUT!#REF!</definedName>
    <definedName name="SKE5L" localSheetId="4">[3]INPUT!#REF!</definedName>
    <definedName name="SKE5L">[3]INPUT!#REF!</definedName>
    <definedName name="SKE5R" localSheetId="4">[3]INPUT!#REF!</definedName>
    <definedName name="SKE5R">[3]INPUT!#REF!</definedName>
    <definedName name="SKE6L" localSheetId="4">[3]INPUT!#REF!</definedName>
    <definedName name="SKE6L">[3]INPUT!#REF!</definedName>
    <definedName name="SKE6R" localSheetId="4">[3]INPUT!#REF!</definedName>
    <definedName name="SKE6R">[3]INPUT!#REF!</definedName>
    <definedName name="SKE7L" localSheetId="4">[3]INPUT!#REF!</definedName>
    <definedName name="SKE7L">[3]INPUT!#REF!</definedName>
    <definedName name="SKE7R" localSheetId="4">[3]INPUT!#REF!</definedName>
    <definedName name="SKE7R">[3]INPUT!#REF!</definedName>
    <definedName name="SKE8L" localSheetId="4">[3]INPUT!#REF!</definedName>
    <definedName name="SKE8L">[3]INPUT!#REF!</definedName>
    <definedName name="SKE8R" localSheetId="4">[3]INPUT!#REF!</definedName>
    <definedName name="SKE8R">[3]INPUT!#REF!</definedName>
    <definedName name="SKE9L" localSheetId="4">[3]INPUT!#REF!</definedName>
    <definedName name="SKE9L">[3]INPUT!#REF!</definedName>
    <definedName name="SKE9R" localSheetId="4">[3]INPUT!#REF!</definedName>
    <definedName name="SKE9R">[3]INPUT!#REF!</definedName>
    <definedName name="SKEW" localSheetId="4">#REF!</definedName>
    <definedName name="SKEW" localSheetId="2">#REF!</definedName>
    <definedName name="SKEW">#REF!</definedName>
    <definedName name="SOIL" localSheetId="4">#REF!</definedName>
    <definedName name="SOIL">#REF!</definedName>
    <definedName name="SS10L" localSheetId="4">[3]INPUT!#REF!</definedName>
    <definedName name="SS10L">[3]INPUT!#REF!</definedName>
    <definedName name="SS10TR" localSheetId="4">[3]INPUT!#REF!</definedName>
    <definedName name="SS10TR">[3]INPUT!#REF!</definedName>
    <definedName name="SS3L" localSheetId="4">[3]INPUT!#REF!</definedName>
    <definedName name="SS3L">[3]INPUT!#REF!</definedName>
    <definedName name="SS3R" localSheetId="4">[3]INPUT!#REF!</definedName>
    <definedName name="SS3R">[3]INPUT!#REF!</definedName>
    <definedName name="SS4L" localSheetId="4">[3]INPUT!#REF!</definedName>
    <definedName name="SS4L">[3]INPUT!#REF!</definedName>
    <definedName name="SS4R" localSheetId="4">[3]INPUT!#REF!</definedName>
    <definedName name="SS4R">[3]INPUT!#REF!</definedName>
    <definedName name="SS5L" localSheetId="4">[3]INPUT!#REF!</definedName>
    <definedName name="SS5L">[3]INPUT!#REF!</definedName>
    <definedName name="SS5R" localSheetId="4">[3]INPUT!#REF!</definedName>
    <definedName name="SS5R">[3]INPUT!#REF!</definedName>
    <definedName name="SS6L" localSheetId="4">[3]INPUT!#REF!</definedName>
    <definedName name="SS6L">[3]INPUT!#REF!</definedName>
    <definedName name="SS6R" localSheetId="4">[3]INPUT!#REF!</definedName>
    <definedName name="SS6R">[3]INPUT!#REF!</definedName>
    <definedName name="SS7L" localSheetId="4">[3]INPUT!#REF!</definedName>
    <definedName name="SS7L">[3]INPUT!#REF!</definedName>
    <definedName name="SS7R" localSheetId="4">[3]INPUT!#REF!</definedName>
    <definedName name="SS7R">[3]INPUT!#REF!</definedName>
    <definedName name="SS8L" localSheetId="4">[3]INPUT!#REF!</definedName>
    <definedName name="SS8L">[3]INPUT!#REF!</definedName>
    <definedName name="SS8R" localSheetId="4">[3]INPUT!#REF!</definedName>
    <definedName name="SS8R">[3]INPUT!#REF!</definedName>
    <definedName name="SS9L" localSheetId="4">[3]INPUT!#REF!</definedName>
    <definedName name="SS9L">[3]INPUT!#REF!</definedName>
    <definedName name="SS9R" localSheetId="4">[3]INPUT!#REF!</definedName>
    <definedName name="SS9R">[3]INPUT!#REF!</definedName>
    <definedName name="SSC10L" localSheetId="4">[3]INPUT!#REF!</definedName>
    <definedName name="SSC10L">[3]INPUT!#REF!</definedName>
    <definedName name="SSC10R" localSheetId="4">[3]INPUT!#REF!</definedName>
    <definedName name="SSC10R">[3]INPUT!#REF!</definedName>
    <definedName name="SSC3L" localSheetId="4">[3]INPUT!#REF!</definedName>
    <definedName name="SSC3L">[3]INPUT!#REF!</definedName>
    <definedName name="SSC3R" localSheetId="4">[3]INPUT!#REF!</definedName>
    <definedName name="SSC3R">[3]INPUT!#REF!</definedName>
    <definedName name="SSC4L" localSheetId="4">[3]INPUT!#REF!</definedName>
    <definedName name="SSC4L">[3]INPUT!#REF!</definedName>
    <definedName name="SSC4R" localSheetId="4">[3]INPUT!#REF!</definedName>
    <definedName name="SSC4R">[3]INPUT!#REF!</definedName>
    <definedName name="SSC5L" localSheetId="4">[3]INPUT!#REF!</definedName>
    <definedName name="SSC5L">[3]INPUT!#REF!</definedName>
    <definedName name="SSC5R" localSheetId="4">[3]INPUT!#REF!</definedName>
    <definedName name="SSC5R">[3]INPUT!#REF!</definedName>
    <definedName name="SSC6L" localSheetId="4">[3]INPUT!#REF!</definedName>
    <definedName name="SSC6L">[3]INPUT!#REF!</definedName>
    <definedName name="SSC6R" localSheetId="4">[3]INPUT!#REF!</definedName>
    <definedName name="SSC6R">[3]INPUT!#REF!</definedName>
    <definedName name="SSC7L" localSheetId="4">[3]INPUT!#REF!</definedName>
    <definedName name="SSC7L">[3]INPUT!#REF!</definedName>
    <definedName name="SSC7R" localSheetId="4">[3]INPUT!#REF!</definedName>
    <definedName name="SSC7R">[3]INPUT!#REF!</definedName>
    <definedName name="SSC8L" localSheetId="4">[3]INPUT!#REF!</definedName>
    <definedName name="SSC8L">[3]INPUT!#REF!</definedName>
    <definedName name="SSC8R" localSheetId="4">[3]INPUT!#REF!</definedName>
    <definedName name="SSC8R">[3]INPUT!#REF!</definedName>
    <definedName name="SSC9L" localSheetId="4">[3]INPUT!#REF!</definedName>
    <definedName name="SSC9L">[3]INPUT!#REF!</definedName>
    <definedName name="SSC9R" localSheetId="4">[3]INPUT!#REF!</definedName>
    <definedName name="SSC9R">[3]INPUT!#REF!</definedName>
    <definedName name="SST10L" localSheetId="4">[3]INPUT!#REF!</definedName>
    <definedName name="SST10L">[3]INPUT!#REF!</definedName>
    <definedName name="SST10R" localSheetId="4">[3]INPUT!#REF!</definedName>
    <definedName name="SST10R">[3]INPUT!#REF!</definedName>
    <definedName name="SST3L" localSheetId="4">[3]INPUT!#REF!</definedName>
    <definedName name="SST3L">[3]INPUT!#REF!</definedName>
    <definedName name="SST3R" localSheetId="4">[3]INPUT!#REF!</definedName>
    <definedName name="SST3R">[3]INPUT!#REF!</definedName>
    <definedName name="SST4L" localSheetId="4">[3]INPUT!#REF!</definedName>
    <definedName name="SST4L">[3]INPUT!#REF!</definedName>
    <definedName name="SST4R" localSheetId="4">[3]INPUT!#REF!</definedName>
    <definedName name="SST4R">[3]INPUT!#REF!</definedName>
    <definedName name="SST5L" localSheetId="4">[3]INPUT!#REF!</definedName>
    <definedName name="SST5L">[3]INPUT!#REF!</definedName>
    <definedName name="SST5R" localSheetId="4">[3]INPUT!#REF!</definedName>
    <definedName name="SST5R">[3]INPUT!#REF!</definedName>
    <definedName name="SST6L" localSheetId="4">[3]INPUT!#REF!</definedName>
    <definedName name="SST6L">[3]INPUT!#REF!</definedName>
    <definedName name="SST6R" localSheetId="4">[3]INPUT!#REF!</definedName>
    <definedName name="SST6R">[3]INPUT!#REF!</definedName>
    <definedName name="SST7L" localSheetId="4">[3]INPUT!#REF!</definedName>
    <definedName name="SST7L">[3]INPUT!#REF!</definedName>
    <definedName name="SST7R" localSheetId="4">[3]INPUT!#REF!</definedName>
    <definedName name="SST7R">[3]INPUT!#REF!</definedName>
    <definedName name="SST8L" localSheetId="4">[3]INPUT!#REF!</definedName>
    <definedName name="SST8L">[3]INPUT!#REF!</definedName>
    <definedName name="SST8R" localSheetId="4">[3]INPUT!#REF!</definedName>
    <definedName name="SST8R">[3]INPUT!#REF!</definedName>
    <definedName name="SST9L" localSheetId="4">[3]INPUT!#REF!</definedName>
    <definedName name="SST9L">[3]INPUT!#REF!</definedName>
    <definedName name="SST9R" localSheetId="4">[3]INPUT!#REF!</definedName>
    <definedName name="SST9R">[3]INPUT!#REF!</definedName>
    <definedName name="SSZ10XL" localSheetId="4">[3]INPUT!#REF!</definedName>
    <definedName name="SSZ10XL">[3]INPUT!#REF!</definedName>
    <definedName name="SSZ10XR" localSheetId="4">[3]INPUT!#REF!</definedName>
    <definedName name="SSZ10XR">[3]INPUT!#REF!</definedName>
    <definedName name="SSZ10YL" localSheetId="4">[3]INPUT!#REF!</definedName>
    <definedName name="SSZ10YL">[3]INPUT!#REF!</definedName>
    <definedName name="SSZ10YR" localSheetId="4">[3]INPUT!#REF!</definedName>
    <definedName name="SSZ10YR">[3]INPUT!#REF!</definedName>
    <definedName name="SSZ3XL" localSheetId="4">[3]INPUT!#REF!</definedName>
    <definedName name="SSZ3XL">[3]INPUT!#REF!</definedName>
    <definedName name="SSZ3XR" localSheetId="4">[3]INPUT!#REF!</definedName>
    <definedName name="SSZ3XR">[3]INPUT!#REF!</definedName>
    <definedName name="SSZ3YL" localSheetId="4">[3]INPUT!#REF!</definedName>
    <definedName name="SSZ3YL">[3]INPUT!#REF!</definedName>
    <definedName name="SSZ3YR" localSheetId="4">[3]INPUT!#REF!</definedName>
    <definedName name="SSZ3YR">[3]INPUT!#REF!</definedName>
    <definedName name="SSZ4XL" localSheetId="4">[3]INPUT!#REF!</definedName>
    <definedName name="SSZ4XL">[3]INPUT!#REF!</definedName>
    <definedName name="SSZ4XR" localSheetId="4">[3]INPUT!#REF!</definedName>
    <definedName name="SSZ4XR">[3]INPUT!#REF!</definedName>
    <definedName name="SSZ4YL" localSheetId="4">[3]INPUT!#REF!</definedName>
    <definedName name="SSZ4YL">[3]INPUT!#REF!</definedName>
    <definedName name="SSZ4YR" localSheetId="4">[3]INPUT!#REF!</definedName>
    <definedName name="SSZ4YR">[3]INPUT!#REF!</definedName>
    <definedName name="SSZ5XL" localSheetId="4">[3]INPUT!#REF!</definedName>
    <definedName name="SSZ5XL">[3]INPUT!#REF!</definedName>
    <definedName name="SSZ5XR" localSheetId="4">[3]INPUT!#REF!</definedName>
    <definedName name="SSZ5XR">[3]INPUT!#REF!</definedName>
    <definedName name="SSZ5YL" localSheetId="4">[3]INPUT!#REF!</definedName>
    <definedName name="SSZ5YL">[3]INPUT!#REF!</definedName>
    <definedName name="SSZ5YR" localSheetId="4">[3]INPUT!#REF!</definedName>
    <definedName name="SSZ5YR">[3]INPUT!#REF!</definedName>
    <definedName name="SSZ6XL" localSheetId="4">[3]INPUT!#REF!</definedName>
    <definedName name="SSZ6XL">[3]INPUT!#REF!</definedName>
    <definedName name="SSZ6XR" localSheetId="4">[3]INPUT!#REF!</definedName>
    <definedName name="SSZ6XR">[3]INPUT!#REF!</definedName>
    <definedName name="SSZ6YL" localSheetId="4">[3]INPUT!#REF!</definedName>
    <definedName name="SSZ6YL">[3]INPUT!#REF!</definedName>
    <definedName name="SSZ6YR" localSheetId="4">[3]INPUT!#REF!</definedName>
    <definedName name="SSZ6YR">[3]INPUT!#REF!</definedName>
    <definedName name="SSZ7XL" localSheetId="4">[3]INPUT!#REF!</definedName>
    <definedName name="SSZ7XL">[3]INPUT!#REF!</definedName>
    <definedName name="SSZ7XR" localSheetId="4">[3]INPUT!#REF!</definedName>
    <definedName name="SSZ7XR">[3]INPUT!#REF!</definedName>
    <definedName name="SSZ7YL" localSheetId="4">[3]INPUT!#REF!</definedName>
    <definedName name="SSZ7YL">[3]INPUT!#REF!</definedName>
    <definedName name="SSZ7YR" localSheetId="4">[3]INPUT!#REF!</definedName>
    <definedName name="SSZ7YR">[3]INPUT!#REF!</definedName>
    <definedName name="SSZ8XL" localSheetId="4">[3]INPUT!#REF!</definedName>
    <definedName name="SSZ8XL">[3]INPUT!#REF!</definedName>
    <definedName name="SSZ8XR" localSheetId="4">[3]INPUT!#REF!</definedName>
    <definedName name="SSZ8XR">[3]INPUT!#REF!</definedName>
    <definedName name="SSZ8YL" localSheetId="4">[3]INPUT!#REF!</definedName>
    <definedName name="SSZ8YL">[3]INPUT!#REF!</definedName>
    <definedName name="SSZ8YR" localSheetId="4">[3]INPUT!#REF!</definedName>
    <definedName name="SSZ8YR">[3]INPUT!#REF!</definedName>
    <definedName name="SSZ9XL" localSheetId="4">[3]INPUT!#REF!</definedName>
    <definedName name="SSZ9XL">[3]INPUT!#REF!</definedName>
    <definedName name="SSZ9XR" localSheetId="4">[3]INPUT!#REF!</definedName>
    <definedName name="SSZ9XR">[3]INPUT!#REF!</definedName>
    <definedName name="SSZ9YL" localSheetId="4">[3]INPUT!#REF!</definedName>
    <definedName name="SSZ9YL">[3]INPUT!#REF!</definedName>
    <definedName name="SSZ9YR" localSheetId="4">[3]INPUT!#REF!</definedName>
    <definedName name="SSZ9YR">[3]INPUT!#REF!</definedName>
    <definedName name="SSZQ10L" localSheetId="4">[3]INPUT!#REF!</definedName>
    <definedName name="SSZQ10L">[3]INPUT!#REF!</definedName>
    <definedName name="SSZQ10R" localSheetId="4">[3]INPUT!#REF!</definedName>
    <definedName name="SSZQ10R">[3]INPUT!#REF!</definedName>
    <definedName name="SSZQ3L" localSheetId="4">[3]INPUT!#REF!</definedName>
    <definedName name="SSZQ3L">[3]INPUT!#REF!</definedName>
    <definedName name="SSZQ3R" localSheetId="4">[3]INPUT!#REF!</definedName>
    <definedName name="SSZQ3R">[3]INPUT!#REF!</definedName>
    <definedName name="SSZQ4L" localSheetId="4">[3]INPUT!#REF!</definedName>
    <definedName name="SSZQ4L">[3]INPUT!#REF!</definedName>
    <definedName name="SSZQ4R" localSheetId="4">[3]INPUT!#REF!</definedName>
    <definedName name="SSZQ4R">[3]INPUT!#REF!</definedName>
    <definedName name="SSZQ5L" localSheetId="4">[3]INPUT!#REF!</definedName>
    <definedName name="SSZQ5L">[3]INPUT!#REF!</definedName>
    <definedName name="SSZQ5R" localSheetId="4">[3]INPUT!#REF!</definedName>
    <definedName name="SSZQ5R">[3]INPUT!#REF!</definedName>
    <definedName name="SSZQ6L" localSheetId="4">[3]INPUT!#REF!</definedName>
    <definedName name="SSZQ6L">[3]INPUT!#REF!</definedName>
    <definedName name="SSZQ6R" localSheetId="4">[3]INPUT!#REF!</definedName>
    <definedName name="SSZQ6R">[3]INPUT!#REF!</definedName>
    <definedName name="SSZQ7L" localSheetId="4">[3]INPUT!#REF!</definedName>
    <definedName name="SSZQ7L">[3]INPUT!#REF!</definedName>
    <definedName name="SSZQ7R" localSheetId="4">[3]INPUT!#REF!</definedName>
    <definedName name="SSZQ7R">[3]INPUT!#REF!</definedName>
    <definedName name="SSZQ8L" localSheetId="4">[3]INPUT!#REF!</definedName>
    <definedName name="SSZQ8L">[3]INPUT!#REF!</definedName>
    <definedName name="SSZQ8R" localSheetId="4">[3]INPUT!#REF!</definedName>
    <definedName name="SSZQ8R">[3]INPUT!#REF!</definedName>
    <definedName name="SSZQ9L" localSheetId="4">[3]INPUT!#REF!</definedName>
    <definedName name="SSZQ9L">[3]INPUT!#REF!</definedName>
    <definedName name="SSZQ9R" localSheetId="4">[3]INPUT!#REF!</definedName>
    <definedName name="SSZQ9R">[3]INPUT!#REF!</definedName>
    <definedName name="SUM10L" localSheetId="4">[2]INPUT!#REF!</definedName>
    <definedName name="SUM10L">[2]INPUT!#REF!</definedName>
    <definedName name="SUM10R" localSheetId="4">[2]INPUT!#REF!</definedName>
    <definedName name="SUM10R">[2]INPUT!#REF!</definedName>
    <definedName name="SUM3L" localSheetId="4">[2]INPUT!#REF!</definedName>
    <definedName name="SUM3L">[2]INPUT!#REF!</definedName>
    <definedName name="SUM3R" localSheetId="4">[2]INPUT!#REF!</definedName>
    <definedName name="SUM3R">[2]INPUT!#REF!</definedName>
    <definedName name="SUM4L" localSheetId="4">[2]INPUT!#REF!</definedName>
    <definedName name="SUM4L">[2]INPUT!#REF!</definedName>
    <definedName name="SUM4R" localSheetId="4">[2]INPUT!#REF!</definedName>
    <definedName name="SUM4R">[2]INPUT!#REF!</definedName>
    <definedName name="SUM5L" localSheetId="4">[2]INPUT!#REF!</definedName>
    <definedName name="SUM5L">[2]INPUT!#REF!</definedName>
    <definedName name="SUM5R" localSheetId="4">[2]INPUT!#REF!</definedName>
    <definedName name="SUM5R">[2]INPUT!#REF!</definedName>
    <definedName name="SUM6L" localSheetId="4">[2]INPUT!#REF!</definedName>
    <definedName name="SUM6L">[2]INPUT!#REF!</definedName>
    <definedName name="SUM6R" localSheetId="4">[2]INPUT!#REF!</definedName>
    <definedName name="SUM6R">[2]INPUT!#REF!</definedName>
    <definedName name="SUM7L" localSheetId="4">[2]INPUT!#REF!</definedName>
    <definedName name="SUM7L">[2]INPUT!#REF!</definedName>
    <definedName name="SUM7R" localSheetId="4">[2]INPUT!#REF!</definedName>
    <definedName name="SUM7R">[2]INPUT!#REF!</definedName>
    <definedName name="SUM8L" localSheetId="4">[2]INPUT!#REF!</definedName>
    <definedName name="SUM8L">[2]INPUT!#REF!</definedName>
    <definedName name="SUM8R" localSheetId="4">[2]INPUT!#REF!</definedName>
    <definedName name="SUM8R">[2]INPUT!#REF!</definedName>
    <definedName name="SUM9L" localSheetId="4">[2]INPUT!#REF!</definedName>
    <definedName name="SUM9L">[2]INPUT!#REF!</definedName>
    <definedName name="SUM9R" localSheetId="4">[2]INPUT!#REF!</definedName>
    <definedName name="SUM9R">[2]INPUT!#REF!</definedName>
    <definedName name="T" localSheetId="4">[4]교각1!#REF!</definedName>
    <definedName name="T">[4]교각1!#REF!</definedName>
    <definedName name="T10L" localSheetId="4">[2]INPUT!#REF!</definedName>
    <definedName name="T10L">[2]INPUT!#REF!</definedName>
    <definedName name="T10R" localSheetId="4">[2]INPUT!#REF!</definedName>
    <definedName name="T10R">[2]INPUT!#REF!</definedName>
    <definedName name="t1a1p" localSheetId="4">#REF!</definedName>
    <definedName name="t1a1p" localSheetId="2">#REF!</definedName>
    <definedName name="t1a1p">#REF!</definedName>
    <definedName name="t1a1t" localSheetId="4">#REF!</definedName>
    <definedName name="t1a1t">#REF!</definedName>
    <definedName name="t1a2p" localSheetId="4">#REF!</definedName>
    <definedName name="t1a2p">#REF!</definedName>
    <definedName name="t1a2t" localSheetId="4">#REF!</definedName>
    <definedName name="t1a2t">#REF!</definedName>
    <definedName name="T1L">[2]INPUT!$C$3</definedName>
    <definedName name="T1R">[2]INPUT!$E$3</definedName>
    <definedName name="t2a1p" localSheetId="4">#REF!</definedName>
    <definedName name="t2a1p" localSheetId="2">#REF!</definedName>
    <definedName name="t2a1p">#REF!</definedName>
    <definedName name="t2a1t" localSheetId="4">#REF!</definedName>
    <definedName name="t2a1t">#REF!</definedName>
    <definedName name="t2a2p" localSheetId="4">#REF!</definedName>
    <definedName name="t2a2p">#REF!</definedName>
    <definedName name="t2a2t" localSheetId="4">#REF!</definedName>
    <definedName name="t2a2t">#REF!</definedName>
    <definedName name="T2L">[2]INPUT!$C$18</definedName>
    <definedName name="T2R">[2]INPUT!$E$18</definedName>
    <definedName name="T3A1P" localSheetId="4">#REF!</definedName>
    <definedName name="T3A1P" localSheetId="2">#REF!</definedName>
    <definedName name="T3A1P">#REF!</definedName>
    <definedName name="t3a1t" localSheetId="4">#REF!</definedName>
    <definedName name="t3a1t">#REF!</definedName>
    <definedName name="t3a2p" localSheetId="4">#REF!</definedName>
    <definedName name="t3a2p">#REF!</definedName>
    <definedName name="t3a2t" localSheetId="4">#REF!</definedName>
    <definedName name="t3a2t">#REF!</definedName>
    <definedName name="T3L" localSheetId="4">[2]INPUT!#REF!</definedName>
    <definedName name="T3L">[2]INPUT!#REF!</definedName>
    <definedName name="T3R" localSheetId="4">[2]INPUT!#REF!</definedName>
    <definedName name="T3R">[2]INPUT!#REF!</definedName>
    <definedName name="T4L" localSheetId="4">[2]INPUT!#REF!</definedName>
    <definedName name="T4L">[2]INPUT!#REF!</definedName>
    <definedName name="T4R" localSheetId="4">[2]INPUT!#REF!</definedName>
    <definedName name="T4R">[2]INPUT!#REF!</definedName>
    <definedName name="T5L" localSheetId="4">[2]INPUT!#REF!</definedName>
    <definedName name="T5L">[2]INPUT!#REF!</definedName>
    <definedName name="T5R" localSheetId="4">[2]INPUT!#REF!</definedName>
    <definedName name="T5R">[2]INPUT!#REF!</definedName>
    <definedName name="T6L" localSheetId="4">[2]INPUT!#REF!</definedName>
    <definedName name="T6L">[2]INPUT!#REF!</definedName>
    <definedName name="T6R" localSheetId="4">[2]INPUT!#REF!</definedName>
    <definedName name="T6R">[2]INPUT!#REF!</definedName>
    <definedName name="T7L" localSheetId="4">[2]INPUT!#REF!</definedName>
    <definedName name="T7L">[2]INPUT!#REF!</definedName>
    <definedName name="T7R" localSheetId="4">[2]INPUT!#REF!</definedName>
    <definedName name="T7R">[2]INPUT!#REF!</definedName>
    <definedName name="T8L" localSheetId="4">[2]INPUT!#REF!</definedName>
    <definedName name="T8L">[2]INPUT!#REF!</definedName>
    <definedName name="T8R" localSheetId="4">[2]INPUT!#REF!</definedName>
    <definedName name="T8R">[2]INPUT!#REF!</definedName>
    <definedName name="T9L" localSheetId="4">[2]INPUT!#REF!</definedName>
    <definedName name="T9L">[2]INPUT!#REF!</definedName>
    <definedName name="T9R" localSheetId="4">[2]INPUT!#REF!</definedName>
    <definedName name="T9R">[2]INPUT!#REF!</definedName>
    <definedName name="TA1P" localSheetId="4">#REF!</definedName>
    <definedName name="TA1P" localSheetId="2">#REF!</definedName>
    <definedName name="TA1P">#REF!</definedName>
    <definedName name="ta1t" localSheetId="4">#REF!</definedName>
    <definedName name="ta1t">#REF!</definedName>
    <definedName name="ta2p" localSheetId="4">#REF!</definedName>
    <definedName name="ta2p">#REF!</definedName>
    <definedName name="ta2t" localSheetId="4">#REF!</definedName>
    <definedName name="ta2t">#REF!</definedName>
    <definedName name="TW" localSheetId="4">#REF!</definedName>
    <definedName name="TW">#REF!</definedName>
    <definedName name="TWI" localSheetId="4">#REF!</definedName>
    <definedName name="TWI">#REF!</definedName>
    <definedName name="W10L" localSheetId="4">[2]INPUT!#REF!</definedName>
    <definedName name="W10L">[2]INPUT!#REF!</definedName>
    <definedName name="W10R" localSheetId="4">[2]INPUT!#REF!</definedName>
    <definedName name="W10R">[2]INPUT!#REF!</definedName>
    <definedName name="W3L" localSheetId="4">[2]INPUT!#REF!</definedName>
    <definedName name="W3L">[2]INPUT!#REF!</definedName>
    <definedName name="W3R" localSheetId="4">[2]INPUT!#REF!</definedName>
    <definedName name="W3R">[2]INPUT!#REF!</definedName>
    <definedName name="W4L" localSheetId="4">[2]INPUT!#REF!</definedName>
    <definedName name="W4L">[2]INPUT!#REF!</definedName>
    <definedName name="W4R" localSheetId="4">[2]INPUT!#REF!</definedName>
    <definedName name="W4R">[2]INPUT!#REF!</definedName>
    <definedName name="W5L" localSheetId="4">[2]INPUT!#REF!</definedName>
    <definedName name="W5L">[2]INPUT!#REF!</definedName>
    <definedName name="W5R" localSheetId="4">[2]INPUT!#REF!</definedName>
    <definedName name="W5R">[2]INPUT!#REF!</definedName>
    <definedName name="W6L" localSheetId="4">[2]INPUT!#REF!</definedName>
    <definedName name="W6L">[2]INPUT!#REF!</definedName>
    <definedName name="W6R" localSheetId="4">[2]INPUT!#REF!</definedName>
    <definedName name="W6R">[2]INPUT!#REF!</definedName>
    <definedName name="W7L" localSheetId="4">[2]INPUT!#REF!</definedName>
    <definedName name="W7L">[2]INPUT!#REF!</definedName>
    <definedName name="W7R" localSheetId="4">[2]INPUT!#REF!</definedName>
    <definedName name="W7R">[2]INPUT!#REF!</definedName>
    <definedName name="W8L" localSheetId="4">[2]INPUT!#REF!</definedName>
    <definedName name="W8L">[2]INPUT!#REF!</definedName>
    <definedName name="W8R" localSheetId="4">[2]INPUT!#REF!</definedName>
    <definedName name="W8R">[2]INPUT!#REF!</definedName>
    <definedName name="W9L" localSheetId="4">[2]INPUT!#REF!</definedName>
    <definedName name="W9L">[2]INPUT!#REF!</definedName>
    <definedName name="W9R" localSheetId="4">[2]INPUT!#REF!</definedName>
    <definedName name="W9R">[2]INPUT!#REF!</definedName>
    <definedName name="WA" localSheetId="4">[4]교각1!#REF!</definedName>
    <definedName name="WA">[4]교각1!#REF!</definedName>
    <definedName name="WB" localSheetId="4">#REF!</definedName>
    <definedName name="WB" localSheetId="2">#REF!</definedName>
    <definedName name="WB">#REF!</definedName>
    <definedName name="WC" localSheetId="4">#REF!</definedName>
    <definedName name="WC">#REF!</definedName>
    <definedName name="WF" localSheetId="4">#REF!</definedName>
    <definedName name="WF">#REF!</definedName>
    <definedName name="WH" localSheetId="4">#REF!</definedName>
    <definedName name="WH">#REF!</definedName>
    <definedName name="WL" localSheetId="4">[4]교각1!#REF!</definedName>
    <definedName name="WL">[4]교각1!#REF!</definedName>
    <definedName name="WN" localSheetId="4">[4]교각1!#REF!</definedName>
    <definedName name="WN">[4]교각1!#REF!</definedName>
    <definedName name="ㄱ">'[5]기슭막이(야면석찰쌓기)'!$A$1</definedName>
    <definedName name="가1" localSheetId="4">#REF!</definedName>
    <definedName name="가1" localSheetId="2">#REF!</definedName>
    <definedName name="가1">#REF!</definedName>
    <definedName name="가2" localSheetId="4">#REF!</definedName>
    <definedName name="가2">#REF!</definedName>
    <definedName name="가3" localSheetId="4">#REF!</definedName>
    <definedName name="가3">#REF!</definedName>
    <definedName name="가4" localSheetId="4">#REF!</definedName>
    <definedName name="가4">#REF!</definedName>
    <definedName name="가5" localSheetId="4">#REF!</definedName>
    <definedName name="가5">#REF!</definedName>
    <definedName name="가6" localSheetId="4">#REF!</definedName>
    <definedName name="가6">#REF!</definedName>
    <definedName name="가7" localSheetId="4">#REF!</definedName>
    <definedName name="가7">#REF!</definedName>
    <definedName name="가8" localSheetId="4">#REF!</definedName>
    <definedName name="가8">#REF!</definedName>
    <definedName name="가총괄표" localSheetId="4">#REF!</definedName>
    <definedName name="가총괄표">#REF!</definedName>
    <definedName name="계" localSheetId="4">#REF!</definedName>
    <definedName name="계">#REF!</definedName>
    <definedName name="계_①___⑦" localSheetId="4">#REF!</definedName>
    <definedName name="계_①___⑦">#REF!</definedName>
    <definedName name="골">'[6]골막이(야매)'!$A$1</definedName>
    <definedName name="골막이1">'[7]골막이(야매)'!$A$1</definedName>
    <definedName name="골막이2" localSheetId="4">'[7]골막이(야매)'!#REF!</definedName>
    <definedName name="골막이2">'[7]골막이(야매)'!#REF!</definedName>
    <definedName name="골막이3" localSheetId="4">'[7]골막이(야매)'!#REF!</definedName>
    <definedName name="골막이3">'[7]골막이(야매)'!#REF!</definedName>
    <definedName name="골막이4" localSheetId="4">'[7]골막이(야매)'!#REF!</definedName>
    <definedName name="골막이4">'[7]골막이(야매)'!#REF!</definedName>
    <definedName name="관급자재" localSheetId="4">#REF!</definedName>
    <definedName name="관급자재" localSheetId="2">#REF!</definedName>
    <definedName name="관급자재">#REF!</definedName>
    <definedName name="관악IC교" localSheetId="4">[8]TOTAL_BOQ!#REF!</definedName>
    <definedName name="관악IC교" localSheetId="2">[8]TOTAL_BOQ!#REF!</definedName>
    <definedName name="관악IC교">[8]TOTAL_BOQ!#REF!</definedName>
    <definedName name="기슬막이1" localSheetId="4">#REF!</definedName>
    <definedName name="기슬막이1" localSheetId="2">#REF!</definedName>
    <definedName name="기슬막이1">#REF!</definedName>
    <definedName name="기슭" localSheetId="4">#REF!</definedName>
    <definedName name="기슭">#REF!</definedName>
    <definedName name="기슭2" localSheetId="4">#REF!</definedName>
    <definedName name="기슭2">#REF!</definedName>
    <definedName name="기슭3" localSheetId="4">#REF!</definedName>
    <definedName name="기슭3">#REF!</definedName>
    <definedName name="기슭4" localSheetId="4">#REF!</definedName>
    <definedName name="기슭4">#REF!</definedName>
    <definedName name="기슭막이2" localSheetId="4">#REF!</definedName>
    <definedName name="기슭막이2">#REF!</definedName>
    <definedName name="기슭막이3" localSheetId="4">#REF!</definedName>
    <definedName name="기슭막이3">#REF!</definedName>
    <definedName name="기슭막이4" localSheetId="4">#REF!</definedName>
    <definedName name="기슭막이4">#REF!</definedName>
    <definedName name="기슭막이5" localSheetId="4">#REF!</definedName>
    <definedName name="기슭막이5">#REF!</definedName>
    <definedName name="기슭막이6" localSheetId="4">#REF!</definedName>
    <definedName name="기슭막이6">#REF!</definedName>
    <definedName name="기슭야" localSheetId="4">#REF!</definedName>
    <definedName name="기슭야">#REF!</definedName>
    <definedName name="기슭찰" localSheetId="4">#REF!</definedName>
    <definedName name="기슭찰">#REF!</definedName>
    <definedName name="기흑ㄱ5" localSheetId="4">#REF!</definedName>
    <definedName name="기흑ㄱ5">#REF!</definedName>
    <definedName name="기흙" localSheetId="4">#REF!</definedName>
    <definedName name="기흙">#REF!</definedName>
    <definedName name="나" localSheetId="4">#REF!</definedName>
    <definedName name="나">#REF!</definedName>
    <definedName name="나무심기" localSheetId="4">#REF!</definedName>
    <definedName name="나무심기">#REF!</definedName>
    <definedName name="내공H" localSheetId="4">#REF!</definedName>
    <definedName name="내공H">#REF!</definedName>
    <definedName name="내공V" localSheetId="4">#REF!</definedName>
    <definedName name="내공V">#REF!</definedName>
    <definedName name="내공넓이" localSheetId="4">#REF!</definedName>
    <definedName name="내공넓이">#REF!</definedName>
    <definedName name="내공높이" localSheetId="4">#REF!</definedName>
    <definedName name="내공높이">#REF!</definedName>
    <definedName name="내벽" localSheetId="4">#REF!</definedName>
    <definedName name="내벽">#REF!</definedName>
    <definedName name="대" localSheetId="4">#REF!</definedName>
    <definedName name="대">#REF!</definedName>
    <definedName name="대2" localSheetId="4">#REF!</definedName>
    <definedName name="대2">#REF!</definedName>
    <definedName name="대3" localSheetId="4">#REF!</definedName>
    <definedName name="대3">#REF!</definedName>
    <definedName name="대4" localSheetId="4">#REF!</definedName>
    <definedName name="대4">#REF!</definedName>
    <definedName name="대5" localSheetId="4">#REF!</definedName>
    <definedName name="대5">#REF!</definedName>
    <definedName name="대6" localSheetId="4">#REF!</definedName>
    <definedName name="대6">#REF!</definedName>
    <definedName name="대석1" localSheetId="4">#REF!</definedName>
    <definedName name="대석1">#REF!</definedName>
    <definedName name="대석2" localSheetId="4">#REF!</definedName>
    <definedName name="대석2">#REF!</definedName>
    <definedName name="대석3" localSheetId="4">#REF!</definedName>
    <definedName name="대석3">#REF!</definedName>
    <definedName name="대석4" localSheetId="4">#REF!</definedName>
    <definedName name="대석4">#REF!</definedName>
    <definedName name="대석5" localSheetId="4">#REF!</definedName>
    <definedName name="대석5">#REF!</definedName>
    <definedName name="대석6" localSheetId="4">#REF!</definedName>
    <definedName name="대석6">#REF!</definedName>
    <definedName name="도" localSheetId="4">#REF!</definedName>
    <definedName name="도">#REF!</definedName>
    <definedName name="돌" localSheetId="4">'[6]골막이(야매)'!#REF!</definedName>
    <definedName name="돌">'[6]골막이(야매)'!#REF!</definedName>
    <definedName name="돌골" localSheetId="4">'[6]골막이(야매)'!#REF!</definedName>
    <definedName name="돌골">'[6]골막이(야매)'!#REF!</definedName>
    <definedName name="돌골깬" localSheetId="4">#REF!</definedName>
    <definedName name="돌골깬" localSheetId="2">#REF!</definedName>
    <definedName name="돌골깬">#REF!</definedName>
    <definedName name="돌골야" localSheetId="4">#REF!</definedName>
    <definedName name="돌골야">#REF!</definedName>
    <definedName name="돌기슭막이깬" localSheetId="4">#REF!</definedName>
    <definedName name="돌기슭막이깬">#REF!</definedName>
    <definedName name="돌보" localSheetId="4">#REF!</definedName>
    <definedName name="돌보">#REF!</definedName>
    <definedName name="돌수로" localSheetId="4">#REF!</definedName>
    <definedName name="돌수로">#REF!</definedName>
    <definedName name="돌수로내기" localSheetId="4">#REF!</definedName>
    <definedName name="돌수로내기">#REF!</definedName>
    <definedName name="돌찰쌓기바닥파기" localSheetId="4">#REF!</definedName>
    <definedName name="돌찰쌓기바닥파기">#REF!</definedName>
    <definedName name="땅속흙깬" localSheetId="4">#REF!</definedName>
    <definedName name="땅속흙깬">#REF!</definedName>
    <definedName name="땅속흙막이1" localSheetId="4">#REF!</definedName>
    <definedName name="땅속흙막이1">#REF!</definedName>
    <definedName name="땅속흙막이2" localSheetId="4">#REF!</definedName>
    <definedName name="땅속흙막이2">#REF!</definedName>
    <definedName name="땅속흙막이3" localSheetId="4">#REF!</definedName>
    <definedName name="땅속흙막이3">#REF!</definedName>
    <definedName name="땅속흙야" localSheetId="4">#REF!</definedName>
    <definedName name="땅속흙야">#REF!</definedName>
    <definedName name="떼붙이기" localSheetId="4">#REF!</definedName>
    <definedName name="떼붙이기">#REF!</definedName>
    <definedName name="떼수로" localSheetId="4">#REF!</definedName>
    <definedName name="떼수로">#REF!</definedName>
    <definedName name="떼수로내기" localSheetId="4">#REF!</definedName>
    <definedName name="떼수로내기">#REF!</definedName>
    <definedName name="떼흙막이" localSheetId="4">#REF!</definedName>
    <definedName name="떼흙막이">#REF!</definedName>
    <definedName name="떼흙막이신규">'[9]5흙막이'!$A$1</definedName>
    <definedName name="램프A" localSheetId="4">[8]TOTAL_BOQ!#REF!</definedName>
    <definedName name="램프A">[8]TOTAL_BOQ!#REF!</definedName>
    <definedName name="램프B" localSheetId="4">[8]TOTAL_BOQ!#REF!</definedName>
    <definedName name="램프B">[8]TOTAL_BOQ!#REF!</definedName>
    <definedName name="램프D" localSheetId="4">[8]TOTAL_BOQ!#REF!</definedName>
    <definedName name="램프D">[8]TOTAL_BOQ!#REF!</definedName>
    <definedName name="램픙" localSheetId="4">[8]TOTAL_BOQ!#REF!</definedName>
    <definedName name="램픙">[8]TOTAL_BOQ!#REF!</definedName>
    <definedName name="ㅁ1" localSheetId="4">#REF!</definedName>
    <definedName name="ㅁ1" localSheetId="2">#REF!</definedName>
    <definedName name="ㅁ1">#REF!</definedName>
    <definedName name="막이" localSheetId="4">'[6]골막이(야매)'!#REF!</definedName>
    <definedName name="막이" localSheetId="2">'[6]골막이(야매)'!#REF!</definedName>
    <definedName name="막이">'[6]골막이(야매)'!#REF!</definedName>
    <definedName name="메1" localSheetId="4">'[10]교대(A1)'!#REF!</definedName>
    <definedName name="메1">'[10]교대(A1)'!#REF!</definedName>
    <definedName name="면벽높이" localSheetId="4">#REF!</definedName>
    <definedName name="면벽높이" localSheetId="2">#REF!</definedName>
    <definedName name="면벽높이">#REF!</definedName>
    <definedName name="면벽두께" localSheetId="4">#REF!</definedName>
    <definedName name="면벽두께">#REF!</definedName>
    <definedName name="바" localSheetId="4">#REF!</definedName>
    <definedName name="바">#REF!</definedName>
    <definedName name="바닥파기" localSheetId="4">#REF!</definedName>
    <definedName name="바닥파기">#REF!</definedName>
    <definedName name="바자얼기" localSheetId="4">#REF!</definedName>
    <definedName name="바자얼기">#REF!</definedName>
    <definedName name="번호" localSheetId="4">#REF!</definedName>
    <definedName name="번호">#REF!</definedName>
    <definedName name="벤치포륨" localSheetId="4">#REF!</definedName>
    <definedName name="벤치포륨">#REF!</definedName>
    <definedName name="보1" localSheetId="4">#REF!</definedName>
    <definedName name="보1">#REF!</definedName>
    <definedName name="보막이1" localSheetId="4">#REF!</definedName>
    <definedName name="보막이1">#REF!</definedName>
    <definedName name="보막이2" localSheetId="4">#REF!</definedName>
    <definedName name="보막이2">#REF!</definedName>
    <definedName name="보막이3" localSheetId="4">#REF!</definedName>
    <definedName name="보막이3">#REF!</definedName>
    <definedName name="보막이4" localSheetId="4">#REF!</definedName>
    <definedName name="보막이4">#REF!</definedName>
    <definedName name="보막이5" localSheetId="4">#REF!</definedName>
    <definedName name="보막이5">#REF!</definedName>
    <definedName name="보막이찰쌓기" localSheetId="4">#REF!</definedName>
    <definedName name="보막이찰쌓기">#REF!</definedName>
    <definedName name="브라켓길이1" localSheetId="4">#REF!</definedName>
    <definedName name="브라켓길이1">#REF!</definedName>
    <definedName name="브라켓길이2" localSheetId="4">#REF!</definedName>
    <definedName name="브라켓길이2">#REF!</definedName>
    <definedName name="브라켓높이1" localSheetId="4">#REF!</definedName>
    <definedName name="브라켓높이1">#REF!</definedName>
    <definedName name="브라켓높이2" localSheetId="4">#REF!</definedName>
    <definedName name="브라켓높이2">#REF!</definedName>
    <definedName name="브라켓폭" localSheetId="4">#REF!</definedName>
    <definedName name="브라켓폭">#REF!</definedName>
    <definedName name="블록H" localSheetId="4">#REF!</definedName>
    <definedName name="블록H">#REF!</definedName>
    <definedName name="블록V" localSheetId="4">#REF!</definedName>
    <definedName name="블록V">#REF!</definedName>
    <definedName name="비탈다듬기1" localSheetId="4">#REF!</definedName>
    <definedName name="비탈다듬기1">#REF!</definedName>
    <definedName name="비탈다듬기2" localSheetId="4">#REF!</definedName>
    <definedName name="비탈다듬기2">#REF!</definedName>
    <definedName name="산돌깬" localSheetId="4">#REF!</definedName>
    <definedName name="산돌깬">#REF!</definedName>
    <definedName name="산돌야" localSheetId="4">#REF!</definedName>
    <definedName name="산돌야">#REF!</definedName>
    <definedName name="산돌야찰" localSheetId="4">#REF!</definedName>
    <definedName name="산돌야찰">#REF!</definedName>
    <definedName name="산바" localSheetId="4">#REF!</definedName>
    <definedName name="산바">#REF!</definedName>
    <definedName name="산비탈돌샇기1" localSheetId="4">#REF!</definedName>
    <definedName name="산비탈돌샇기1">#REF!</definedName>
    <definedName name="산비탈돌쌓기2" localSheetId="4">#REF!</definedName>
    <definedName name="산비탈돌쌓기2">#REF!</definedName>
    <definedName name="산비탈돌쌓기3" localSheetId="4">#REF!</definedName>
    <definedName name="산비탈돌쌓기3">#REF!</definedName>
    <definedName name="산비탈돌쌓기4" localSheetId="4">#REF!</definedName>
    <definedName name="산비탈돌쌓기4">#REF!</definedName>
    <definedName name="산지흙">'[9]5흙막이'!$A$138</definedName>
    <definedName name="상부슬라브" localSheetId="4">#REF!</definedName>
    <definedName name="상부슬라브" localSheetId="2">#REF!</definedName>
    <definedName name="상부슬라브">#REF!</definedName>
    <definedName name="새심기" localSheetId="4">#REF!</definedName>
    <definedName name="새심기">#REF!</definedName>
    <definedName name="새조공" localSheetId="4">#REF!</definedName>
    <definedName name="새조공">#REF!</definedName>
    <definedName name="속" localSheetId="4">#REF!</definedName>
    <definedName name="속">#REF!</definedName>
    <definedName name="속도랑내기" localSheetId="4">#REF!</definedName>
    <definedName name="속도랑내기">#REF!</definedName>
    <definedName name="속도자" localSheetId="4">#REF!</definedName>
    <definedName name="속도자">#REF!</definedName>
    <definedName name="속도조" localSheetId="4">#REF!</definedName>
    <definedName name="속도조">#REF!</definedName>
    <definedName name="시" localSheetId="4">#REF!</definedName>
    <definedName name="시">#REF!</definedName>
    <definedName name="신축이음각도" localSheetId="4">#REF!</definedName>
    <definedName name="신축이음각도">#REF!</definedName>
    <definedName name="신축이음갯수" localSheetId="4">#REF!</definedName>
    <definedName name="신축이음갯수">#REF!</definedName>
    <definedName name="씨뿌리기" localSheetId="4">#REF!</definedName>
    <definedName name="씨뿌리기">#REF!</definedName>
    <definedName name="안" localSheetId="4">[8]TOTAL_BOQ!#REF!</definedName>
    <definedName name="안">[8]TOTAL_BOQ!#REF!</definedName>
    <definedName name="연장" localSheetId="4">#REF!</definedName>
    <definedName name="연장" localSheetId="2">#REF!</definedName>
    <definedName name="연장">#REF!</definedName>
    <definedName name="영주" localSheetId="4">#REF!</definedName>
    <definedName name="영주">#REF!</definedName>
    <definedName name="옹벽공" localSheetId="4">[8]TOTAL_BOQ!#REF!</definedName>
    <definedName name="옹벽공">[8]TOTAL_BOQ!#REF!</definedName>
    <definedName name="외벽" localSheetId="4">#REF!</definedName>
    <definedName name="외벽" localSheetId="2">#REF!</definedName>
    <definedName name="외벽">#REF!</definedName>
    <definedName name="운반비" localSheetId="4">#REF!</definedName>
    <definedName name="운반비">#REF!</definedName>
    <definedName name="잡공사" localSheetId="4">#REF!</definedName>
    <definedName name="잡공사">#REF!</definedName>
    <definedName name="장산교" localSheetId="4">#REF!</definedName>
    <definedName name="장산교">#REF!</definedName>
    <definedName name="접속슬라브길이1" localSheetId="4">#REF!</definedName>
    <definedName name="접속슬라브길이1">#REF!</definedName>
    <definedName name="접속슬라브길이2" localSheetId="4">#REF!</definedName>
    <definedName name="접속슬라브길이2">#REF!</definedName>
    <definedName name="접속슬라브폭1" localSheetId="4">#REF!</definedName>
    <definedName name="접속슬라브폭1">#REF!</definedName>
    <definedName name="접속슬라브폭2" localSheetId="4">#REF!</definedName>
    <definedName name="접속슬라브폭2">#REF!</definedName>
    <definedName name="접속슬라브폭3" localSheetId="4">#REF!</definedName>
    <definedName name="접속슬라브폭3">#REF!</definedName>
    <definedName name="접속슬라브폭4" localSheetId="4">#REF!</definedName>
    <definedName name="접속슬라브폭4">#REF!</definedName>
    <definedName name="접속저판길이1" localSheetId="4">#REF!</definedName>
    <definedName name="접속저판길이1">#REF!</definedName>
    <definedName name="접속저판길이2" localSheetId="4">#REF!</definedName>
    <definedName name="접속저판길이2">#REF!</definedName>
    <definedName name="접속저판폭1" localSheetId="4">#REF!</definedName>
    <definedName name="접속저판폭1">#REF!</definedName>
    <definedName name="접속저판폭2" localSheetId="4">#REF!</definedName>
    <definedName name="접속저판폭2">#REF!</definedName>
    <definedName name="접속저판폭3" localSheetId="4">#REF!</definedName>
    <definedName name="접속저판폭3">#REF!</definedName>
    <definedName name="접속저판폭4" localSheetId="4">#REF!</definedName>
    <definedName name="접속저판폭4">#REF!</definedName>
    <definedName name="조달자재" localSheetId="4">#REF!</definedName>
    <definedName name="조달자재">#REF!</definedName>
    <definedName name="줄떼5" localSheetId="4">#REF!</definedName>
    <definedName name="줄떼5">#REF!</definedName>
    <definedName name="줄떼5객" localSheetId="4">#REF!</definedName>
    <definedName name="줄떼5객">#REF!</definedName>
    <definedName name="줄떼6" localSheetId="4">#REF!</definedName>
    <definedName name="줄떼6">#REF!</definedName>
    <definedName name="줄떼7급" localSheetId="4">#REF!</definedName>
    <definedName name="줄떼7급">#REF!</definedName>
    <definedName name="줄떼공1" localSheetId="4">'[11]7급줄떼'!#REF!</definedName>
    <definedName name="줄떼공1">'[11]7급줄떼'!#REF!</definedName>
    <definedName name="줄떼공2" localSheetId="4">#REF!</definedName>
    <definedName name="줄떼공2" localSheetId="2">#REF!</definedName>
    <definedName name="줄떼공2">#REF!</definedName>
    <definedName name="중떼공3" localSheetId="4">'[11]7급줄떼'!#REF!</definedName>
    <definedName name="중떼공3" localSheetId="2">'[11]7급줄떼'!#REF!</definedName>
    <definedName name="중떼공3">'[11]7급줄떼'!#REF!</definedName>
    <definedName name="차수벽높이" localSheetId="4">#REF!</definedName>
    <definedName name="차수벽높이" localSheetId="2">#REF!</definedName>
    <definedName name="차수벽높이">#REF!</definedName>
    <definedName name="차수벽두께" localSheetId="4">#REF!</definedName>
    <definedName name="차수벽두께">#REF!</definedName>
    <definedName name="찰쌓기깬잡석" localSheetId="4">#REF!</definedName>
    <definedName name="찰쌓기깬잡석">#REF!</definedName>
    <definedName name="총폭" localSheetId="4">#REF!</definedName>
    <definedName name="총폭">#REF!</definedName>
    <definedName name="콘기슭" localSheetId="4">#REF!</definedName>
    <definedName name="콘기슭">#REF!</definedName>
    <definedName name="콘바닥" localSheetId="4">#REF!</definedName>
    <definedName name="콘바닥">#REF!</definedName>
    <definedName name="콘크낮바" localSheetId="4">#REF!</definedName>
    <definedName name="콘크낮바">#REF!</definedName>
    <definedName name="콘크리트1" localSheetId="4" hidden="1">#REF!</definedName>
    <definedName name="콘크리트1" hidden="1">#REF!</definedName>
    <definedName name="콘크리트2" localSheetId="4" hidden="1">#REF!</definedName>
    <definedName name="콘크리트2" hidden="1">#REF!</definedName>
    <definedName name="콘크보" localSheetId="4">#REF!</definedName>
    <definedName name="콘크보">#REF!</definedName>
    <definedName name="토적" localSheetId="4">#REF!</definedName>
    <definedName name="토적">#REF!</definedName>
    <definedName name="통나무기슭" localSheetId="4">#REF!</definedName>
    <definedName name="통나무기슭">#REF!</definedName>
    <definedName name="통나무땅속흙" localSheetId="4">#REF!</definedName>
    <definedName name="통나무땅속흙">#REF!</definedName>
    <definedName name="통흙" localSheetId="4">#REF!</definedName>
    <definedName name="통흙">#REF!</definedName>
    <definedName name="파일길이" localSheetId="4">#REF!</definedName>
    <definedName name="파일길이">#REF!</definedName>
    <definedName name="파일종갯수" localSheetId="4">#REF!</definedName>
    <definedName name="파일종갯수">#REF!</definedName>
    <definedName name="파일횡갯수" localSheetId="4">#REF!</definedName>
    <definedName name="파일횡갯수">#REF!</definedName>
    <definedName name="평뗴붙이기" localSheetId="4">#REF!</definedName>
    <definedName name="평뗴붙이기">#REF!</definedName>
    <definedName name="하부슬라브" localSheetId="4">#REF!</definedName>
    <definedName name="하부슬라브">#REF!</definedName>
    <definedName name="헌치H" localSheetId="4">#REF!</definedName>
    <definedName name="헌치H">#REF!</definedName>
    <definedName name="헌치V" localSheetId="4">#REF!</definedName>
    <definedName name="헌치V">#REF!</definedName>
    <definedName name="흑막이1" localSheetId="4">#REF!</definedName>
    <definedName name="흑막이1">#REF!</definedName>
    <definedName name="흙막이2" localSheetId="4">#REF!</definedName>
    <definedName name="흙막이2">#REF!</definedName>
    <definedName name="흙막이3" localSheetId="4">#REF!</definedName>
    <definedName name="흙막이3">#REF!</definedName>
    <definedName name="흙막이새이름">'[9]5흙막이'!$A$36</definedName>
    <definedName name="ㅓ102" localSheetId="4">#REF!</definedName>
    <definedName name="ㅓ102" localSheetId="2">#REF!</definedName>
    <definedName name="ㅓ102">#REF!</definedName>
    <definedName name="ㅓ39" localSheetId="4">#REF!</definedName>
    <definedName name="ㅓ39">#REF!</definedName>
    <definedName name="ㅣ" localSheetId="4">#REF!</definedName>
    <definedName name="ㅣ">#REF!</definedName>
  </definedNames>
  <calcPr calcId="162913"/>
</workbook>
</file>

<file path=xl/calcChain.xml><?xml version="1.0" encoding="utf-8"?>
<calcChain xmlns="http://schemas.openxmlformats.org/spreadsheetml/2006/main">
  <c r="O15" i="39712" l="1"/>
  <c r="I4" i="39712"/>
  <c r="O26" i="39720"/>
  <c r="I4" i="39720"/>
  <c r="O15" i="39720" l="1"/>
  <c r="O33" i="39712"/>
  <c r="O24" i="39720"/>
  <c r="I5" i="39709"/>
  <c r="G4" i="39709"/>
  <c r="F4" i="39709"/>
  <c r="V1" i="39721" l="1"/>
  <c r="O12" i="39721"/>
  <c r="O11" i="39721" s="1"/>
  <c r="P11" i="39721" s="1"/>
  <c r="H25" i="39721" a="1"/>
  <c r="H25" i="39721" s="1"/>
  <c r="O18" i="39721"/>
  <c r="O16" i="39721" s="1"/>
  <c r="U17" i="39721"/>
  <c r="Z13" i="39721" s="1"/>
  <c r="AA16" i="39721"/>
  <c r="AA15" i="39721"/>
  <c r="V13" i="39721"/>
  <c r="Y13" i="39721" s="1"/>
  <c r="Z12" i="39721" l="1"/>
  <c r="AA13" i="39721"/>
  <c r="Y12" i="39721"/>
  <c r="O23" i="39721"/>
  <c r="O10" i="39721" s="1"/>
  <c r="O8" i="39721" s="1"/>
  <c r="O6" i="39721" s="1"/>
  <c r="V6" i="39721" s="1"/>
  <c r="AA12" i="39721" l="1"/>
  <c r="Z14" i="39721" s="1"/>
  <c r="V19" i="39721" s="1"/>
  <c r="Z20" i="39721" l="1"/>
  <c r="Z22" i="39721" s="1"/>
  <c r="V22" i="39721" l="1"/>
  <c r="V26" i="39721"/>
  <c r="V24" i="39721"/>
  <c r="O14" i="39720" l="1"/>
  <c r="P14" i="39720" s="1"/>
  <c r="H32" i="39720" a="1"/>
  <c r="H32" i="39720" s="1"/>
  <c r="O22" i="39720"/>
  <c r="AT18" i="39720"/>
  <c r="AG18" i="39720"/>
  <c r="W18" i="39720"/>
  <c r="AT16" i="39720"/>
  <c r="AT14" i="39720"/>
  <c r="AG14" i="39720"/>
  <c r="AD13" i="39720"/>
  <c r="W13" i="39720"/>
  <c r="T13" i="39720"/>
  <c r="AF10" i="39720"/>
  <c r="AE8" i="39720" s="1"/>
  <c r="AG7" i="39720" s="1"/>
  <c r="V10" i="39720"/>
  <c r="X9" i="39720"/>
  <c r="U9" i="39720"/>
  <c r="W7" i="39720" l="1"/>
  <c r="O30" i="39720"/>
  <c r="O13" i="39720" s="1"/>
  <c r="O11" i="39720" s="1"/>
  <c r="O10" i="39720" s="1"/>
  <c r="AE14" i="39720"/>
  <c r="U14" i="39720"/>
  <c r="AT17" i="39720"/>
  <c r="I12" i="39709"/>
  <c r="AE27" i="39720" l="1"/>
  <c r="AH27" i="39720"/>
  <c r="AH17" i="39720"/>
  <c r="AF17" i="39720"/>
  <c r="X17" i="39720"/>
  <c r="U27" i="39720"/>
  <c r="V17" i="39720"/>
  <c r="X27" i="39720"/>
  <c r="AS22" i="39720"/>
  <c r="AO21" i="39720"/>
  <c r="AH38" i="39720"/>
  <c r="X38" i="39720"/>
  <c r="AO8" i="39720"/>
  <c r="I7" i="39709"/>
  <c r="I6" i="39709"/>
  <c r="AE24" i="39720" l="1"/>
  <c r="AH24" i="39720"/>
  <c r="AS24" i="39720"/>
  <c r="AO24" i="39720"/>
  <c r="X24" i="39720"/>
  <c r="X30" i="39720" s="1"/>
  <c r="U24" i="39720"/>
  <c r="AH30" i="39720"/>
  <c r="AE30" i="39720"/>
  <c r="U30" i="39720" l="1"/>
  <c r="X33" i="39720"/>
  <c r="U33" i="39720"/>
  <c r="AE33" i="39720"/>
  <c r="AH33" i="39720"/>
  <c r="AO28" i="39720"/>
  <c r="AO26" i="39720"/>
  <c r="AG38" i="39720" l="1"/>
  <c r="AD38" i="39720"/>
  <c r="T38" i="39720"/>
  <c r="W38" i="39720"/>
  <c r="O14" i="39712" l="1"/>
  <c r="P14" i="39712" s="1"/>
  <c r="H32" i="39712" a="1"/>
  <c r="H32" i="39712" s="1"/>
  <c r="O24" i="39712"/>
  <c r="O22" i="39712" s="1"/>
  <c r="AT18" i="39712"/>
  <c r="AG18" i="39712"/>
  <c r="W18" i="39712"/>
  <c r="AT16" i="39712"/>
  <c r="AT14" i="39712"/>
  <c r="AG14" i="39712"/>
  <c r="AD13" i="39712"/>
  <c r="W13" i="39712"/>
  <c r="T13" i="39712"/>
  <c r="AF10" i="39712"/>
  <c r="AE8" i="39712" s="1"/>
  <c r="V10" i="39712"/>
  <c r="X9" i="39712"/>
  <c r="U9" i="39712"/>
  <c r="W7" i="39712" l="1"/>
  <c r="AE14" i="39712"/>
  <c r="AE27" i="39712" s="1"/>
  <c r="AG7" i="39712"/>
  <c r="U14" i="39712"/>
  <c r="U27" i="39712" s="1"/>
  <c r="AT17" i="39712"/>
  <c r="AS22" i="39712" s="1"/>
  <c r="AO24" i="39712" s="1"/>
  <c r="O30" i="39712"/>
  <c r="O13" i="39712" s="1"/>
  <c r="O11" i="39712" s="1"/>
  <c r="O10" i="39712" s="1"/>
  <c r="AH38" i="39712" s="1"/>
  <c r="AH17" i="39712"/>
  <c r="AF17" i="39712" l="1"/>
  <c r="AH27" i="39712"/>
  <c r="X27" i="39712"/>
  <c r="V17" i="39712"/>
  <c r="X17" i="39712"/>
  <c r="X24" i="39712" s="1"/>
  <c r="AO21" i="39712"/>
  <c r="AS24" i="39712"/>
  <c r="AO8" i="39712"/>
  <c r="X38" i="39712"/>
  <c r="AH24" i="39712"/>
  <c r="AE24" i="39712"/>
  <c r="U24" i="39712" l="1"/>
  <c r="U30" i="39712"/>
  <c r="X30" i="39712"/>
  <c r="X33" i="39712" s="1"/>
  <c r="AO28" i="39712"/>
  <c r="AO26" i="39712"/>
  <c r="AE30" i="39712"/>
  <c r="AH30" i="39712"/>
  <c r="U33" i="39712"/>
  <c r="W38" i="39712" l="1"/>
  <c r="T38" i="39712"/>
  <c r="AE33" i="39712"/>
  <c r="AH33" i="39712"/>
  <c r="AD38" i="39712" l="1"/>
  <c r="AG38" i="39712"/>
</calcChain>
</file>

<file path=xl/sharedStrings.xml><?xml version="1.0" encoding="utf-8"?>
<sst xmlns="http://schemas.openxmlformats.org/spreadsheetml/2006/main" count="526" uniqueCount="125">
  <si>
    <t>㎡</t>
  </si>
  <si>
    <t>m</t>
  </si>
  <si>
    <t xml:space="preserve"> </t>
  </si>
  <si>
    <t>=</t>
  </si>
  <si>
    <t>mm</t>
  </si>
  <si>
    <t>측점</t>
    <phoneticPr fontId="11" type="noConversion"/>
  </si>
  <si>
    <t>배수관크기</t>
    <phoneticPr fontId="11" type="noConversion"/>
  </si>
  <si>
    <t>기호</t>
    <phoneticPr fontId="11" type="noConversion"/>
  </si>
  <si>
    <t>2. 단 면 검 토</t>
    <phoneticPr fontId="13" type="noConversion"/>
  </si>
  <si>
    <t>2. 단면검토(최소관)</t>
    <phoneticPr fontId="13" type="noConversion"/>
  </si>
  <si>
    <t>1. 홍 수 량 계 산</t>
    <phoneticPr fontId="13" type="noConversion"/>
  </si>
  <si>
    <t>­ 호 안  석 축</t>
    <phoneticPr fontId="5" type="noConversion"/>
  </si>
  <si>
    <t>­ 호 안  돌 망 태</t>
    <phoneticPr fontId="5" type="noConversion"/>
  </si>
  <si>
    <t>1-1. Rational Method공식</t>
    <phoneticPr fontId="13" type="noConversion"/>
  </si>
  <si>
    <t>­ 파형강관</t>
    <phoneticPr fontId="5" type="noConversion"/>
  </si>
  <si>
    <t>`</t>
    <phoneticPr fontId="13" type="noConversion"/>
  </si>
  <si>
    <t xml:space="preserve">  1 . 총 홍 수 량</t>
    <phoneticPr fontId="5" type="noConversion"/>
  </si>
  <si>
    <t>㎥</t>
    <phoneticPr fontId="5" type="noConversion"/>
  </si>
  <si>
    <t>Qd : 홍수량 × 1.5</t>
    <phoneticPr fontId="13" type="noConversion"/>
  </si>
  <si>
    <t>홍수위</t>
    <phoneticPr fontId="7" type="noConversion"/>
  </si>
  <si>
    <t>E L:홍수위</t>
    <phoneticPr fontId="7" type="noConversion"/>
  </si>
  <si>
    <t>Q  : 홍수량 ㎥/sec</t>
    <phoneticPr fontId="13" type="noConversion"/>
  </si>
  <si>
    <t>1 : 2.0</t>
    <phoneticPr fontId="5" type="noConversion"/>
  </si>
  <si>
    <t xml:space="preserve">  2 . 유 출 량</t>
    <phoneticPr fontId="5" type="noConversion"/>
  </si>
  <si>
    <t xml:space="preserve">f  : 유출계수 </t>
    <phoneticPr fontId="13" type="noConversion"/>
  </si>
  <si>
    <t>1:0.3</t>
    <phoneticPr fontId="5" type="noConversion"/>
  </si>
  <si>
    <t>단  면 :  D  =</t>
    <phoneticPr fontId="5" type="noConversion"/>
  </si>
  <si>
    <t>rt : 평균시간 강우량 mm/hr</t>
    <phoneticPr fontId="13" type="noConversion"/>
  </si>
  <si>
    <r>
      <t>단면적 :  A  =  π D</t>
    </r>
    <r>
      <rPr>
        <vertAlign val="superscript"/>
        <sz val="10"/>
        <rFont val="굴림"/>
        <family val="3"/>
        <charset val="129"/>
      </rPr>
      <t>2</t>
    </r>
    <r>
      <rPr>
        <sz val="10"/>
        <rFont val="굴림"/>
        <family val="3"/>
        <charset val="129"/>
      </rPr>
      <t>/4 × 240/360 + D/2 × sin60 × 2D × cos60</t>
    </r>
    <phoneticPr fontId="5" type="noConversion"/>
  </si>
  <si>
    <t>A  : 유역면적 ㎢</t>
    <phoneticPr fontId="13" type="noConversion"/>
  </si>
  <si>
    <r>
      <t xml:space="preserve">  =  0.63185 D</t>
    </r>
    <r>
      <rPr>
        <vertAlign val="superscript"/>
        <sz val="10"/>
        <rFont val="굴림"/>
        <family val="3"/>
        <charset val="129"/>
      </rPr>
      <t xml:space="preserve">2 </t>
    </r>
    <phoneticPr fontId="5" type="noConversion"/>
  </si>
  <si>
    <t>윤  변 :  p  =  π D × 240/360</t>
    <phoneticPr fontId="5" type="noConversion"/>
  </si>
  <si>
    <t>1-2. 홍수도달시간</t>
    <phoneticPr fontId="13" type="noConversion"/>
  </si>
  <si>
    <r>
      <t xml:space="preserve">  =  2.0944 D</t>
    </r>
    <r>
      <rPr>
        <vertAlign val="superscript"/>
        <sz val="10"/>
        <rFont val="굴림"/>
        <family val="3"/>
        <charset val="129"/>
      </rPr>
      <t xml:space="preserve"> </t>
    </r>
    <phoneticPr fontId="5" type="noConversion"/>
  </si>
  <si>
    <r>
      <t>P</t>
    </r>
    <r>
      <rPr>
        <vertAlign val="subscript"/>
        <sz val="10"/>
        <rFont val="굴림"/>
        <family val="3"/>
        <charset val="129"/>
      </rPr>
      <t xml:space="preserve">1  </t>
    </r>
    <r>
      <rPr>
        <sz val="10"/>
        <rFont val="굴림"/>
        <family val="3"/>
        <charset val="129"/>
      </rPr>
      <t>=</t>
    </r>
    <phoneticPr fontId="7" type="noConversion"/>
  </si>
  <si>
    <t>경  심 :  R  =  A / P  =  0.3018 D</t>
    <phoneticPr fontId="5" type="noConversion"/>
  </si>
  <si>
    <t>산지부 (Kerby 공식)</t>
    <phoneticPr fontId="5" type="noConversion"/>
  </si>
  <si>
    <t>S  =</t>
    <phoneticPr fontId="7" type="noConversion"/>
  </si>
  <si>
    <t>1 /33 =</t>
    <phoneticPr fontId="7" type="noConversion"/>
  </si>
  <si>
    <t>1 /150  =</t>
    <phoneticPr fontId="7" type="noConversion"/>
  </si>
  <si>
    <t>하상경사:  S  =  1 /</t>
    <phoneticPr fontId="5" type="noConversion"/>
  </si>
  <si>
    <t>=</t>
    <phoneticPr fontId="5" type="noConversion"/>
  </si>
  <si>
    <t>%</t>
    <phoneticPr fontId="5" type="noConversion"/>
  </si>
  <si>
    <t>n  =</t>
    <phoneticPr fontId="7" type="noConversion"/>
  </si>
  <si>
    <t>( 돌 망 태 )</t>
    <phoneticPr fontId="5" type="noConversion"/>
  </si>
  <si>
    <t xml:space="preserve">   n   =</t>
    <phoneticPr fontId="5" type="noConversion"/>
  </si>
  <si>
    <r>
      <t xml:space="preserve">T = {2/3×3.28×L×(n/√s)} </t>
    </r>
    <r>
      <rPr>
        <vertAlign val="superscript"/>
        <sz val="10"/>
        <rFont val="굴림"/>
        <family val="3"/>
        <charset val="129"/>
      </rPr>
      <t>0.467</t>
    </r>
    <phoneticPr fontId="5" type="noConversion"/>
  </si>
  <si>
    <t xml:space="preserve">―  유    속  : </t>
    <phoneticPr fontId="5" type="noConversion"/>
  </si>
  <si>
    <t>T : 홍수도달시간 (hr)</t>
    <phoneticPr fontId="13" type="noConversion"/>
  </si>
  <si>
    <t>m/sec</t>
    <phoneticPr fontId="5" type="noConversion"/>
  </si>
  <si>
    <t>L : 산정에서 하천시점까지 거리 (m)</t>
    <phoneticPr fontId="5" type="noConversion"/>
  </si>
  <si>
    <t>1. 윤    변</t>
    <phoneticPr fontId="5" type="noConversion"/>
  </si>
  <si>
    <t>s : 지표면경사 (H/L)</t>
    <phoneticPr fontId="5" type="noConversion"/>
  </si>
  <si>
    <t>P  =</t>
    <phoneticPr fontId="7" type="noConversion"/>
  </si>
  <si>
    <t xml:space="preserve">―  유 출 량  : </t>
    <phoneticPr fontId="5" type="noConversion"/>
  </si>
  <si>
    <t>㎥/sec</t>
    <phoneticPr fontId="5" type="noConversion"/>
  </si>
  <si>
    <t>n : 지체계수(일반적인 산간유역 0.70)</t>
    <phoneticPr fontId="5" type="noConversion"/>
  </si>
  <si>
    <t>H : 산정에서 하천시점까지 표고차(m)</t>
    <phoneticPr fontId="5" type="noConversion"/>
  </si>
  <si>
    <t>2. 단 면 적</t>
    <phoneticPr fontId="5" type="noConversion"/>
  </si>
  <si>
    <t>A  =</t>
    <phoneticPr fontId="7" type="noConversion"/>
  </si>
  <si>
    <t>1-3. 강우강도rt의 결정</t>
    <phoneticPr fontId="13" type="noConversion"/>
  </si>
  <si>
    <t xml:space="preserve">―  유 출 율  : </t>
    <phoneticPr fontId="5" type="noConversion"/>
  </si>
  <si>
    <t>3. 경    심</t>
    <phoneticPr fontId="5" type="noConversion"/>
  </si>
  <si>
    <r>
      <t>rt = (R</t>
    </r>
    <r>
      <rPr>
        <vertAlign val="subscript"/>
        <sz val="10"/>
        <rFont val="굴림"/>
        <family val="3"/>
        <charset val="129"/>
      </rPr>
      <t>24</t>
    </r>
    <r>
      <rPr>
        <sz val="10"/>
        <rFont val="굴림"/>
        <family val="3"/>
        <charset val="129"/>
      </rPr>
      <t xml:space="preserve">/24)·(24/T) </t>
    </r>
    <r>
      <rPr>
        <vertAlign val="superscript"/>
        <sz val="10"/>
        <rFont val="굴림"/>
        <family val="3"/>
        <charset val="129"/>
      </rPr>
      <t>0.557</t>
    </r>
    <phoneticPr fontId="13" type="noConversion"/>
  </si>
  <si>
    <t>R  =</t>
    <phoneticPr fontId="7" type="noConversion"/>
  </si>
  <si>
    <r>
      <t>R</t>
    </r>
    <r>
      <rPr>
        <vertAlign val="subscript"/>
        <sz val="10"/>
        <rFont val="굴림"/>
        <family val="3"/>
        <charset val="129"/>
      </rPr>
      <t>24</t>
    </r>
    <r>
      <rPr>
        <sz val="10"/>
        <rFont val="굴림"/>
        <family val="3"/>
        <charset val="129"/>
      </rPr>
      <t xml:space="preserve"> :</t>
    </r>
    <phoneticPr fontId="13" type="noConversion"/>
  </si>
  <si>
    <t>mm/day</t>
    <phoneticPr fontId="13" type="noConversion"/>
  </si>
  <si>
    <t>지 역</t>
    <phoneticPr fontId="13" type="noConversion"/>
  </si>
  <si>
    <t>재현기간</t>
    <phoneticPr fontId="13" type="noConversion"/>
  </si>
  <si>
    <t>4. 유    속</t>
    <phoneticPr fontId="5" type="noConversion"/>
  </si>
  <si>
    <t>V  =</t>
    <phoneticPr fontId="7" type="noConversion"/>
  </si>
  <si>
    <t>m/s</t>
    <phoneticPr fontId="5" type="noConversion"/>
  </si>
  <si>
    <t>(건설교통부 2003.12 전국주요지점의 확률강우량 부록편)</t>
    <phoneticPr fontId="13" type="noConversion"/>
  </si>
  <si>
    <t>5. 유    량</t>
    <phoneticPr fontId="5" type="noConversion"/>
  </si>
  <si>
    <t>지역</t>
    <phoneticPr fontId="13" type="noConversion"/>
  </si>
  <si>
    <t>강우량</t>
    <phoneticPr fontId="13" type="noConversion"/>
  </si>
  <si>
    <t>울진</t>
    <phoneticPr fontId="13" type="noConversion"/>
  </si>
  <si>
    <t>추풍령</t>
    <phoneticPr fontId="13" type="noConversion"/>
  </si>
  <si>
    <t>안동</t>
    <phoneticPr fontId="13" type="noConversion"/>
  </si>
  <si>
    <t>포항</t>
    <phoneticPr fontId="13" type="noConversion"/>
  </si>
  <si>
    <t>대구</t>
    <phoneticPr fontId="13" type="noConversion"/>
  </si>
  <si>
    <t>춘양</t>
    <phoneticPr fontId="13" type="noConversion"/>
  </si>
  <si>
    <t>영주</t>
    <phoneticPr fontId="13" type="noConversion"/>
  </si>
  <si>
    <t>문경</t>
    <phoneticPr fontId="13" type="noConversion"/>
  </si>
  <si>
    <t>영덕</t>
    <phoneticPr fontId="13" type="noConversion"/>
  </si>
  <si>
    <t>의성</t>
    <phoneticPr fontId="13" type="noConversion"/>
  </si>
  <si>
    <t>구미</t>
    <phoneticPr fontId="13" type="noConversion"/>
  </si>
  <si>
    <t>영천</t>
    <phoneticPr fontId="13" type="noConversion"/>
  </si>
  <si>
    <t>=</t>
    <phoneticPr fontId="13" type="noConversion"/>
  </si>
  <si>
    <t xml:space="preserve">No : </t>
    <phoneticPr fontId="13" type="noConversion"/>
  </si>
  <si>
    <t>유역면적(m2)</t>
    <phoneticPr fontId="11" type="noConversion"/>
  </si>
  <si>
    <t>비   고</t>
    <phoneticPr fontId="11" type="noConversion"/>
  </si>
  <si>
    <t>m2</t>
    <phoneticPr fontId="13" type="noConversion"/>
  </si>
  <si>
    <t>노선</t>
    <phoneticPr fontId="11" type="noConversion"/>
  </si>
  <si>
    <t>춘양</t>
  </si>
  <si>
    <t xml:space="preserve">2. 단면검토 </t>
    <phoneticPr fontId="13" type="noConversion"/>
  </si>
  <si>
    <t>­ 수로관</t>
    <phoneticPr fontId="5" type="noConversion"/>
  </si>
  <si>
    <t xml:space="preserve"> 1 . 총 홍 수 량</t>
    <phoneticPr fontId="5" type="noConversion"/>
  </si>
  <si>
    <t xml:space="preserve"> 2 . 유 출 량</t>
    <phoneticPr fontId="5" type="noConversion"/>
  </si>
  <si>
    <t>단  면 :</t>
    <phoneticPr fontId="5" type="noConversion"/>
  </si>
  <si>
    <t>▽</t>
  </si>
  <si>
    <t>단면적 :</t>
    <phoneticPr fontId="5" type="noConversion"/>
  </si>
  <si>
    <t>A  =</t>
    <phoneticPr fontId="5" type="noConversion"/>
  </si>
  <si>
    <t>윤  변 :</t>
    <phoneticPr fontId="5" type="noConversion"/>
  </si>
  <si>
    <t>P  =</t>
    <phoneticPr fontId="5" type="noConversion"/>
  </si>
  <si>
    <t>경  심 :</t>
    <phoneticPr fontId="5" type="noConversion"/>
  </si>
  <si>
    <t>R  =</t>
    <phoneticPr fontId="5" type="noConversion"/>
  </si>
  <si>
    <t>A / P  =</t>
    <phoneticPr fontId="5" type="noConversion"/>
  </si>
  <si>
    <t>하상경사 :</t>
    <phoneticPr fontId="5" type="noConversion"/>
  </si>
  <si>
    <t>S  =</t>
    <phoneticPr fontId="5" type="noConversion"/>
  </si>
  <si>
    <t>1   /</t>
    <phoneticPr fontId="5" type="noConversion"/>
  </si>
  <si>
    <t>%</t>
  </si>
  <si>
    <t>n  =</t>
    <phoneticPr fontId="5" type="noConversion"/>
  </si>
  <si>
    <t>(  N  =</t>
    <phoneticPr fontId="5" type="noConversion"/>
  </si>
  <si>
    <t>)</t>
    <phoneticPr fontId="5" type="noConversion"/>
  </si>
  <si>
    <t>유  속 :</t>
    <phoneticPr fontId="2" type="noConversion"/>
  </si>
  <si>
    <t>유출량 :</t>
    <phoneticPr fontId="2" type="noConversion"/>
  </si>
  <si>
    <r>
      <t>㎥</t>
    </r>
    <r>
      <rPr>
        <b/>
        <sz val="10"/>
        <rFont val="굴림"/>
        <family val="3"/>
        <charset val="129"/>
      </rPr>
      <t>/s</t>
    </r>
    <phoneticPr fontId="5" type="noConversion"/>
  </si>
  <si>
    <t>유출율 :</t>
    <phoneticPr fontId="5" type="noConversion"/>
  </si>
  <si>
    <t xml:space="preserve">  ○ 집수면적 유역도</t>
    <phoneticPr fontId="2" type="noConversion"/>
  </si>
  <si>
    <t xml:space="preserve"> </t>
    <phoneticPr fontId="11" type="noConversion"/>
  </si>
  <si>
    <t>한수
서창</t>
    <phoneticPr fontId="11" type="noConversion"/>
  </si>
  <si>
    <t>11+10</t>
    <phoneticPr fontId="11" type="noConversion"/>
  </si>
  <si>
    <t>※ 유역면적이 2ha 미만 = Φ800mm관,  2~3ha= Φ1000mm관 적용 , 3ha이상 시 수리계산서에 의한 관규격 결정.</t>
    <phoneticPr fontId="11" type="noConversion"/>
  </si>
  <si>
    <t>울진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</si>
</sst>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_(&quot;$&quot;* #,##0.00_);_(&quot;$&quot;* \(#,##0.00\);_(&quot;$&quot;* &quot;-&quot;??_);_(@_)"/>
    <numFmt numFmtId="179" formatCode="0.00_ "/>
    <numFmt numFmtId="180" formatCode="_-* #,##0.0_-;\-* #,##0.0_-;_-* &quot;-&quot;_-;_-@_-"/>
    <numFmt numFmtId="181" formatCode="_-* #,##0.00_-;\-* #,##0.00_-;_-* &quot;-&quot;_-;_-@_-"/>
    <numFmt numFmtId="182" formatCode="#,##0.000"/>
    <numFmt numFmtId="183" formatCode="#,##0.000&quot;  ×&quot;"/>
    <numFmt numFmtId="184" formatCode="0.00&quot;ha&quot;"/>
    <numFmt numFmtId="185" formatCode="0.00;[Red]0.00"/>
    <numFmt numFmtId="186" formatCode="&quot;$&quot;#,##0_);[Red]\(&quot;$&quot;#,##0\)"/>
    <numFmt numFmtId="187" formatCode="\!\$#,##0.00_);\!\(\!\$#,##0.00\!\)"/>
    <numFmt numFmtId="188" formatCode="_-* #,##0_-;&quot;₩&quot;\!\-* #,##0_-;_-* &quot;-&quot;_-;_-@_-"/>
    <numFmt numFmtId="189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190" formatCode="&quot;₩&quot;#,##0;[Red]&quot;₩&quot;&quot;₩&quot;\-#,##0"/>
    <numFmt numFmtId="191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192" formatCode="&quot;₩&quot;#,##0.00;[Red]&quot;₩&quot;&quot;₩&quot;\-#,##0.00"/>
    <numFmt numFmtId="193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5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196" formatCode="_-* #,##0.0000_-;\-* #,##0.0000_-;_-* &quot;-&quot;_-;_-@_-"/>
    <numFmt numFmtId="197" formatCode="0.00&quot;  ×&quot;"/>
    <numFmt numFmtId="198" formatCode="#,##0&quot; @&quot;"/>
    <numFmt numFmtId="199" formatCode="#,##0&quot;%&quot;"/>
    <numFmt numFmtId="200" formatCode="0.00&quot;  =&quot;"/>
    <numFmt numFmtId="201" formatCode="0.00&quot;  +&quot;"/>
    <numFmt numFmtId="202" formatCode="0&quot;  =&quot;"/>
  </numFmts>
  <fonts count="44">
    <font>
      <sz val="12"/>
      <name val="바탕체"/>
      <family val="1"/>
      <charset val="129"/>
    </font>
    <font>
      <sz val="12"/>
      <name val="바탕체"/>
      <family val="1"/>
      <charset val="129"/>
    </font>
    <font>
      <sz val="8"/>
      <name val="바탕"/>
      <family val="1"/>
      <charset val="129"/>
    </font>
    <font>
      <sz val="10"/>
      <name val="Arial"/>
      <family val="2"/>
    </font>
    <font>
      <sz val="10"/>
      <name val="Times New Roman"/>
      <family val="1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b/>
      <sz val="10"/>
      <name val="굴림"/>
      <family val="3"/>
      <charset val="129"/>
    </font>
    <font>
      <sz val="8"/>
      <name val="바탕체"/>
      <family val="1"/>
      <charset val="129"/>
    </font>
    <font>
      <sz val="11"/>
      <name val="가을체"/>
      <family val="1"/>
      <charset val="129"/>
    </font>
    <font>
      <sz val="8"/>
      <name val="가을체"/>
      <family val="1"/>
      <charset val="129"/>
    </font>
    <font>
      <sz val="10"/>
      <name val="돋움체"/>
      <family val="3"/>
      <charset val="129"/>
    </font>
    <font>
      <sz val="8"/>
      <name val="돋움체"/>
      <family val="3"/>
      <charset val="129"/>
    </font>
    <font>
      <sz val="11"/>
      <name val="돋움"/>
      <family val="3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u/>
      <sz val="28.7"/>
      <color indexed="36"/>
      <name val="돋움"/>
      <family val="3"/>
      <charset val="129"/>
    </font>
    <font>
      <sz val="14"/>
      <name val="뼻뮝"/>
      <family val="1"/>
      <charset val="129"/>
    </font>
    <font>
      <sz val="12"/>
      <name val="뼻뮝"/>
      <family val="1"/>
      <charset val="129"/>
    </font>
    <font>
      <sz val="12"/>
      <name val="¹ÙÅÁÃ¼"/>
      <family val="1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b/>
      <sz val="14"/>
      <name val="굴림"/>
      <family val="3"/>
      <charset val="129"/>
    </font>
    <font>
      <sz val="12"/>
      <name val="굴림"/>
      <family val="3"/>
      <charset val="129"/>
    </font>
    <font>
      <b/>
      <sz val="12"/>
      <name val="굴림"/>
      <family val="3"/>
      <charset val="129"/>
    </font>
    <font>
      <b/>
      <sz val="18"/>
      <name val="굴림"/>
      <family val="3"/>
      <charset val="129"/>
    </font>
    <font>
      <b/>
      <sz val="12"/>
      <color indexed="10"/>
      <name val="굴림"/>
      <family val="3"/>
      <charset val="129"/>
    </font>
    <font>
      <b/>
      <sz val="10"/>
      <color indexed="10"/>
      <name val="굴림"/>
      <family val="3"/>
      <charset val="129"/>
    </font>
    <font>
      <sz val="11"/>
      <name val="굴림"/>
      <family val="3"/>
      <charset val="129"/>
    </font>
    <font>
      <sz val="10"/>
      <color indexed="12"/>
      <name val="굴림"/>
      <family val="3"/>
      <charset val="129"/>
    </font>
    <font>
      <sz val="10"/>
      <color indexed="10"/>
      <name val="굴림"/>
      <family val="3"/>
      <charset val="129"/>
    </font>
    <font>
      <vertAlign val="superscript"/>
      <sz val="10"/>
      <name val="굴림"/>
      <family val="3"/>
      <charset val="129"/>
    </font>
    <font>
      <vertAlign val="subscript"/>
      <sz val="10"/>
      <name val="굴림"/>
      <family val="3"/>
      <charset val="129"/>
    </font>
    <font>
      <sz val="10"/>
      <color indexed="39"/>
      <name val="굴림"/>
      <family val="3"/>
      <charset val="129"/>
    </font>
    <font>
      <sz val="10"/>
      <color indexed="55"/>
      <name val="굴림"/>
      <family val="3"/>
      <charset val="129"/>
    </font>
    <font>
      <sz val="10"/>
      <color rgb="FFFF0000"/>
      <name val="굴림"/>
      <family val="3"/>
      <charset val="129"/>
    </font>
    <font>
      <sz val="10"/>
      <color indexed="9"/>
      <name val="굴림"/>
      <family val="3"/>
      <charset val="129"/>
    </font>
    <font>
      <sz val="10"/>
      <color indexed="22"/>
      <name val="굴림"/>
      <family val="3"/>
      <charset val="129"/>
    </font>
    <font>
      <b/>
      <sz val="11"/>
      <name val="굴림"/>
      <family val="3"/>
      <charset val="129"/>
    </font>
    <font>
      <sz val="10"/>
      <color theme="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</borders>
  <cellStyleXfs count="126">
    <xf numFmtId="0" fontId="0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14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/>
    <xf numFmtId="190" fontId="3" fillId="0" borderId="0">
      <alignment vertical="center"/>
    </xf>
    <xf numFmtId="176" fontId="1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0" fontId="14" fillId="0" borderId="0"/>
    <xf numFmtId="4" fontId="16" fillId="0" borderId="0">
      <protection locked="0"/>
    </xf>
    <xf numFmtId="191" fontId="14" fillId="0" borderId="0">
      <protection locked="0"/>
    </xf>
    <xf numFmtId="187" fontId="14" fillId="0" borderId="0" applyFont="0" applyFill="0" applyBorder="0" applyAlignment="0" applyProtection="0"/>
    <xf numFmtId="192" fontId="3" fillId="0" borderId="0" applyFont="0" applyFill="0" applyBorder="0" applyAlignment="0" applyProtection="0"/>
    <xf numFmtId="193" fontId="1" fillId="0" borderId="0">
      <protection locked="0"/>
    </xf>
    <xf numFmtId="0" fontId="10" fillId="0" borderId="0"/>
    <xf numFmtId="0" fontId="12" fillId="0" borderId="0">
      <alignment vertical="center"/>
    </xf>
    <xf numFmtId="0" fontId="10" fillId="0" borderId="0"/>
    <xf numFmtId="0" fontId="16" fillId="0" borderId="1">
      <protection locked="0"/>
    </xf>
    <xf numFmtId="194" fontId="1" fillId="0" borderId="0">
      <protection locked="0"/>
    </xf>
    <xf numFmtId="195" fontId="14" fillId="0" borderId="0">
      <protection locked="0"/>
    </xf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/>
    <xf numFmtId="0" fontId="21" fillId="0" borderId="0"/>
    <xf numFmtId="185" fontId="1" fillId="0" borderId="0">
      <protection locked="0"/>
    </xf>
    <xf numFmtId="38" fontId="3" fillId="0" borderId="0" applyFont="0" applyFill="0" applyBorder="0" applyAlignment="0" applyProtection="0"/>
    <xf numFmtId="0" fontId="14" fillId="0" borderId="0"/>
    <xf numFmtId="177" fontId="3" fillId="0" borderId="0" applyFont="0" applyFill="0" applyBorder="0" applyAlignment="0" applyProtection="0"/>
    <xf numFmtId="185" fontId="1" fillId="0" borderId="0">
      <protection locked="0"/>
    </xf>
    <xf numFmtId="186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4" fillId="0" borderId="0"/>
    <xf numFmtId="185" fontId="1" fillId="0" borderId="0">
      <protection locked="0"/>
    </xf>
    <xf numFmtId="0" fontId="4" fillId="0" borderId="0"/>
    <xf numFmtId="185" fontId="1" fillId="0" borderId="0">
      <protection locked="0"/>
    </xf>
    <xf numFmtId="38" fontId="22" fillId="2" borderId="0" applyNumberFormat="0" applyBorder="0" applyAlignment="0" applyProtection="0"/>
    <xf numFmtId="0" fontId="23" fillId="0" borderId="0">
      <alignment horizontal="left"/>
    </xf>
    <xf numFmtId="0" fontId="24" fillId="0" borderId="2" applyNumberFormat="0" applyAlignment="0" applyProtection="0">
      <alignment horizontal="left" vertical="center"/>
    </xf>
    <xf numFmtId="0" fontId="24" fillId="0" borderId="3">
      <alignment horizontal="left" vertical="center"/>
    </xf>
    <xf numFmtId="185" fontId="1" fillId="0" borderId="0">
      <protection locked="0"/>
    </xf>
    <xf numFmtId="185" fontId="1" fillId="0" borderId="0">
      <protection locked="0"/>
    </xf>
    <xf numFmtId="10" fontId="22" fillId="2" borderId="4" applyNumberFormat="0" applyBorder="0" applyAlignment="0" applyProtection="0"/>
    <xf numFmtId="18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5" fillId="0" borderId="5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" fillId="0" borderId="0"/>
    <xf numFmtId="0" fontId="3" fillId="0" borderId="0"/>
    <xf numFmtId="185" fontId="1" fillId="0" borderId="0">
      <protection locked="0"/>
    </xf>
    <xf numFmtId="10" fontId="3" fillId="0" borderId="0" applyFont="0" applyFill="0" applyBorder="0" applyAlignment="0" applyProtection="0"/>
    <xf numFmtId="0" fontId="25" fillId="0" borderId="0"/>
    <xf numFmtId="185" fontId="1" fillId="0" borderId="6">
      <protection locked="0"/>
    </xf>
    <xf numFmtId="0" fontId="9" fillId="0" borderId="7">
      <alignment horizontal="left"/>
    </xf>
  </cellStyleXfs>
  <cellXfs count="157">
    <xf numFmtId="0" fontId="0" fillId="0" borderId="0" xfId="0"/>
    <xf numFmtId="0" fontId="8" fillId="0" borderId="0" xfId="86" applyFont="1" applyAlignment="1">
      <alignment horizontal="center"/>
    </xf>
    <xf numFmtId="0" fontId="6" fillId="0" borderId="0" xfId="86" applyFont="1"/>
    <xf numFmtId="0" fontId="6" fillId="0" borderId="0" xfId="86" applyFont="1" applyAlignment="1">
      <alignment horizontal="right"/>
    </xf>
    <xf numFmtId="176" fontId="6" fillId="0" borderId="0" xfId="76" applyFont="1"/>
    <xf numFmtId="0" fontId="6" fillId="0" borderId="0" xfId="86" applyFont="1" applyAlignment="1">
      <alignment horizontal="center" vertical="center"/>
    </xf>
    <xf numFmtId="0" fontId="6" fillId="0" borderId="9" xfId="84" applyFont="1" applyBorder="1" applyAlignment="1">
      <alignment horizontal="center" vertical="center"/>
    </xf>
    <xf numFmtId="176" fontId="6" fillId="0" borderId="9" xfId="76" applyFont="1" applyBorder="1" applyAlignment="1">
      <alignment horizontal="center" vertical="center"/>
    </xf>
    <xf numFmtId="0" fontId="6" fillId="0" borderId="0" xfId="76" applyNumberFormat="1" applyFont="1" applyAlignment="1">
      <alignment horizontal="center"/>
    </xf>
    <xf numFmtId="0" fontId="6" fillId="0" borderId="0" xfId="85" applyFont="1">
      <alignment vertical="center"/>
    </xf>
    <xf numFmtId="0" fontId="27" fillId="0" borderId="0" xfId="85" applyFont="1">
      <alignment vertical="center"/>
    </xf>
    <xf numFmtId="0" fontId="28" fillId="0" borderId="0" xfId="85" applyFont="1">
      <alignment vertical="center"/>
    </xf>
    <xf numFmtId="0" fontId="30" fillId="0" borderId="0" xfId="85" applyFont="1">
      <alignment vertical="center"/>
    </xf>
    <xf numFmtId="0" fontId="8" fillId="0" borderId="0" xfId="85" applyFont="1">
      <alignment vertical="center"/>
    </xf>
    <xf numFmtId="0" fontId="6" fillId="0" borderId="10" xfId="85" applyFont="1" applyBorder="1">
      <alignment vertical="center"/>
    </xf>
    <xf numFmtId="0" fontId="6" fillId="0" borderId="11" xfId="85" applyFont="1" applyBorder="1">
      <alignment vertical="center"/>
    </xf>
    <xf numFmtId="0" fontId="6" fillId="0" borderId="12" xfId="85" applyFont="1" applyBorder="1">
      <alignment vertical="center"/>
    </xf>
    <xf numFmtId="0" fontId="6" fillId="0" borderId="13" xfId="85" applyFont="1" applyBorder="1">
      <alignment vertical="center"/>
    </xf>
    <xf numFmtId="0" fontId="6" fillId="0" borderId="14" xfId="85" applyFont="1" applyBorder="1">
      <alignment vertical="center"/>
    </xf>
    <xf numFmtId="4" fontId="6" fillId="0" borderId="0" xfId="85" applyNumberFormat="1" applyFont="1">
      <alignment vertical="center"/>
    </xf>
    <xf numFmtId="0" fontId="8" fillId="0" borderId="0" xfId="85" applyFont="1" applyAlignment="1">
      <alignment horizontal="centerContinuous" vertical="center"/>
    </xf>
    <xf numFmtId="0" fontId="8" fillId="0" borderId="0" xfId="85" applyFont="1" applyAlignment="1">
      <alignment horizontal="left" vertical="center"/>
    </xf>
    <xf numFmtId="0" fontId="31" fillId="0" borderId="0" xfId="85" applyFont="1">
      <alignment vertical="center"/>
    </xf>
    <xf numFmtId="0" fontId="32" fillId="0" borderId="0" xfId="85" applyFont="1">
      <alignment vertical="center"/>
    </xf>
    <xf numFmtId="4" fontId="33" fillId="0" borderId="0" xfId="85" applyNumberFormat="1" applyFont="1" applyAlignment="1">
      <alignment horizontal="left" vertical="center"/>
    </xf>
    <xf numFmtId="4" fontId="33" fillId="0" borderId="0" xfId="85" applyNumberFormat="1" applyFont="1" applyAlignment="1">
      <alignment horizontal="right" vertical="center"/>
    </xf>
    <xf numFmtId="179" fontId="8" fillId="0" borderId="0" xfId="85" applyNumberFormat="1" applyFont="1" applyAlignment="1">
      <alignment horizontal="center" vertical="center"/>
    </xf>
    <xf numFmtId="2" fontId="34" fillId="0" borderId="0" xfId="85" applyNumberFormat="1" applyFont="1" applyAlignment="1">
      <alignment horizontal="center" vertical="center"/>
    </xf>
    <xf numFmtId="181" fontId="33" fillId="0" borderId="0" xfId="77" applyNumberFormat="1" applyFont="1" applyBorder="1" applyAlignment="1">
      <alignment vertical="center"/>
    </xf>
    <xf numFmtId="4" fontId="6" fillId="0" borderId="0" xfId="85" quotePrefix="1" applyNumberFormat="1" applyFont="1" applyAlignment="1">
      <alignment horizontal="center" vertical="center"/>
    </xf>
    <xf numFmtId="3" fontId="34" fillId="0" borderId="0" xfId="85" applyNumberFormat="1" applyFont="1" applyAlignment="1">
      <alignment horizontal="center" vertical="center"/>
    </xf>
    <xf numFmtId="0" fontId="6" fillId="0" borderId="0" xfId="85" applyFont="1" applyAlignment="1">
      <alignment horizontal="left" vertical="center"/>
    </xf>
    <xf numFmtId="4" fontId="6" fillId="0" borderId="0" xfId="85" applyNumberFormat="1" applyFont="1" applyAlignment="1">
      <alignment horizontal="left" vertical="center"/>
    </xf>
    <xf numFmtId="182" fontId="6" fillId="0" borderId="0" xfId="85" applyNumberFormat="1" applyFont="1" applyAlignment="1">
      <alignment horizontal="center" vertical="center"/>
    </xf>
    <xf numFmtId="0" fontId="6" fillId="0" borderId="15" xfId="85" applyFont="1" applyBorder="1" applyAlignment="1">
      <alignment horizontal="center" vertical="center"/>
    </xf>
    <xf numFmtId="4" fontId="6" fillId="0" borderId="16" xfId="85" applyNumberFormat="1" applyFont="1" applyBorder="1">
      <alignment vertical="center"/>
    </xf>
    <xf numFmtId="0" fontId="6" fillId="0" borderId="16" xfId="85" applyFont="1" applyBorder="1">
      <alignment vertical="center"/>
    </xf>
    <xf numFmtId="0" fontId="6" fillId="0" borderId="17" xfId="85" applyFont="1" applyBorder="1" applyAlignment="1">
      <alignment horizontal="left" vertical="center"/>
    </xf>
    <xf numFmtId="0" fontId="33" fillId="0" borderId="16" xfId="85" applyFont="1" applyBorder="1">
      <alignment vertical="center"/>
    </xf>
    <xf numFmtId="0" fontId="6" fillId="0" borderId="16" xfId="85" applyFont="1" applyBorder="1" applyAlignment="1">
      <alignment horizontal="left" vertical="center"/>
    </xf>
    <xf numFmtId="0" fontId="6" fillId="0" borderId="17" xfId="85" applyFont="1" applyBorder="1">
      <alignment vertical="center"/>
    </xf>
    <xf numFmtId="0" fontId="6" fillId="0" borderId="0" xfId="85" applyFont="1" applyAlignment="1">
      <alignment horizontal="right" vertical="center"/>
    </xf>
    <xf numFmtId="1" fontId="34" fillId="0" borderId="0" xfId="85" applyNumberFormat="1" applyFont="1" applyAlignment="1">
      <alignment horizontal="left" vertical="center"/>
    </xf>
    <xf numFmtId="12" fontId="6" fillId="0" borderId="0" xfId="85" applyNumberFormat="1" applyFont="1" applyAlignment="1">
      <alignment horizontal="center" vertical="center"/>
    </xf>
    <xf numFmtId="12" fontId="6" fillId="0" borderId="0" xfId="85" applyNumberFormat="1" applyFont="1" applyAlignment="1">
      <alignment horizontal="left" vertical="center"/>
    </xf>
    <xf numFmtId="0" fontId="6" fillId="0" borderId="16" xfId="85" applyFont="1" applyBorder="1" applyAlignment="1">
      <alignment horizontal="center" vertical="center"/>
    </xf>
    <xf numFmtId="0" fontId="6" fillId="0" borderId="17" xfId="85" applyFont="1" applyBorder="1" applyAlignment="1">
      <alignment horizontal="center" vertical="center"/>
    </xf>
    <xf numFmtId="0" fontId="6" fillId="0" borderId="18" xfId="85" applyFont="1" applyBorder="1">
      <alignment vertical="center"/>
    </xf>
    <xf numFmtId="0" fontId="6" fillId="0" borderId="19" xfId="85" applyFont="1" applyBorder="1" applyAlignment="1">
      <alignment horizontal="right" vertical="center"/>
    </xf>
    <xf numFmtId="0" fontId="33" fillId="0" borderId="19" xfId="85" applyFont="1" applyBorder="1">
      <alignment vertical="center"/>
    </xf>
    <xf numFmtId="0" fontId="6" fillId="0" borderId="19" xfId="85" applyFont="1" applyBorder="1" applyAlignment="1">
      <alignment horizontal="left" vertical="center"/>
    </xf>
    <xf numFmtId="0" fontId="6" fillId="0" borderId="19" xfId="85" applyFont="1" applyBorder="1">
      <alignment vertical="center"/>
    </xf>
    <xf numFmtId="0" fontId="6" fillId="0" borderId="19" xfId="85" applyFont="1" applyBorder="1" applyAlignment="1">
      <alignment horizontal="center" vertical="center"/>
    </xf>
    <xf numFmtId="0" fontId="6" fillId="0" borderId="20" xfId="85" applyFont="1" applyBorder="1">
      <alignment vertical="center"/>
    </xf>
    <xf numFmtId="0" fontId="8" fillId="0" borderId="0" xfId="85" applyFont="1" applyAlignment="1">
      <alignment horizontal="right" vertical="center"/>
    </xf>
    <xf numFmtId="0" fontId="6" fillId="0" borderId="0" xfId="85" quotePrefix="1" applyFont="1">
      <alignment vertical="center"/>
    </xf>
    <xf numFmtId="0" fontId="6" fillId="0" borderId="21" xfId="85" applyFont="1" applyBorder="1">
      <alignment vertical="center"/>
    </xf>
    <xf numFmtId="0" fontId="6" fillId="0" borderId="22" xfId="85" applyFont="1" applyBorder="1">
      <alignment vertical="center"/>
    </xf>
    <xf numFmtId="0" fontId="6" fillId="0" borderId="23" xfId="85" applyFont="1" applyBorder="1">
      <alignment vertical="center"/>
    </xf>
    <xf numFmtId="0" fontId="6" fillId="0" borderId="22" xfId="85" applyFont="1" applyBorder="1" applyAlignment="1">
      <alignment horizontal="right" vertical="center"/>
    </xf>
    <xf numFmtId="0" fontId="33" fillId="0" borderId="22" xfId="85" applyFont="1" applyBorder="1">
      <alignment vertical="center"/>
    </xf>
    <xf numFmtId="0" fontId="6" fillId="0" borderId="22" xfId="85" applyFont="1" applyBorder="1" applyAlignment="1">
      <alignment horizontal="left" vertical="center"/>
    </xf>
    <xf numFmtId="0" fontId="6" fillId="0" borderId="22" xfId="85" applyFont="1" applyBorder="1" applyAlignment="1">
      <alignment horizontal="center" vertical="center"/>
    </xf>
    <xf numFmtId="0" fontId="33" fillId="0" borderId="0" xfId="85" applyFont="1">
      <alignment vertical="center"/>
    </xf>
    <xf numFmtId="182" fontId="6" fillId="0" borderId="0" xfId="85" applyNumberFormat="1" applyFont="1">
      <alignment vertical="center"/>
    </xf>
    <xf numFmtId="183" fontId="6" fillId="0" borderId="0" xfId="85" applyNumberFormat="1" applyFont="1" applyAlignment="1">
      <alignment horizontal="center" vertical="center"/>
    </xf>
    <xf numFmtId="182" fontId="8" fillId="0" borderId="0" xfId="85" applyNumberFormat="1" applyFont="1" applyAlignment="1">
      <alignment horizontal="center" vertical="center"/>
    </xf>
    <xf numFmtId="0" fontId="37" fillId="0" borderId="0" xfId="85" applyFont="1" applyAlignment="1">
      <alignment horizontal="center" vertical="center"/>
    </xf>
    <xf numFmtId="0" fontId="6" fillId="0" borderId="24" xfId="85" applyFont="1" applyBorder="1">
      <alignment vertical="center"/>
    </xf>
    <xf numFmtId="0" fontId="6" fillId="0" borderId="5" xfId="85" applyFont="1" applyBorder="1">
      <alignment vertical="center"/>
    </xf>
    <xf numFmtId="0" fontId="6" fillId="0" borderId="25" xfId="85" applyFont="1" applyBorder="1">
      <alignment vertical="center"/>
    </xf>
    <xf numFmtId="0" fontId="34" fillId="0" borderId="0" xfId="85" applyFont="1">
      <alignment vertical="center"/>
    </xf>
    <xf numFmtId="0" fontId="6" fillId="0" borderId="4" xfId="85" applyFont="1" applyBorder="1" applyAlignment="1">
      <alignment horizontal="center" vertical="center"/>
    </xf>
    <xf numFmtId="181" fontId="33" fillId="0" borderId="4" xfId="77" applyNumberFormat="1" applyFont="1" applyFill="1" applyBorder="1" applyAlignment="1">
      <alignment horizontal="center" vertical="center"/>
    </xf>
    <xf numFmtId="181" fontId="33" fillId="0" borderId="0" xfId="77" applyNumberFormat="1" applyFont="1" applyFill="1" applyBorder="1" applyAlignment="1">
      <alignment horizontal="center" vertical="center"/>
    </xf>
    <xf numFmtId="182" fontId="6" fillId="0" borderId="19" xfId="85" applyNumberFormat="1" applyFont="1" applyBorder="1">
      <alignment vertical="center"/>
    </xf>
    <xf numFmtId="182" fontId="6" fillId="0" borderId="22" xfId="85" applyNumberFormat="1" applyFont="1" applyBorder="1">
      <alignment vertical="center"/>
    </xf>
    <xf numFmtId="4" fontId="8" fillId="0" borderId="0" xfId="85" applyNumberFormat="1" applyFont="1">
      <alignment vertical="center"/>
    </xf>
    <xf numFmtId="0" fontId="6" fillId="0" borderId="26" xfId="85" applyFont="1" applyBorder="1">
      <alignment vertical="center"/>
    </xf>
    <xf numFmtId="0" fontId="6" fillId="0" borderId="27" xfId="85" applyFont="1" applyBorder="1">
      <alignment vertical="center"/>
    </xf>
    <xf numFmtId="0" fontId="6" fillId="0" borderId="3" xfId="85" applyFont="1" applyBorder="1">
      <alignment vertical="center"/>
    </xf>
    <xf numFmtId="180" fontId="6" fillId="0" borderId="26" xfId="77" applyNumberFormat="1" applyFont="1" applyBorder="1" applyAlignment="1">
      <alignment vertical="center" shrinkToFit="1"/>
    </xf>
    <xf numFmtId="180" fontId="6" fillId="0" borderId="3" xfId="77" applyNumberFormat="1" applyFont="1" applyBorder="1" applyAlignment="1">
      <alignment vertical="center" shrinkToFit="1"/>
    </xf>
    <xf numFmtId="180" fontId="6" fillId="0" borderId="27" xfId="77" applyNumberFormat="1" applyFont="1" applyBorder="1" applyAlignment="1">
      <alignment vertical="center" shrinkToFit="1"/>
    </xf>
    <xf numFmtId="184" fontId="38" fillId="0" borderId="0" xfId="85" applyNumberFormat="1" applyFont="1">
      <alignment vertical="center"/>
    </xf>
    <xf numFmtId="181" fontId="34" fillId="0" borderId="0" xfId="77" applyNumberFormat="1" applyFont="1" applyBorder="1" applyAlignment="1">
      <alignment vertical="center"/>
    </xf>
    <xf numFmtId="0" fontId="6" fillId="0" borderId="0" xfId="86" applyFont="1" applyAlignment="1">
      <alignment horizontal="center"/>
    </xf>
    <xf numFmtId="176" fontId="8" fillId="0" borderId="0" xfId="76" applyFont="1" applyAlignment="1">
      <alignment horizontal="center" vertical="center"/>
    </xf>
    <xf numFmtId="176" fontId="8" fillId="0" borderId="0" xfId="76" applyFont="1" applyAlignment="1">
      <alignment horizontal="center"/>
    </xf>
    <xf numFmtId="196" fontId="33" fillId="0" borderId="0" xfId="77" applyNumberFormat="1" applyFont="1" applyFill="1" applyBorder="1" applyAlignment="1">
      <alignment vertical="center"/>
    </xf>
    <xf numFmtId="0" fontId="6" fillId="0" borderId="8" xfId="76" applyNumberFormat="1" applyFont="1" applyBorder="1" applyAlignment="1">
      <alignment horizontal="center" vertical="center"/>
    </xf>
    <xf numFmtId="176" fontId="39" fillId="0" borderId="0" xfId="76" applyFont="1" applyAlignment="1">
      <alignment vertical="center"/>
    </xf>
    <xf numFmtId="0" fontId="6" fillId="0" borderId="0" xfId="85" applyFont="1" applyAlignment="1">
      <alignment horizontal="center" vertical="center"/>
    </xf>
    <xf numFmtId="0" fontId="29" fillId="0" borderId="0" xfId="85" applyFont="1" applyAlignment="1">
      <alignment horizontal="center" vertical="center"/>
    </xf>
    <xf numFmtId="0" fontId="8" fillId="0" borderId="0" xfId="85" applyFont="1" applyAlignment="1">
      <alignment horizontal="center" vertical="center"/>
    </xf>
    <xf numFmtId="4" fontId="6" fillId="0" borderId="0" xfId="85" applyNumberFormat="1" applyFont="1" applyAlignment="1">
      <alignment horizontal="center" vertical="center"/>
    </xf>
    <xf numFmtId="4" fontId="33" fillId="0" borderId="0" xfId="85" applyNumberFormat="1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1" fontId="34" fillId="0" borderId="0" xfId="77" applyFont="1" applyFill="1" applyBorder="1" applyAlignment="1">
      <alignment vertical="center"/>
    </xf>
    <xf numFmtId="176" fontId="34" fillId="0" borderId="0" xfId="76" applyFont="1" applyFill="1" applyBorder="1" applyAlignment="1">
      <alignment vertical="center"/>
    </xf>
    <xf numFmtId="0" fontId="6" fillId="0" borderId="28" xfId="86" applyFont="1" applyBorder="1" applyAlignment="1">
      <alignment horizontal="center" vertical="center"/>
    </xf>
    <xf numFmtId="0" fontId="6" fillId="0" borderId="29" xfId="86" applyFont="1" applyBorder="1" applyAlignment="1">
      <alignment horizontal="center" vertical="center"/>
    </xf>
    <xf numFmtId="0" fontId="6" fillId="0" borderId="29" xfId="76" applyNumberFormat="1" applyFont="1" applyBorder="1" applyAlignment="1">
      <alignment horizontal="center" vertical="center" wrapText="1"/>
    </xf>
    <xf numFmtId="176" fontId="6" fillId="0" borderId="29" xfId="76" applyFont="1" applyBorder="1" applyAlignment="1">
      <alignment horizontal="center" vertical="center" wrapText="1"/>
    </xf>
    <xf numFmtId="0" fontId="6" fillId="0" borderId="30" xfId="86" applyFont="1" applyBorder="1" applyAlignment="1">
      <alignment horizontal="center" vertical="center"/>
    </xf>
    <xf numFmtId="0" fontId="6" fillId="0" borderId="32" xfId="86" applyFont="1" applyBorder="1" applyAlignment="1">
      <alignment horizontal="center" vertical="center"/>
    </xf>
    <xf numFmtId="0" fontId="40" fillId="0" borderId="0" xfId="85" applyFont="1">
      <alignment vertical="center"/>
    </xf>
    <xf numFmtId="0" fontId="27" fillId="0" borderId="0" xfId="85" applyFont="1" applyAlignment="1">
      <alignment horizontal="center" vertical="center"/>
    </xf>
    <xf numFmtId="197" fontId="34" fillId="0" borderId="0" xfId="85" applyNumberFormat="1" applyFont="1">
      <alignment vertical="center"/>
    </xf>
    <xf numFmtId="197" fontId="34" fillId="0" borderId="0" xfId="85" applyNumberFormat="1" applyFont="1" applyAlignment="1">
      <alignment horizontal="center" vertical="center"/>
    </xf>
    <xf numFmtId="198" fontId="34" fillId="0" borderId="0" xfId="85" applyNumberFormat="1" applyFont="1" applyAlignment="1">
      <alignment horizontal="left" vertical="center"/>
    </xf>
    <xf numFmtId="181" fontId="33" fillId="0" borderId="0" xfId="77" applyNumberFormat="1" applyFont="1" applyFill="1" applyBorder="1" applyAlignment="1">
      <alignment vertical="center"/>
    </xf>
    <xf numFmtId="184" fontId="40" fillId="0" borderId="0" xfId="85" applyNumberFormat="1" applyFont="1">
      <alignment vertical="center"/>
    </xf>
    <xf numFmtId="199" fontId="6" fillId="0" borderId="0" xfId="85" applyNumberFormat="1" applyFont="1" applyAlignment="1">
      <alignment horizontal="center" vertical="center"/>
    </xf>
    <xf numFmtId="176" fontId="41" fillId="0" borderId="0" xfId="76" applyFont="1" applyAlignment="1">
      <alignment vertical="center"/>
    </xf>
    <xf numFmtId="0" fontId="41" fillId="0" borderId="0" xfId="85" applyFont="1">
      <alignment vertical="center"/>
    </xf>
    <xf numFmtId="197" fontId="6" fillId="0" borderId="0" xfId="85" applyNumberFormat="1" applyFont="1" applyAlignment="1">
      <alignment horizontal="center" vertical="center"/>
    </xf>
    <xf numFmtId="200" fontId="6" fillId="0" borderId="0" xfId="85" applyNumberFormat="1" applyFont="1" applyAlignment="1">
      <alignment horizontal="left" vertical="center"/>
    </xf>
    <xf numFmtId="2" fontId="6" fillId="0" borderId="0" xfId="85" applyNumberFormat="1" applyFont="1" applyAlignment="1">
      <alignment horizontal="center" vertical="center"/>
    </xf>
    <xf numFmtId="201" fontId="6" fillId="0" borderId="0" xfId="85" applyNumberFormat="1" applyFont="1" applyAlignment="1">
      <alignment horizontal="center" vertical="center"/>
    </xf>
    <xf numFmtId="202" fontId="34" fillId="0" borderId="0" xfId="85" applyNumberFormat="1" applyFont="1" applyAlignment="1">
      <alignment horizontal="center" vertical="center"/>
    </xf>
    <xf numFmtId="2" fontId="6" fillId="0" borderId="0" xfId="85" applyNumberFormat="1" applyFont="1" applyAlignment="1">
      <alignment horizontal="left" vertical="center"/>
    </xf>
    <xf numFmtId="0" fontId="32" fillId="0" borderId="0" xfId="85" applyFont="1" applyAlignment="1">
      <alignment horizontal="right"/>
    </xf>
    <xf numFmtId="0" fontId="42" fillId="0" borderId="0" xfId="85" applyFont="1">
      <alignment vertical="center"/>
    </xf>
    <xf numFmtId="181" fontId="33" fillId="0" borderId="34" xfId="77" applyNumberFormat="1" applyFont="1" applyBorder="1" applyAlignment="1">
      <alignment vertical="center"/>
    </xf>
    <xf numFmtId="0" fontId="32" fillId="0" borderId="11" xfId="86" applyFont="1" applyBorder="1" applyAlignment="1">
      <alignment vertical="center"/>
    </xf>
    <xf numFmtId="0" fontId="6" fillId="0" borderId="11" xfId="86" applyFont="1" applyBorder="1" applyAlignment="1">
      <alignment vertical="center"/>
    </xf>
    <xf numFmtId="176" fontId="6" fillId="0" borderId="11" xfId="76" applyFont="1" applyBorder="1" applyAlignment="1">
      <alignment vertical="center"/>
    </xf>
    <xf numFmtId="0" fontId="6" fillId="0" borderId="11" xfId="76" applyNumberFormat="1" applyFont="1" applyBorder="1" applyAlignment="1">
      <alignment horizontal="center" vertical="center"/>
    </xf>
    <xf numFmtId="0" fontId="6" fillId="0" borderId="11" xfId="86" applyFont="1" applyBorder="1" applyAlignment="1">
      <alignment horizontal="center" vertical="center"/>
    </xf>
    <xf numFmtId="0" fontId="43" fillId="0" borderId="0" xfId="85" applyFont="1">
      <alignment vertical="center"/>
    </xf>
    <xf numFmtId="181" fontId="43" fillId="0" borderId="0" xfId="77" applyNumberFormat="1" applyFont="1" applyFill="1" applyBorder="1" applyAlignment="1">
      <alignment horizontal="center" vertical="center"/>
    </xf>
    <xf numFmtId="0" fontId="43" fillId="0" borderId="0" xfId="85" applyFont="1" applyBorder="1">
      <alignment vertical="center"/>
    </xf>
    <xf numFmtId="0" fontId="6" fillId="0" borderId="9" xfId="0" quotePrefix="1" applyFont="1" applyBorder="1" applyAlignment="1">
      <alignment horizontal="center" vertical="center"/>
    </xf>
    <xf numFmtId="181" fontId="6" fillId="0" borderId="4" xfId="77" applyNumberFormat="1" applyFont="1" applyFill="1" applyBorder="1" applyAlignment="1">
      <alignment horizontal="center" vertical="center"/>
    </xf>
    <xf numFmtId="176" fontId="6" fillId="0" borderId="4" xfId="76" applyFont="1" applyFill="1" applyBorder="1" applyAlignment="1">
      <alignment horizontal="center" vertical="center"/>
    </xf>
    <xf numFmtId="0" fontId="6" fillId="0" borderId="0" xfId="85" applyFont="1" applyBorder="1">
      <alignment vertical="center"/>
    </xf>
    <xf numFmtId="0" fontId="26" fillId="0" borderId="0" xfId="86" applyFont="1"/>
    <xf numFmtId="0" fontId="6" fillId="0" borderId="31" xfId="86" applyFont="1" applyBorder="1" applyAlignment="1">
      <alignment horizontal="center" vertical="center" wrapText="1"/>
    </xf>
    <xf numFmtId="0" fontId="6" fillId="0" borderId="33" xfId="86" applyFont="1" applyBorder="1" applyAlignment="1">
      <alignment horizontal="center" vertical="center"/>
    </xf>
    <xf numFmtId="0" fontId="30" fillId="0" borderId="0" xfId="85" applyFont="1" applyAlignment="1">
      <alignment horizontal="left" vertical="center"/>
    </xf>
    <xf numFmtId="0" fontId="8" fillId="0" borderId="0" xfId="85" applyFont="1" applyAlignment="1">
      <alignment horizontal="center" vertical="center"/>
    </xf>
    <xf numFmtId="182" fontId="31" fillId="0" borderId="0" xfId="85" applyNumberFormat="1" applyFont="1" applyAlignment="1">
      <alignment horizontal="center" vertical="center"/>
    </xf>
    <xf numFmtId="0" fontId="6" fillId="0" borderId="26" xfId="85" applyFont="1" applyBorder="1" applyAlignment="1">
      <alignment horizontal="center" vertical="center"/>
    </xf>
    <xf numFmtId="0" fontId="6" fillId="0" borderId="3" xfId="85" applyFont="1" applyBorder="1" applyAlignment="1">
      <alignment horizontal="center" vertical="center"/>
    </xf>
    <xf numFmtId="0" fontId="6" fillId="0" borderId="27" xfId="85" applyFont="1" applyBorder="1" applyAlignment="1">
      <alignment horizontal="center" vertical="center"/>
    </xf>
    <xf numFmtId="180" fontId="6" fillId="0" borderId="26" xfId="77" applyNumberFormat="1" applyFont="1" applyBorder="1" applyAlignment="1">
      <alignment horizontal="center" vertical="center" shrinkToFit="1"/>
    </xf>
    <xf numFmtId="180" fontId="6" fillId="0" borderId="3" xfId="77" applyNumberFormat="1" applyFont="1" applyBorder="1" applyAlignment="1">
      <alignment horizontal="center" vertical="center" shrinkToFit="1"/>
    </xf>
    <xf numFmtId="180" fontId="6" fillId="0" borderId="27" xfId="77" applyNumberFormat="1" applyFont="1" applyBorder="1" applyAlignment="1">
      <alignment horizontal="center" vertical="center" shrinkToFit="1"/>
    </xf>
    <xf numFmtId="4" fontId="33" fillId="0" borderId="0" xfId="85" applyNumberFormat="1" applyFont="1" applyAlignment="1">
      <alignment horizontal="center" vertical="center"/>
    </xf>
    <xf numFmtId="4" fontId="33" fillId="0" borderId="0" xfId="85" applyNumberFormat="1" applyFont="1" applyAlignment="1">
      <alignment horizontal="center" vertical="top"/>
    </xf>
    <xf numFmtId="4" fontId="6" fillId="0" borderId="0" xfId="85" applyNumberFormat="1" applyFont="1" applyAlignment="1">
      <alignment vertical="center" textRotation="90"/>
    </xf>
    <xf numFmtId="4" fontId="33" fillId="0" borderId="0" xfId="85" applyNumberFormat="1" applyFont="1" applyAlignment="1">
      <alignment vertical="center" textRotation="90"/>
    </xf>
    <xf numFmtId="4" fontId="33" fillId="0" borderId="0" xfId="85" applyNumberFormat="1" applyFont="1">
      <alignment vertical="center"/>
    </xf>
    <xf numFmtId="4" fontId="6" fillId="0" borderId="0" xfId="85" applyNumberFormat="1" applyFont="1" applyAlignment="1">
      <alignment horizontal="center" vertical="center"/>
    </xf>
    <xf numFmtId="0" fontId="8" fillId="0" borderId="11" xfId="85" applyFont="1" applyBorder="1" applyAlignment="1">
      <alignment horizontal="center" vertical="center"/>
    </xf>
    <xf numFmtId="0" fontId="6" fillId="0" borderId="0" xfId="85" applyFont="1" applyAlignment="1">
      <alignment horizontal="center" vertical="center"/>
    </xf>
  </cellXfs>
  <cellStyles count="126">
    <cellStyle name="_대곡리(한실도로)" xfId="1"/>
    <cellStyle name="_도곡1교 교대 수량" xfId="2"/>
    <cellStyle name="_도곡1교 교대 수량_신촌-유곡(암거)" xfId="3"/>
    <cellStyle name="_도곡1교 교대 수량_신촌-유곡(암거)_04 BOX집" xfId="4"/>
    <cellStyle name="_도곡1교 교대 수량_암거수량" xfId="5"/>
    <cellStyle name="_도곡1교 교대 수량_암거수량(2)" xfId="6"/>
    <cellStyle name="_도곡1교 교대 수량_암거수량(2)_04 BOX집" xfId="7"/>
    <cellStyle name="_도곡1교 교대 수량_암거수량_04 BOX집" xfId="8"/>
    <cellStyle name="_도곡1교 교대(시점) 수량" xfId="9"/>
    <cellStyle name="_도곡1교 교대(시점) 수량_신촌-유곡(암거)" xfId="10"/>
    <cellStyle name="_도곡1교 교대(시점) 수량_신촌-유곡(암거)_04 BOX집" xfId="11"/>
    <cellStyle name="_도곡1교 교대(시점) 수량_암거수량" xfId="12"/>
    <cellStyle name="_도곡1교 교대(시점) 수량_암거수량(2)" xfId="13"/>
    <cellStyle name="_도곡1교 교대(시점) 수량_암거수량(2)_04 BOX집" xfId="14"/>
    <cellStyle name="_도곡1교 교대(시점) 수량_암거수량_04 BOX집" xfId="15"/>
    <cellStyle name="_도곡1교 하부공 수량" xfId="16"/>
    <cellStyle name="_도곡1교 하부공 수량_신촌-유곡(암거)" xfId="17"/>
    <cellStyle name="_도곡1교 하부공 수량_신촌-유곡(암거)_04 BOX집" xfId="18"/>
    <cellStyle name="_도곡1교 하부공 수량_암거수량" xfId="19"/>
    <cellStyle name="_도곡1교 하부공 수량_암거수량(2)" xfId="20"/>
    <cellStyle name="_도곡1교 하부공 수량_암거수량(2)_04 BOX집" xfId="21"/>
    <cellStyle name="_도곡1교 하부공 수량_암거수량_04 BOX집" xfId="22"/>
    <cellStyle name="_도곡2교 교대 수량" xfId="23"/>
    <cellStyle name="_도곡2교 교대 수량_신촌-유곡(암거)" xfId="24"/>
    <cellStyle name="_도곡2교 교대 수량_신촌-유곡(암거)_04 BOX집" xfId="25"/>
    <cellStyle name="_도곡2교 교대 수량_암거수량" xfId="26"/>
    <cellStyle name="_도곡2교 교대 수량_암거수량(2)" xfId="27"/>
    <cellStyle name="_도곡2교 교대 수량_암거수량(2)_04 BOX집" xfId="28"/>
    <cellStyle name="_도곡2교 교대 수량_암거수량_04 BOX집" xfId="29"/>
    <cellStyle name="_도곡2교 교대(종점) 수량" xfId="30"/>
    <cellStyle name="_도곡2교 교대(종점) 수량_신촌-유곡(암거)" xfId="31"/>
    <cellStyle name="_도곡2교 교대(종점) 수량_신촌-유곡(암거)_04 BOX집" xfId="32"/>
    <cellStyle name="_도곡2교 교대(종점) 수량_암거수량" xfId="33"/>
    <cellStyle name="_도곡2교 교대(종점) 수량_암거수량(2)" xfId="34"/>
    <cellStyle name="_도곡2교 교대(종점) 수량_암거수량(2)_04 BOX집" xfId="35"/>
    <cellStyle name="_도곡2교 교대(종점) 수량_암거수량_04 BOX집" xfId="36"/>
    <cellStyle name="_도곡3교 교대 수량" xfId="37"/>
    <cellStyle name="_도곡3교 교대 수량_신촌-유곡(암거)" xfId="38"/>
    <cellStyle name="_도곡3교 교대 수량_신촌-유곡(암거)_04 BOX집" xfId="39"/>
    <cellStyle name="_도곡3교 교대 수량_암거수량" xfId="40"/>
    <cellStyle name="_도곡3교 교대 수량_암거수량(2)" xfId="41"/>
    <cellStyle name="_도곡3교 교대 수량_암거수량(2)_04 BOX집" xfId="42"/>
    <cellStyle name="_도곡3교 교대 수량_암거수량_04 BOX집" xfId="43"/>
    <cellStyle name="_도곡4교 하부공 수량" xfId="44"/>
    <cellStyle name="_도곡4교 하부공 수량_신촌-유곡(암거)" xfId="45"/>
    <cellStyle name="_도곡4교 하부공 수량_신촌-유곡(암거)_04 BOX집" xfId="46"/>
    <cellStyle name="_도곡4교 하부공 수량_암거수량" xfId="47"/>
    <cellStyle name="_도곡4교 하부공 수량_암거수량(2)" xfId="48"/>
    <cellStyle name="_도곡4교 하부공 수량_암거수량(2)_04 BOX집" xfId="49"/>
    <cellStyle name="_도곡4교 하부공 수량_암거수량_04 BOX집" xfId="50"/>
    <cellStyle name="_도곡교 교대 수량" xfId="51"/>
    <cellStyle name="_도곡교 교대 수량_신촌-유곡(암거)" xfId="52"/>
    <cellStyle name="_도곡교 교대 수량_신촌-유곡(암거)_04 BOX집" xfId="53"/>
    <cellStyle name="_도곡교 교대 수량_암거수량" xfId="54"/>
    <cellStyle name="_도곡교 교대 수량_암거수량(2)" xfId="55"/>
    <cellStyle name="_도곡교 교대 수량_암거수량(2)_04 BOX집" xfId="56"/>
    <cellStyle name="_도곡교 교대 수량_암거수량_04 BOX집" xfId="57"/>
    <cellStyle name="_신촌-유곡(암거)" xfId="58"/>
    <cellStyle name="_신촌-유곡(암거)_04 BOX집" xfId="59"/>
    <cellStyle name="_암거수량" xfId="60"/>
    <cellStyle name="_암거수량(2)" xfId="61"/>
    <cellStyle name="_암거수량(2)_04 BOX집" xfId="62"/>
    <cellStyle name="_암거수량_04 BOX집" xfId="63"/>
    <cellStyle name="ÅëÈ­ [0]_»óºÎ¼ö·®Áý°è " xfId="90"/>
    <cellStyle name="ÅëÈ­_»óºÎ¼ö·®Áý°è " xfId="91"/>
    <cellStyle name="ÄÞ¸¶ [0]_»óºÎ¼ö·®Áý°è " xfId="92"/>
    <cellStyle name="ÄÞ¸¶_»óºÎ¼ö·®Áý°è " xfId="93"/>
    <cellStyle name="Ç¥ÁØ_»óºÎ¼ö·®Áý°è " xfId="94"/>
    <cellStyle name="category" xfId="95"/>
    <cellStyle name="Comma" xfId="96"/>
    <cellStyle name="Comma [0]" xfId="97"/>
    <cellStyle name="comma zerodec" xfId="98"/>
    <cellStyle name="Comma_ SG&amp;A Bridge " xfId="99"/>
    <cellStyle name="Currency" xfId="100"/>
    <cellStyle name="Currency [0]" xfId="101"/>
    <cellStyle name="Currency_ SG&amp;A Bridge " xfId="102"/>
    <cellStyle name="Currency1" xfId="103"/>
    <cellStyle name="Date" xfId="104"/>
    <cellStyle name="Dollar (zero dec)" xfId="105"/>
    <cellStyle name="Fixed" xfId="106"/>
    <cellStyle name="Grey" xfId="107"/>
    <cellStyle name="HEADER" xfId="108"/>
    <cellStyle name="Header1" xfId="109"/>
    <cellStyle name="Header2" xfId="110"/>
    <cellStyle name="Heading1" xfId="111"/>
    <cellStyle name="Heading2" xfId="112"/>
    <cellStyle name="Input [yellow]" xfId="113"/>
    <cellStyle name="Milliers [0]_Arabian Spec" xfId="114"/>
    <cellStyle name="Milliers_Arabian Spec" xfId="115"/>
    <cellStyle name="Model" xfId="116"/>
    <cellStyle name="Mon?aire [0]_Arabian Spec" xfId="117"/>
    <cellStyle name="Mon?aire_Arabian Spec" xfId="118"/>
    <cellStyle name="Normal - Style1" xfId="119"/>
    <cellStyle name="Normal_ SG&amp;A Bridge " xfId="120"/>
    <cellStyle name="Percent" xfId="121"/>
    <cellStyle name="Percent [2]" xfId="122"/>
    <cellStyle name="subhead" xfId="123"/>
    <cellStyle name="Total" xfId="124"/>
    <cellStyle name="UM" xfId="125"/>
    <cellStyle name="고정소숫점" xfId="64"/>
    <cellStyle name="고정출력1" xfId="65"/>
    <cellStyle name="고정출력2" xfId="66"/>
    <cellStyle name="날짜" xfId="67"/>
    <cellStyle name="달러" xfId="68"/>
    <cellStyle name="뒤에 오는 하이퍼링크_매정1교" xfId="69"/>
    <cellStyle name="똿뗦먛귟 [0.00]_PRODUCT DETAIL Q1" xfId="70"/>
    <cellStyle name="똿뗦먛귟_PRODUCT DETAIL Q1" xfId="71"/>
    <cellStyle name="믅됞 [0.00]_PRODUCT DETAIL Q1" xfId="72"/>
    <cellStyle name="믅됞_PRODUCT DETAIL Q1" xfId="73"/>
    <cellStyle name="뷭?_BOOKSHIP" xfId="74"/>
    <cellStyle name="숫자(R)" xfId="75"/>
    <cellStyle name="쉼표 [0]" xfId="76" builtinId="6"/>
    <cellStyle name="쉼표 [0]_수리계산" xfId="77"/>
    <cellStyle name="스타일 1" xfId="78"/>
    <cellStyle name="자리수" xfId="79"/>
    <cellStyle name="자리수0" xfId="80"/>
    <cellStyle name="콤마 [0]_(월초P)" xfId="81"/>
    <cellStyle name="콤마_(type)총괄" xfId="82"/>
    <cellStyle name="퍼센트" xfId="83"/>
    <cellStyle name="표준" xfId="0" builtinId="0"/>
    <cellStyle name="표준_수리계산" xfId="84"/>
    <cellStyle name="표준_수리계산_1" xfId="85"/>
    <cellStyle name="표준_수리계산-영양수비오기" xfId="86"/>
    <cellStyle name="합산" xfId="87"/>
    <cellStyle name="화폐기호" xfId="88"/>
    <cellStyle name="화폐기호0" xfId="8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2</xdr:row>
      <xdr:rowOff>0</xdr:rowOff>
    </xdr:to>
    <xdr:sp macro="" textlink="">
      <xdr:nvSpPr>
        <xdr:cNvPr id="18464" name="Line 1">
          <a:extLst>
            <a:ext uri="{FF2B5EF4-FFF2-40B4-BE49-F238E27FC236}">
              <a16:creationId xmlns:a16="http://schemas.microsoft.com/office/drawing/2014/main" id="{00000000-0008-0000-0100-000020480000}"/>
            </a:ext>
          </a:extLst>
        </xdr:cNvPr>
        <xdr:cNvSpPr>
          <a:spLocks noChangeShapeType="1"/>
        </xdr:cNvSpPr>
      </xdr:nvSpPr>
      <xdr:spPr bwMode="auto">
        <a:xfrm>
          <a:off x="8601075" y="447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8</xdr:row>
      <xdr:rowOff>95250</xdr:rowOff>
    </xdr:from>
    <xdr:to>
      <xdr:col>19</xdr:col>
      <xdr:colOff>0</xdr:colOff>
      <xdr:row>8</xdr:row>
      <xdr:rowOff>95250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D773679F-6C69-4F74-8EE3-8F539F9C1EB5}"/>
            </a:ext>
          </a:extLst>
        </xdr:cNvPr>
        <xdr:cNvSpPr>
          <a:spLocks noChangeShapeType="1"/>
        </xdr:cNvSpPr>
      </xdr:nvSpPr>
      <xdr:spPr bwMode="auto">
        <a:xfrm>
          <a:off x="6762750" y="1695450"/>
          <a:ext cx="0" cy="0"/>
        </a:xfrm>
        <a:prstGeom prst="line">
          <a:avLst/>
        </a:prstGeom>
        <a:noFill/>
        <a:ln w="12700">
          <a:solidFill>
            <a:srgbClr val="000000"/>
          </a:solidFill>
          <a:prstDash val="lgDash"/>
          <a:round/>
          <a:headEnd/>
          <a:tailEnd/>
        </a:ln>
      </xdr:spPr>
    </xdr:sp>
    <xdr:clientData/>
  </xdr:twoCellAnchor>
  <xdr:twoCellAnchor>
    <xdr:from>
      <xdr:col>19</xdr:col>
      <xdr:colOff>180975</xdr:colOff>
      <xdr:row>9</xdr:row>
      <xdr:rowOff>152400</xdr:rowOff>
    </xdr:from>
    <xdr:to>
      <xdr:col>21</xdr:col>
      <xdr:colOff>485775</xdr:colOff>
      <xdr:row>16</xdr:row>
      <xdr:rowOff>180975</xdr:rowOff>
    </xdr:to>
    <xdr:grpSp>
      <xdr:nvGrpSpPr>
        <xdr:cNvPr id="3" name="Group 93">
          <a:extLst>
            <a:ext uri="{FF2B5EF4-FFF2-40B4-BE49-F238E27FC236}">
              <a16:creationId xmlns:a16="http://schemas.microsoft.com/office/drawing/2014/main" id="{16421841-623F-4B63-8CB9-5CF53996DDDA}"/>
            </a:ext>
          </a:extLst>
        </xdr:cNvPr>
        <xdr:cNvGrpSpPr>
          <a:grpSpLocks/>
        </xdr:cNvGrpSpPr>
      </xdr:nvGrpSpPr>
      <xdr:grpSpPr bwMode="auto">
        <a:xfrm>
          <a:off x="6943725" y="1962150"/>
          <a:ext cx="1790700" cy="1609725"/>
          <a:chOff x="87" y="531"/>
          <a:chExt cx="201" cy="196"/>
        </a:xfrm>
      </xdr:grpSpPr>
      <xdr:grpSp>
        <xdr:nvGrpSpPr>
          <xdr:cNvPr id="4" name="Group 94">
            <a:extLst>
              <a:ext uri="{FF2B5EF4-FFF2-40B4-BE49-F238E27FC236}">
                <a16:creationId xmlns:a16="http://schemas.microsoft.com/office/drawing/2014/main" id="{6D86AD51-CCD5-8F5E-5CED-C08E05E79E8B}"/>
              </a:ext>
            </a:extLst>
          </xdr:cNvPr>
          <xdr:cNvGrpSpPr>
            <a:grpSpLocks/>
          </xdr:cNvGrpSpPr>
        </xdr:nvGrpSpPr>
        <xdr:grpSpPr bwMode="auto">
          <a:xfrm>
            <a:off x="87" y="531"/>
            <a:ext cx="166" cy="161"/>
            <a:chOff x="87" y="531"/>
            <a:chExt cx="166" cy="161"/>
          </a:xfrm>
        </xdr:grpSpPr>
        <xdr:sp macro="" textlink="">
          <xdr:nvSpPr>
            <xdr:cNvPr id="29" name="Freeform 95">
              <a:extLst>
                <a:ext uri="{FF2B5EF4-FFF2-40B4-BE49-F238E27FC236}">
                  <a16:creationId xmlns:a16="http://schemas.microsoft.com/office/drawing/2014/main" id="{0DED9D01-5E9B-CC6F-117E-8304B2E1E74C}"/>
                </a:ext>
              </a:extLst>
            </xdr:cNvPr>
            <xdr:cNvSpPr>
              <a:spLocks/>
            </xdr:cNvSpPr>
          </xdr:nvSpPr>
          <xdr:spPr bwMode="auto">
            <a:xfrm>
              <a:off x="224" y="664"/>
              <a:ext cx="17" cy="16"/>
            </a:xfrm>
            <a:custGeom>
              <a:avLst/>
              <a:gdLst>
                <a:gd name="T0" fmla="*/ 17 w 17"/>
                <a:gd name="T1" fmla="*/ 0 h 16"/>
                <a:gd name="T2" fmla="*/ 0 w 17"/>
                <a:gd name="T3" fmla="*/ 16 h 16"/>
                <a:gd name="T4" fmla="*/ 0 w 17"/>
                <a:gd name="T5" fmla="*/ 16 h 16"/>
                <a:gd name="T6" fmla="*/ 0 60000 65536"/>
                <a:gd name="T7" fmla="*/ 0 60000 65536"/>
                <a:gd name="T8" fmla="*/ 0 60000 65536"/>
                <a:gd name="T9" fmla="*/ 0 w 17"/>
                <a:gd name="T10" fmla="*/ 0 h 16"/>
                <a:gd name="T11" fmla="*/ 17 w 17"/>
                <a:gd name="T12" fmla="*/ 16 h 16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7" h="16">
                  <a:moveTo>
                    <a:pt x="17" y="0"/>
                  </a:moveTo>
                  <a:lnTo>
                    <a:pt x="0" y="16"/>
                  </a:lnTo>
                </a:path>
              </a:pathLst>
            </a:custGeom>
            <a:noFill/>
            <a:ln w="12700">
              <a:solidFill>
                <a:srgbClr val="000000"/>
              </a:solidFill>
              <a:round/>
              <a:headEnd/>
              <a:tailEnd/>
            </a:ln>
          </xdr:spPr>
        </xdr:sp>
        <xdr:grpSp>
          <xdr:nvGrpSpPr>
            <xdr:cNvPr id="30" name="Group 96">
              <a:extLst>
                <a:ext uri="{FF2B5EF4-FFF2-40B4-BE49-F238E27FC236}">
                  <a16:creationId xmlns:a16="http://schemas.microsoft.com/office/drawing/2014/main" id="{6F0437F9-A379-0F32-BCFE-25DB8A430807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7" y="531"/>
              <a:ext cx="166" cy="161"/>
              <a:chOff x="87" y="531"/>
              <a:chExt cx="166" cy="161"/>
            </a:xfrm>
          </xdr:grpSpPr>
          <xdr:sp macro="" textlink="">
            <xdr:nvSpPr>
              <xdr:cNvPr id="31" name="Freeform 97">
                <a:extLst>
                  <a:ext uri="{FF2B5EF4-FFF2-40B4-BE49-F238E27FC236}">
                    <a16:creationId xmlns:a16="http://schemas.microsoft.com/office/drawing/2014/main" id="{CC20D3BD-D844-C1C1-AD74-9076120D158D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" y="531"/>
                <a:ext cx="165" cy="1"/>
              </a:xfrm>
              <a:custGeom>
                <a:avLst/>
                <a:gdLst>
                  <a:gd name="T0" fmla="*/ 0 w 165"/>
                  <a:gd name="T1" fmla="*/ 0 h 1"/>
                  <a:gd name="T2" fmla="*/ 165 w 165"/>
                  <a:gd name="T3" fmla="*/ 0 h 1"/>
                  <a:gd name="T4" fmla="*/ 165 w 165"/>
                  <a:gd name="T5" fmla="*/ 0 h 1"/>
                  <a:gd name="T6" fmla="*/ 0 60000 65536"/>
                  <a:gd name="T7" fmla="*/ 0 60000 65536"/>
                  <a:gd name="T8" fmla="*/ 0 60000 65536"/>
                  <a:gd name="T9" fmla="*/ 0 w 165"/>
                  <a:gd name="T10" fmla="*/ 0 h 1"/>
                  <a:gd name="T11" fmla="*/ 165 w 165"/>
                  <a:gd name="T12" fmla="*/ 1 h 1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65" h="1">
                    <a:moveTo>
                      <a:pt x="0" y="0"/>
                    </a:moveTo>
                    <a:lnTo>
                      <a:pt x="165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2" name="Freeform 98">
                <a:extLst>
                  <a:ext uri="{FF2B5EF4-FFF2-40B4-BE49-F238E27FC236}">
                    <a16:creationId xmlns:a16="http://schemas.microsoft.com/office/drawing/2014/main" id="{F0CBB3DE-52CE-9D3A-D99F-BDEDC4F4855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2" y="531"/>
                <a:ext cx="1" cy="160"/>
              </a:xfrm>
              <a:custGeom>
                <a:avLst/>
                <a:gdLst>
                  <a:gd name="T0" fmla="*/ 0 w 1"/>
                  <a:gd name="T1" fmla="*/ 0 h 160"/>
                  <a:gd name="T2" fmla="*/ 0 w 1"/>
                  <a:gd name="T3" fmla="*/ 160 h 160"/>
                  <a:gd name="T4" fmla="*/ 0 w 1"/>
                  <a:gd name="T5" fmla="*/ 160 h 160"/>
                  <a:gd name="T6" fmla="*/ 0 60000 65536"/>
                  <a:gd name="T7" fmla="*/ 0 60000 65536"/>
                  <a:gd name="T8" fmla="*/ 0 60000 65536"/>
                  <a:gd name="T9" fmla="*/ 0 w 1"/>
                  <a:gd name="T10" fmla="*/ 0 h 160"/>
                  <a:gd name="T11" fmla="*/ 1 w 1"/>
                  <a:gd name="T12" fmla="*/ 160 h 160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" h="160">
                    <a:moveTo>
                      <a:pt x="0" y="0"/>
                    </a:moveTo>
                    <a:lnTo>
                      <a:pt x="0" y="16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3" name="Freeform 99">
                <a:extLst>
                  <a:ext uri="{FF2B5EF4-FFF2-40B4-BE49-F238E27FC236}">
                    <a16:creationId xmlns:a16="http://schemas.microsoft.com/office/drawing/2014/main" id="{4CDB3D08-566D-743C-5AF2-6F933F0C8AF6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" y="691"/>
                <a:ext cx="165" cy="1"/>
              </a:xfrm>
              <a:custGeom>
                <a:avLst/>
                <a:gdLst>
                  <a:gd name="T0" fmla="*/ 165 w 165"/>
                  <a:gd name="T1" fmla="*/ 0 h 1"/>
                  <a:gd name="T2" fmla="*/ 0 w 165"/>
                  <a:gd name="T3" fmla="*/ 0 h 1"/>
                  <a:gd name="T4" fmla="*/ 0 w 165"/>
                  <a:gd name="T5" fmla="*/ 0 h 1"/>
                  <a:gd name="T6" fmla="*/ 0 60000 65536"/>
                  <a:gd name="T7" fmla="*/ 0 60000 65536"/>
                  <a:gd name="T8" fmla="*/ 0 60000 65536"/>
                  <a:gd name="T9" fmla="*/ 0 w 165"/>
                  <a:gd name="T10" fmla="*/ 0 h 1"/>
                  <a:gd name="T11" fmla="*/ 165 w 165"/>
                  <a:gd name="T12" fmla="*/ 1 h 1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65" h="1">
                    <a:moveTo>
                      <a:pt x="165" y="0"/>
                    </a:moveTo>
                    <a:lnTo>
                      <a:pt x="0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4" name="Freeform 100">
                <a:extLst>
                  <a:ext uri="{FF2B5EF4-FFF2-40B4-BE49-F238E27FC236}">
                    <a16:creationId xmlns:a16="http://schemas.microsoft.com/office/drawing/2014/main" id="{D4D1EFFF-60CC-CAB1-FD15-CE264B14D085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" y="531"/>
                <a:ext cx="1" cy="160"/>
              </a:xfrm>
              <a:custGeom>
                <a:avLst/>
                <a:gdLst>
                  <a:gd name="T0" fmla="*/ 0 w 1"/>
                  <a:gd name="T1" fmla="*/ 160 h 160"/>
                  <a:gd name="T2" fmla="*/ 0 w 1"/>
                  <a:gd name="T3" fmla="*/ 0 h 160"/>
                  <a:gd name="T4" fmla="*/ 0 w 1"/>
                  <a:gd name="T5" fmla="*/ 0 h 160"/>
                  <a:gd name="T6" fmla="*/ 0 60000 65536"/>
                  <a:gd name="T7" fmla="*/ 0 60000 65536"/>
                  <a:gd name="T8" fmla="*/ 0 60000 65536"/>
                  <a:gd name="T9" fmla="*/ 0 w 1"/>
                  <a:gd name="T10" fmla="*/ 0 h 160"/>
                  <a:gd name="T11" fmla="*/ 1 w 1"/>
                  <a:gd name="T12" fmla="*/ 160 h 160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" h="160">
                    <a:moveTo>
                      <a:pt x="0" y="160"/>
                    </a:moveTo>
                    <a:lnTo>
                      <a:pt x="0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5" name="Freeform 101">
                <a:extLst>
                  <a:ext uri="{FF2B5EF4-FFF2-40B4-BE49-F238E27FC236}">
                    <a16:creationId xmlns:a16="http://schemas.microsoft.com/office/drawing/2014/main" id="{A06E8E40-FC77-BA71-5224-1F76C701FA82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9" y="558"/>
                <a:ext cx="1" cy="106"/>
              </a:xfrm>
              <a:custGeom>
                <a:avLst/>
                <a:gdLst>
                  <a:gd name="T0" fmla="*/ 0 w 1"/>
                  <a:gd name="T1" fmla="*/ 106 h 106"/>
                  <a:gd name="T2" fmla="*/ 0 w 1"/>
                  <a:gd name="T3" fmla="*/ 0 h 106"/>
                  <a:gd name="T4" fmla="*/ 0 w 1"/>
                  <a:gd name="T5" fmla="*/ 0 h 106"/>
                  <a:gd name="T6" fmla="*/ 0 60000 65536"/>
                  <a:gd name="T7" fmla="*/ 0 60000 65536"/>
                  <a:gd name="T8" fmla="*/ 0 60000 65536"/>
                  <a:gd name="T9" fmla="*/ 0 w 1"/>
                  <a:gd name="T10" fmla="*/ 0 h 106"/>
                  <a:gd name="T11" fmla="*/ 1 w 1"/>
                  <a:gd name="T12" fmla="*/ 106 h 106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" h="106">
                    <a:moveTo>
                      <a:pt x="0" y="106"/>
                    </a:moveTo>
                    <a:lnTo>
                      <a:pt x="0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6" name="Freeform 102">
                <a:extLst>
                  <a:ext uri="{FF2B5EF4-FFF2-40B4-BE49-F238E27FC236}">
                    <a16:creationId xmlns:a16="http://schemas.microsoft.com/office/drawing/2014/main" id="{A14136A6-FEEF-6E7E-0FEB-3700B0A28F67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41" y="558"/>
                <a:ext cx="1" cy="106"/>
              </a:xfrm>
              <a:custGeom>
                <a:avLst/>
                <a:gdLst>
                  <a:gd name="T0" fmla="*/ 0 w 1"/>
                  <a:gd name="T1" fmla="*/ 0 h 106"/>
                  <a:gd name="T2" fmla="*/ 0 w 1"/>
                  <a:gd name="T3" fmla="*/ 106 h 106"/>
                  <a:gd name="T4" fmla="*/ 0 w 1"/>
                  <a:gd name="T5" fmla="*/ 106 h 106"/>
                  <a:gd name="T6" fmla="*/ 0 60000 65536"/>
                  <a:gd name="T7" fmla="*/ 0 60000 65536"/>
                  <a:gd name="T8" fmla="*/ 0 60000 65536"/>
                  <a:gd name="T9" fmla="*/ 0 w 1"/>
                  <a:gd name="T10" fmla="*/ 0 h 106"/>
                  <a:gd name="T11" fmla="*/ 1 w 1"/>
                  <a:gd name="T12" fmla="*/ 106 h 106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" h="106">
                    <a:moveTo>
                      <a:pt x="0" y="0"/>
                    </a:moveTo>
                    <a:lnTo>
                      <a:pt x="0" y="106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7" name="Freeform 103">
                <a:extLst>
                  <a:ext uri="{FF2B5EF4-FFF2-40B4-BE49-F238E27FC236}">
                    <a16:creationId xmlns:a16="http://schemas.microsoft.com/office/drawing/2014/main" id="{6A247DA1-5AB7-9C3A-840B-772ED35CF513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15" y="542"/>
                <a:ext cx="109" cy="1"/>
              </a:xfrm>
              <a:custGeom>
                <a:avLst/>
                <a:gdLst>
                  <a:gd name="T0" fmla="*/ 0 w 109"/>
                  <a:gd name="T1" fmla="*/ 0 h 1"/>
                  <a:gd name="T2" fmla="*/ 109 w 109"/>
                  <a:gd name="T3" fmla="*/ 0 h 1"/>
                  <a:gd name="T4" fmla="*/ 109 w 109"/>
                  <a:gd name="T5" fmla="*/ 0 h 1"/>
                  <a:gd name="T6" fmla="*/ 0 60000 65536"/>
                  <a:gd name="T7" fmla="*/ 0 60000 65536"/>
                  <a:gd name="T8" fmla="*/ 0 60000 65536"/>
                  <a:gd name="T9" fmla="*/ 0 w 109"/>
                  <a:gd name="T10" fmla="*/ 0 h 1"/>
                  <a:gd name="T11" fmla="*/ 109 w 109"/>
                  <a:gd name="T12" fmla="*/ 1 h 1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09" h="1">
                    <a:moveTo>
                      <a:pt x="0" y="0"/>
                    </a:moveTo>
                    <a:lnTo>
                      <a:pt x="109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8" name="Freeform 104">
                <a:extLst>
                  <a:ext uri="{FF2B5EF4-FFF2-40B4-BE49-F238E27FC236}">
                    <a16:creationId xmlns:a16="http://schemas.microsoft.com/office/drawing/2014/main" id="{6549AF3C-C046-D17C-37D4-52F8B07B2EA5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15" y="680"/>
                <a:ext cx="109" cy="1"/>
              </a:xfrm>
              <a:custGeom>
                <a:avLst/>
                <a:gdLst>
                  <a:gd name="T0" fmla="*/ 109 w 109"/>
                  <a:gd name="T1" fmla="*/ 0 h 1"/>
                  <a:gd name="T2" fmla="*/ 0 w 109"/>
                  <a:gd name="T3" fmla="*/ 0 h 1"/>
                  <a:gd name="T4" fmla="*/ 0 w 109"/>
                  <a:gd name="T5" fmla="*/ 0 h 1"/>
                  <a:gd name="T6" fmla="*/ 0 60000 65536"/>
                  <a:gd name="T7" fmla="*/ 0 60000 65536"/>
                  <a:gd name="T8" fmla="*/ 0 60000 65536"/>
                  <a:gd name="T9" fmla="*/ 0 w 109"/>
                  <a:gd name="T10" fmla="*/ 0 h 1"/>
                  <a:gd name="T11" fmla="*/ 109 w 109"/>
                  <a:gd name="T12" fmla="*/ 1 h 1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09" h="1">
                    <a:moveTo>
                      <a:pt x="109" y="0"/>
                    </a:moveTo>
                    <a:lnTo>
                      <a:pt x="0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9" name="Freeform 105">
                <a:extLst>
                  <a:ext uri="{FF2B5EF4-FFF2-40B4-BE49-F238E27FC236}">
                    <a16:creationId xmlns:a16="http://schemas.microsoft.com/office/drawing/2014/main" id="{BF8920C6-1A19-38DE-845A-F0F7C85DCB54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9" y="542"/>
                <a:ext cx="16" cy="16"/>
              </a:xfrm>
              <a:custGeom>
                <a:avLst/>
                <a:gdLst>
                  <a:gd name="T0" fmla="*/ 0 w 16"/>
                  <a:gd name="T1" fmla="*/ 16 h 16"/>
                  <a:gd name="T2" fmla="*/ 16 w 16"/>
                  <a:gd name="T3" fmla="*/ 0 h 16"/>
                  <a:gd name="T4" fmla="*/ 16 w 16"/>
                  <a:gd name="T5" fmla="*/ 0 h 16"/>
                  <a:gd name="T6" fmla="*/ 0 60000 65536"/>
                  <a:gd name="T7" fmla="*/ 0 60000 65536"/>
                  <a:gd name="T8" fmla="*/ 0 60000 65536"/>
                  <a:gd name="T9" fmla="*/ 0 w 16"/>
                  <a:gd name="T10" fmla="*/ 0 h 16"/>
                  <a:gd name="T11" fmla="*/ 16 w 16"/>
                  <a:gd name="T12" fmla="*/ 16 h 16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6" h="16">
                    <a:moveTo>
                      <a:pt x="0" y="16"/>
                    </a:moveTo>
                    <a:lnTo>
                      <a:pt x="16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40" name="Freeform 106">
                <a:extLst>
                  <a:ext uri="{FF2B5EF4-FFF2-40B4-BE49-F238E27FC236}">
                    <a16:creationId xmlns:a16="http://schemas.microsoft.com/office/drawing/2014/main" id="{AA40A783-5E3F-8F8B-522C-1078A2836215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24" y="542"/>
                <a:ext cx="17" cy="16"/>
              </a:xfrm>
              <a:custGeom>
                <a:avLst/>
                <a:gdLst>
                  <a:gd name="T0" fmla="*/ 0 w 17"/>
                  <a:gd name="T1" fmla="*/ 0 h 16"/>
                  <a:gd name="T2" fmla="*/ 17 w 17"/>
                  <a:gd name="T3" fmla="*/ 16 h 16"/>
                  <a:gd name="T4" fmla="*/ 17 w 17"/>
                  <a:gd name="T5" fmla="*/ 16 h 16"/>
                  <a:gd name="T6" fmla="*/ 0 60000 65536"/>
                  <a:gd name="T7" fmla="*/ 0 60000 65536"/>
                  <a:gd name="T8" fmla="*/ 0 60000 65536"/>
                  <a:gd name="T9" fmla="*/ 0 w 17"/>
                  <a:gd name="T10" fmla="*/ 0 h 16"/>
                  <a:gd name="T11" fmla="*/ 17 w 17"/>
                  <a:gd name="T12" fmla="*/ 16 h 16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7" h="16">
                    <a:moveTo>
                      <a:pt x="0" y="0"/>
                    </a:moveTo>
                    <a:lnTo>
                      <a:pt x="17" y="16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41" name="Freeform 107">
                <a:extLst>
                  <a:ext uri="{FF2B5EF4-FFF2-40B4-BE49-F238E27FC236}">
                    <a16:creationId xmlns:a16="http://schemas.microsoft.com/office/drawing/2014/main" id="{7EB2115B-69E4-5867-4EB5-7A4AF9708689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9" y="664"/>
                <a:ext cx="16" cy="16"/>
              </a:xfrm>
              <a:custGeom>
                <a:avLst/>
                <a:gdLst>
                  <a:gd name="T0" fmla="*/ 16 w 16"/>
                  <a:gd name="T1" fmla="*/ 16 h 16"/>
                  <a:gd name="T2" fmla="*/ 0 w 16"/>
                  <a:gd name="T3" fmla="*/ 0 h 16"/>
                  <a:gd name="T4" fmla="*/ 0 w 16"/>
                  <a:gd name="T5" fmla="*/ 0 h 16"/>
                  <a:gd name="T6" fmla="*/ 0 60000 65536"/>
                  <a:gd name="T7" fmla="*/ 0 60000 65536"/>
                  <a:gd name="T8" fmla="*/ 0 60000 65536"/>
                  <a:gd name="T9" fmla="*/ 0 w 16"/>
                  <a:gd name="T10" fmla="*/ 0 h 16"/>
                  <a:gd name="T11" fmla="*/ 16 w 16"/>
                  <a:gd name="T12" fmla="*/ 16 h 16"/>
                </a:gdLst>
                <a:ahLst/>
                <a:cxnLst>
                  <a:cxn ang="T6">
                    <a:pos x="T0" y="T1"/>
                  </a:cxn>
                  <a:cxn ang="T7">
                    <a:pos x="T2" y="T3"/>
                  </a:cxn>
                  <a:cxn ang="T8">
                    <a:pos x="T4" y="T5"/>
                  </a:cxn>
                </a:cxnLst>
                <a:rect l="T9" t="T10" r="T11" b="T12"/>
                <a:pathLst>
                  <a:path w="16" h="16">
                    <a:moveTo>
                      <a:pt x="16" y="16"/>
                    </a:moveTo>
                    <a:lnTo>
                      <a:pt x="0" y="0"/>
                    </a:lnTo>
                  </a:path>
                </a:pathLst>
              </a:cu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</xdr:spPr>
          </xdr:sp>
        </xdr:grpSp>
      </xdr:grpSp>
      <xdr:grpSp>
        <xdr:nvGrpSpPr>
          <xdr:cNvPr id="5" name="Group 108">
            <a:extLst>
              <a:ext uri="{FF2B5EF4-FFF2-40B4-BE49-F238E27FC236}">
                <a16:creationId xmlns:a16="http://schemas.microsoft.com/office/drawing/2014/main" id="{80F02E8C-B8B1-9EF9-E742-C8B8FD94B675}"/>
              </a:ext>
            </a:extLst>
          </xdr:cNvPr>
          <xdr:cNvGrpSpPr>
            <a:grpSpLocks/>
          </xdr:cNvGrpSpPr>
        </xdr:nvGrpSpPr>
        <xdr:grpSpPr bwMode="auto">
          <a:xfrm>
            <a:off x="99" y="542"/>
            <a:ext cx="189" cy="185"/>
            <a:chOff x="99" y="542"/>
            <a:chExt cx="189" cy="185"/>
          </a:xfrm>
        </xdr:grpSpPr>
        <xdr:sp macro="" textlink="">
          <xdr:nvSpPr>
            <xdr:cNvPr id="6" name="Freeform 109">
              <a:extLst>
                <a:ext uri="{FF2B5EF4-FFF2-40B4-BE49-F238E27FC236}">
                  <a16:creationId xmlns:a16="http://schemas.microsoft.com/office/drawing/2014/main" id="{8C5D9F8C-0CCC-0761-C273-F6B1A904797E}"/>
                </a:ext>
              </a:extLst>
            </xdr:cNvPr>
            <xdr:cNvSpPr>
              <a:spLocks/>
            </xdr:cNvSpPr>
          </xdr:nvSpPr>
          <xdr:spPr bwMode="auto">
            <a:xfrm>
              <a:off x="99" y="572"/>
              <a:ext cx="142" cy="1"/>
            </a:xfrm>
            <a:custGeom>
              <a:avLst/>
              <a:gdLst>
                <a:gd name="T0" fmla="*/ 0 w 142"/>
                <a:gd name="T1" fmla="*/ 0 h 1"/>
                <a:gd name="T2" fmla="*/ 142 w 142"/>
                <a:gd name="T3" fmla="*/ 0 h 1"/>
                <a:gd name="T4" fmla="*/ 142 w 142"/>
                <a:gd name="T5" fmla="*/ 0 h 1"/>
                <a:gd name="T6" fmla="*/ 0 60000 65536"/>
                <a:gd name="T7" fmla="*/ 0 60000 65536"/>
                <a:gd name="T8" fmla="*/ 0 60000 65536"/>
                <a:gd name="T9" fmla="*/ 0 w 142"/>
                <a:gd name="T10" fmla="*/ 0 h 1"/>
                <a:gd name="T11" fmla="*/ 142 w 142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42" h="1">
                  <a:moveTo>
                    <a:pt x="0" y="0"/>
                  </a:moveTo>
                  <a:lnTo>
                    <a:pt x="142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" name="Freeform 110">
              <a:extLst>
                <a:ext uri="{FF2B5EF4-FFF2-40B4-BE49-F238E27FC236}">
                  <a16:creationId xmlns:a16="http://schemas.microsoft.com/office/drawing/2014/main" id="{05FB63B1-976D-3E1A-89EF-0CD1B5E7CF9B}"/>
                </a:ext>
              </a:extLst>
            </xdr:cNvPr>
            <xdr:cNvSpPr>
              <a:spLocks/>
            </xdr:cNvSpPr>
          </xdr:nvSpPr>
          <xdr:spPr bwMode="auto">
            <a:xfrm>
              <a:off x="99" y="701"/>
              <a:ext cx="1" cy="26"/>
            </a:xfrm>
            <a:custGeom>
              <a:avLst/>
              <a:gdLst>
                <a:gd name="T0" fmla="*/ 0 w 1"/>
                <a:gd name="T1" fmla="*/ 0 h 26"/>
                <a:gd name="T2" fmla="*/ 0 w 1"/>
                <a:gd name="T3" fmla="*/ 26 h 26"/>
                <a:gd name="T4" fmla="*/ 0 w 1"/>
                <a:gd name="T5" fmla="*/ 26 h 26"/>
                <a:gd name="T6" fmla="*/ 0 60000 65536"/>
                <a:gd name="T7" fmla="*/ 0 60000 65536"/>
                <a:gd name="T8" fmla="*/ 0 60000 65536"/>
                <a:gd name="T9" fmla="*/ 0 w 1"/>
                <a:gd name="T10" fmla="*/ 0 h 26"/>
                <a:gd name="T11" fmla="*/ 1 w 1"/>
                <a:gd name="T12" fmla="*/ 26 h 26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" h="26">
                  <a:moveTo>
                    <a:pt x="0" y="0"/>
                  </a:moveTo>
                  <a:lnTo>
                    <a:pt x="0" y="26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" name="Freeform 111">
              <a:extLst>
                <a:ext uri="{FF2B5EF4-FFF2-40B4-BE49-F238E27FC236}">
                  <a16:creationId xmlns:a16="http://schemas.microsoft.com/office/drawing/2014/main" id="{0D8729D4-97FC-9108-B1FD-6BF69216A03D}"/>
                </a:ext>
              </a:extLst>
            </xdr:cNvPr>
            <xdr:cNvSpPr>
              <a:spLocks/>
            </xdr:cNvSpPr>
          </xdr:nvSpPr>
          <xdr:spPr bwMode="auto">
            <a:xfrm>
              <a:off x="241" y="701"/>
              <a:ext cx="1" cy="26"/>
            </a:xfrm>
            <a:custGeom>
              <a:avLst/>
              <a:gdLst>
                <a:gd name="T0" fmla="*/ 0 w 1"/>
                <a:gd name="T1" fmla="*/ 0 h 26"/>
                <a:gd name="T2" fmla="*/ 0 w 1"/>
                <a:gd name="T3" fmla="*/ 26 h 26"/>
                <a:gd name="T4" fmla="*/ 0 w 1"/>
                <a:gd name="T5" fmla="*/ 26 h 26"/>
                <a:gd name="T6" fmla="*/ 0 60000 65536"/>
                <a:gd name="T7" fmla="*/ 0 60000 65536"/>
                <a:gd name="T8" fmla="*/ 0 60000 65536"/>
                <a:gd name="T9" fmla="*/ 0 w 1"/>
                <a:gd name="T10" fmla="*/ 0 h 26"/>
                <a:gd name="T11" fmla="*/ 1 w 1"/>
                <a:gd name="T12" fmla="*/ 26 h 26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" h="26">
                  <a:moveTo>
                    <a:pt x="0" y="0"/>
                  </a:moveTo>
                  <a:lnTo>
                    <a:pt x="0" y="26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" name="Freeform 112">
              <a:extLst>
                <a:ext uri="{FF2B5EF4-FFF2-40B4-BE49-F238E27FC236}">
                  <a16:creationId xmlns:a16="http://schemas.microsoft.com/office/drawing/2014/main" id="{3D4FF7A2-76FD-9AD9-2B77-2A8EE630030F}"/>
                </a:ext>
              </a:extLst>
            </xdr:cNvPr>
            <xdr:cNvSpPr>
              <a:spLocks/>
            </xdr:cNvSpPr>
          </xdr:nvSpPr>
          <xdr:spPr bwMode="auto">
            <a:xfrm>
              <a:off x="105" y="721"/>
              <a:ext cx="48" cy="1"/>
            </a:xfrm>
            <a:custGeom>
              <a:avLst/>
              <a:gdLst>
                <a:gd name="T0" fmla="*/ 0 w 48"/>
                <a:gd name="T1" fmla="*/ 0 h 1"/>
                <a:gd name="T2" fmla="*/ 48 w 48"/>
                <a:gd name="T3" fmla="*/ 0 h 1"/>
                <a:gd name="T4" fmla="*/ 48 w 48"/>
                <a:gd name="T5" fmla="*/ 0 h 1"/>
                <a:gd name="T6" fmla="*/ 0 60000 65536"/>
                <a:gd name="T7" fmla="*/ 0 60000 65536"/>
                <a:gd name="T8" fmla="*/ 0 60000 65536"/>
                <a:gd name="T9" fmla="*/ 0 w 48"/>
                <a:gd name="T10" fmla="*/ 0 h 1"/>
                <a:gd name="T11" fmla="*/ 48 w 48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48" h="1">
                  <a:moveTo>
                    <a:pt x="0" y="0"/>
                  </a:moveTo>
                  <a:lnTo>
                    <a:pt x="48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0" name="Freeform 113">
              <a:extLst>
                <a:ext uri="{FF2B5EF4-FFF2-40B4-BE49-F238E27FC236}">
                  <a16:creationId xmlns:a16="http://schemas.microsoft.com/office/drawing/2014/main" id="{B97F0CEC-8168-98C9-6AD6-865AE922303B}"/>
                </a:ext>
              </a:extLst>
            </xdr:cNvPr>
            <xdr:cNvSpPr>
              <a:spLocks/>
            </xdr:cNvSpPr>
          </xdr:nvSpPr>
          <xdr:spPr bwMode="auto">
            <a:xfrm>
              <a:off x="186" y="721"/>
              <a:ext cx="49" cy="1"/>
            </a:xfrm>
            <a:custGeom>
              <a:avLst/>
              <a:gdLst>
                <a:gd name="T0" fmla="*/ 49 w 49"/>
                <a:gd name="T1" fmla="*/ 0 h 1"/>
                <a:gd name="T2" fmla="*/ 0 w 49"/>
                <a:gd name="T3" fmla="*/ 0 h 1"/>
                <a:gd name="T4" fmla="*/ 0 w 49"/>
                <a:gd name="T5" fmla="*/ 0 h 1"/>
                <a:gd name="T6" fmla="*/ 0 60000 65536"/>
                <a:gd name="T7" fmla="*/ 0 60000 65536"/>
                <a:gd name="T8" fmla="*/ 0 60000 65536"/>
                <a:gd name="T9" fmla="*/ 0 w 49"/>
                <a:gd name="T10" fmla="*/ 0 h 1"/>
                <a:gd name="T11" fmla="*/ 49 w 49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49" h="1">
                  <a:moveTo>
                    <a:pt x="49" y="0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1" name="Freeform 114">
              <a:extLst>
                <a:ext uri="{FF2B5EF4-FFF2-40B4-BE49-F238E27FC236}">
                  <a16:creationId xmlns:a16="http://schemas.microsoft.com/office/drawing/2014/main" id="{D6E0473D-58FB-413C-A291-F8C8DFE6FD60}"/>
                </a:ext>
              </a:extLst>
            </xdr:cNvPr>
            <xdr:cNvSpPr>
              <a:spLocks/>
            </xdr:cNvSpPr>
          </xdr:nvSpPr>
          <xdr:spPr bwMode="auto">
            <a:xfrm>
              <a:off x="99" y="720"/>
              <a:ext cx="6" cy="2"/>
            </a:xfrm>
            <a:custGeom>
              <a:avLst/>
              <a:gdLst>
                <a:gd name="T0" fmla="*/ 6 w 6"/>
                <a:gd name="T1" fmla="*/ 0 h 2"/>
                <a:gd name="T2" fmla="*/ 6 w 6"/>
                <a:gd name="T3" fmla="*/ 2 h 2"/>
                <a:gd name="T4" fmla="*/ 0 w 6"/>
                <a:gd name="T5" fmla="*/ 1 h 2"/>
                <a:gd name="T6" fmla="*/ 6 w 6"/>
                <a:gd name="T7" fmla="*/ 0 h 2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2"/>
                <a:gd name="T14" fmla="*/ 6 w 6"/>
                <a:gd name="T15" fmla="*/ 2 h 2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2">
                  <a:moveTo>
                    <a:pt x="6" y="0"/>
                  </a:moveTo>
                  <a:lnTo>
                    <a:pt x="6" y="2"/>
                  </a:lnTo>
                  <a:lnTo>
                    <a:pt x="0" y="1"/>
                  </a:lnTo>
                  <a:lnTo>
                    <a:pt x="6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12" name="Freeform 115">
              <a:extLst>
                <a:ext uri="{FF2B5EF4-FFF2-40B4-BE49-F238E27FC236}">
                  <a16:creationId xmlns:a16="http://schemas.microsoft.com/office/drawing/2014/main" id="{32AE4D08-0F6D-F773-EE9E-316089D866F9}"/>
                </a:ext>
              </a:extLst>
            </xdr:cNvPr>
            <xdr:cNvSpPr>
              <a:spLocks/>
            </xdr:cNvSpPr>
          </xdr:nvSpPr>
          <xdr:spPr bwMode="auto">
            <a:xfrm>
              <a:off x="99" y="720"/>
              <a:ext cx="6" cy="2"/>
            </a:xfrm>
            <a:custGeom>
              <a:avLst/>
              <a:gdLst>
                <a:gd name="T0" fmla="*/ 6 w 6"/>
                <a:gd name="T1" fmla="*/ 0 h 2"/>
                <a:gd name="T2" fmla="*/ 6 w 6"/>
                <a:gd name="T3" fmla="*/ 2 h 2"/>
                <a:gd name="T4" fmla="*/ 0 w 6"/>
                <a:gd name="T5" fmla="*/ 1 h 2"/>
                <a:gd name="T6" fmla="*/ 6 w 6"/>
                <a:gd name="T7" fmla="*/ 0 h 2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2"/>
                <a:gd name="T14" fmla="*/ 6 w 6"/>
                <a:gd name="T15" fmla="*/ 2 h 2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2">
                  <a:moveTo>
                    <a:pt x="6" y="0"/>
                  </a:moveTo>
                  <a:lnTo>
                    <a:pt x="6" y="2"/>
                  </a:lnTo>
                  <a:lnTo>
                    <a:pt x="0" y="1"/>
                  </a:lnTo>
                  <a:lnTo>
                    <a:pt x="6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3" name="Freeform 116">
              <a:extLst>
                <a:ext uri="{FF2B5EF4-FFF2-40B4-BE49-F238E27FC236}">
                  <a16:creationId xmlns:a16="http://schemas.microsoft.com/office/drawing/2014/main" id="{3ED692B5-4238-29D7-4E79-ED48C4CC6C7D}"/>
                </a:ext>
              </a:extLst>
            </xdr:cNvPr>
            <xdr:cNvSpPr>
              <a:spLocks/>
            </xdr:cNvSpPr>
          </xdr:nvSpPr>
          <xdr:spPr bwMode="auto">
            <a:xfrm>
              <a:off x="235" y="720"/>
              <a:ext cx="6" cy="2"/>
            </a:xfrm>
            <a:custGeom>
              <a:avLst/>
              <a:gdLst>
                <a:gd name="T0" fmla="*/ 0 w 6"/>
                <a:gd name="T1" fmla="*/ 0 h 2"/>
                <a:gd name="T2" fmla="*/ 0 w 6"/>
                <a:gd name="T3" fmla="*/ 2 h 2"/>
                <a:gd name="T4" fmla="*/ 6 w 6"/>
                <a:gd name="T5" fmla="*/ 1 h 2"/>
                <a:gd name="T6" fmla="*/ 0 w 6"/>
                <a:gd name="T7" fmla="*/ 0 h 2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2"/>
                <a:gd name="T14" fmla="*/ 6 w 6"/>
                <a:gd name="T15" fmla="*/ 2 h 2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2">
                  <a:moveTo>
                    <a:pt x="0" y="0"/>
                  </a:moveTo>
                  <a:lnTo>
                    <a:pt x="0" y="2"/>
                  </a:lnTo>
                  <a:lnTo>
                    <a:pt x="6" y="1"/>
                  </a:lnTo>
                  <a:lnTo>
                    <a:pt x="0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14" name="Freeform 117">
              <a:extLst>
                <a:ext uri="{FF2B5EF4-FFF2-40B4-BE49-F238E27FC236}">
                  <a16:creationId xmlns:a16="http://schemas.microsoft.com/office/drawing/2014/main" id="{02F22BF7-75AA-ABD7-BD99-C603CEF8E344}"/>
                </a:ext>
              </a:extLst>
            </xdr:cNvPr>
            <xdr:cNvSpPr>
              <a:spLocks/>
            </xdr:cNvSpPr>
          </xdr:nvSpPr>
          <xdr:spPr bwMode="auto">
            <a:xfrm>
              <a:off x="235" y="720"/>
              <a:ext cx="6" cy="2"/>
            </a:xfrm>
            <a:custGeom>
              <a:avLst/>
              <a:gdLst>
                <a:gd name="T0" fmla="*/ 0 w 6"/>
                <a:gd name="T1" fmla="*/ 0 h 2"/>
                <a:gd name="T2" fmla="*/ 0 w 6"/>
                <a:gd name="T3" fmla="*/ 2 h 2"/>
                <a:gd name="T4" fmla="*/ 6 w 6"/>
                <a:gd name="T5" fmla="*/ 1 h 2"/>
                <a:gd name="T6" fmla="*/ 0 w 6"/>
                <a:gd name="T7" fmla="*/ 0 h 2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2"/>
                <a:gd name="T14" fmla="*/ 6 w 6"/>
                <a:gd name="T15" fmla="*/ 2 h 2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2">
                  <a:moveTo>
                    <a:pt x="0" y="0"/>
                  </a:moveTo>
                  <a:lnTo>
                    <a:pt x="0" y="2"/>
                  </a:lnTo>
                  <a:lnTo>
                    <a:pt x="6" y="1"/>
                  </a:ln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5" name="Freeform 118">
              <a:extLst>
                <a:ext uri="{FF2B5EF4-FFF2-40B4-BE49-F238E27FC236}">
                  <a16:creationId xmlns:a16="http://schemas.microsoft.com/office/drawing/2014/main" id="{E3D97C87-AD10-7A65-8272-370791FFD2DA}"/>
                </a:ext>
              </a:extLst>
            </xdr:cNvPr>
            <xdr:cNvSpPr>
              <a:spLocks/>
            </xdr:cNvSpPr>
          </xdr:nvSpPr>
          <xdr:spPr bwMode="auto">
            <a:xfrm>
              <a:off x="263" y="542"/>
              <a:ext cx="25" cy="1"/>
            </a:xfrm>
            <a:custGeom>
              <a:avLst/>
              <a:gdLst>
                <a:gd name="T0" fmla="*/ 0 w 25"/>
                <a:gd name="T1" fmla="*/ 0 h 1"/>
                <a:gd name="T2" fmla="*/ 25 w 25"/>
                <a:gd name="T3" fmla="*/ 0 h 1"/>
                <a:gd name="T4" fmla="*/ 25 w 25"/>
                <a:gd name="T5" fmla="*/ 0 h 1"/>
                <a:gd name="T6" fmla="*/ 0 60000 65536"/>
                <a:gd name="T7" fmla="*/ 0 60000 65536"/>
                <a:gd name="T8" fmla="*/ 0 60000 65536"/>
                <a:gd name="T9" fmla="*/ 0 w 25"/>
                <a:gd name="T10" fmla="*/ 0 h 1"/>
                <a:gd name="T11" fmla="*/ 25 w 25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25" h="1">
                  <a:moveTo>
                    <a:pt x="0" y="0"/>
                  </a:moveTo>
                  <a:lnTo>
                    <a:pt x="25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6" name="Freeform 119">
              <a:extLst>
                <a:ext uri="{FF2B5EF4-FFF2-40B4-BE49-F238E27FC236}">
                  <a16:creationId xmlns:a16="http://schemas.microsoft.com/office/drawing/2014/main" id="{A6231C53-9164-474F-8EEC-8849B9F1B682}"/>
                </a:ext>
              </a:extLst>
            </xdr:cNvPr>
            <xdr:cNvSpPr>
              <a:spLocks/>
            </xdr:cNvSpPr>
          </xdr:nvSpPr>
          <xdr:spPr bwMode="auto">
            <a:xfrm>
              <a:off x="263" y="680"/>
              <a:ext cx="25" cy="1"/>
            </a:xfrm>
            <a:custGeom>
              <a:avLst/>
              <a:gdLst>
                <a:gd name="T0" fmla="*/ 0 w 25"/>
                <a:gd name="T1" fmla="*/ 0 h 1"/>
                <a:gd name="T2" fmla="*/ 25 w 25"/>
                <a:gd name="T3" fmla="*/ 0 h 1"/>
                <a:gd name="T4" fmla="*/ 25 w 25"/>
                <a:gd name="T5" fmla="*/ 0 h 1"/>
                <a:gd name="T6" fmla="*/ 0 60000 65536"/>
                <a:gd name="T7" fmla="*/ 0 60000 65536"/>
                <a:gd name="T8" fmla="*/ 0 60000 65536"/>
                <a:gd name="T9" fmla="*/ 0 w 25"/>
                <a:gd name="T10" fmla="*/ 0 h 1"/>
                <a:gd name="T11" fmla="*/ 25 w 25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25" h="1">
                  <a:moveTo>
                    <a:pt x="0" y="0"/>
                  </a:moveTo>
                  <a:lnTo>
                    <a:pt x="25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7" name="Freeform 120">
              <a:extLst>
                <a:ext uri="{FF2B5EF4-FFF2-40B4-BE49-F238E27FC236}">
                  <a16:creationId xmlns:a16="http://schemas.microsoft.com/office/drawing/2014/main" id="{C7E76B55-D419-E814-1214-513296606A7A}"/>
                </a:ext>
              </a:extLst>
            </xdr:cNvPr>
            <xdr:cNvSpPr>
              <a:spLocks/>
            </xdr:cNvSpPr>
          </xdr:nvSpPr>
          <xdr:spPr bwMode="auto">
            <a:xfrm>
              <a:off x="282" y="548"/>
              <a:ext cx="1" cy="54"/>
            </a:xfrm>
            <a:custGeom>
              <a:avLst/>
              <a:gdLst>
                <a:gd name="T0" fmla="*/ 0 w 1"/>
                <a:gd name="T1" fmla="*/ 0 h 54"/>
                <a:gd name="T2" fmla="*/ 0 w 1"/>
                <a:gd name="T3" fmla="*/ 54 h 54"/>
                <a:gd name="T4" fmla="*/ 0 w 1"/>
                <a:gd name="T5" fmla="*/ 54 h 54"/>
                <a:gd name="T6" fmla="*/ 0 60000 65536"/>
                <a:gd name="T7" fmla="*/ 0 60000 65536"/>
                <a:gd name="T8" fmla="*/ 0 60000 65536"/>
                <a:gd name="T9" fmla="*/ 0 w 1"/>
                <a:gd name="T10" fmla="*/ 0 h 54"/>
                <a:gd name="T11" fmla="*/ 1 w 1"/>
                <a:gd name="T12" fmla="*/ 54 h 54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" h="54">
                  <a:moveTo>
                    <a:pt x="0" y="0"/>
                  </a:moveTo>
                  <a:lnTo>
                    <a:pt x="0" y="54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8" name="Freeform 121">
              <a:extLst>
                <a:ext uri="{FF2B5EF4-FFF2-40B4-BE49-F238E27FC236}">
                  <a16:creationId xmlns:a16="http://schemas.microsoft.com/office/drawing/2014/main" id="{0CAA2443-2383-0C85-7F62-874EC170A78D}"/>
                </a:ext>
              </a:extLst>
            </xdr:cNvPr>
            <xdr:cNvSpPr>
              <a:spLocks/>
            </xdr:cNvSpPr>
          </xdr:nvSpPr>
          <xdr:spPr bwMode="auto">
            <a:xfrm>
              <a:off x="282" y="618"/>
              <a:ext cx="1" cy="56"/>
            </a:xfrm>
            <a:custGeom>
              <a:avLst/>
              <a:gdLst>
                <a:gd name="T0" fmla="*/ 0 w 1"/>
                <a:gd name="T1" fmla="*/ 56 h 56"/>
                <a:gd name="T2" fmla="*/ 0 w 1"/>
                <a:gd name="T3" fmla="*/ 0 h 56"/>
                <a:gd name="T4" fmla="*/ 0 w 1"/>
                <a:gd name="T5" fmla="*/ 0 h 56"/>
                <a:gd name="T6" fmla="*/ 0 60000 65536"/>
                <a:gd name="T7" fmla="*/ 0 60000 65536"/>
                <a:gd name="T8" fmla="*/ 0 60000 65536"/>
                <a:gd name="T9" fmla="*/ 0 w 1"/>
                <a:gd name="T10" fmla="*/ 0 h 56"/>
                <a:gd name="T11" fmla="*/ 1 w 1"/>
                <a:gd name="T12" fmla="*/ 56 h 56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" h="56">
                  <a:moveTo>
                    <a:pt x="0" y="56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19" name="Freeform 122">
              <a:extLst>
                <a:ext uri="{FF2B5EF4-FFF2-40B4-BE49-F238E27FC236}">
                  <a16:creationId xmlns:a16="http://schemas.microsoft.com/office/drawing/2014/main" id="{1FDAECB4-CF80-0A8F-B027-C9E3C98D41B6}"/>
                </a:ext>
              </a:extLst>
            </xdr:cNvPr>
            <xdr:cNvSpPr>
              <a:spLocks/>
            </xdr:cNvSpPr>
          </xdr:nvSpPr>
          <xdr:spPr bwMode="auto">
            <a:xfrm>
              <a:off x="281" y="542"/>
              <a:ext cx="2" cy="6"/>
            </a:xfrm>
            <a:custGeom>
              <a:avLst/>
              <a:gdLst>
                <a:gd name="T0" fmla="*/ 0 w 2"/>
                <a:gd name="T1" fmla="*/ 6 h 6"/>
                <a:gd name="T2" fmla="*/ 2 w 2"/>
                <a:gd name="T3" fmla="*/ 6 h 6"/>
                <a:gd name="T4" fmla="*/ 1 w 2"/>
                <a:gd name="T5" fmla="*/ 0 h 6"/>
                <a:gd name="T6" fmla="*/ 0 w 2"/>
                <a:gd name="T7" fmla="*/ 6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6"/>
                  </a:moveTo>
                  <a:lnTo>
                    <a:pt x="2" y="6"/>
                  </a:lnTo>
                  <a:lnTo>
                    <a:pt x="1" y="0"/>
                  </a:lnTo>
                  <a:lnTo>
                    <a:pt x="0" y="6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20" name="Freeform 123">
              <a:extLst>
                <a:ext uri="{FF2B5EF4-FFF2-40B4-BE49-F238E27FC236}">
                  <a16:creationId xmlns:a16="http://schemas.microsoft.com/office/drawing/2014/main" id="{7BAA4A8E-412B-9FE2-3BBF-E9080E2A580D}"/>
                </a:ext>
              </a:extLst>
            </xdr:cNvPr>
            <xdr:cNvSpPr>
              <a:spLocks/>
            </xdr:cNvSpPr>
          </xdr:nvSpPr>
          <xdr:spPr bwMode="auto">
            <a:xfrm>
              <a:off x="281" y="542"/>
              <a:ext cx="2" cy="6"/>
            </a:xfrm>
            <a:custGeom>
              <a:avLst/>
              <a:gdLst>
                <a:gd name="T0" fmla="*/ 0 w 2"/>
                <a:gd name="T1" fmla="*/ 6 h 6"/>
                <a:gd name="T2" fmla="*/ 2 w 2"/>
                <a:gd name="T3" fmla="*/ 6 h 6"/>
                <a:gd name="T4" fmla="*/ 1 w 2"/>
                <a:gd name="T5" fmla="*/ 0 h 6"/>
                <a:gd name="T6" fmla="*/ 0 w 2"/>
                <a:gd name="T7" fmla="*/ 6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6"/>
                  </a:moveTo>
                  <a:lnTo>
                    <a:pt x="2" y="6"/>
                  </a:lnTo>
                  <a:lnTo>
                    <a:pt x="1" y="0"/>
                  </a:lnTo>
                  <a:lnTo>
                    <a:pt x="0" y="6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1" name="Freeform 124">
              <a:extLst>
                <a:ext uri="{FF2B5EF4-FFF2-40B4-BE49-F238E27FC236}">
                  <a16:creationId xmlns:a16="http://schemas.microsoft.com/office/drawing/2014/main" id="{EFF82930-2CBD-EE2F-1528-BAC123291243}"/>
                </a:ext>
              </a:extLst>
            </xdr:cNvPr>
            <xdr:cNvSpPr>
              <a:spLocks/>
            </xdr:cNvSpPr>
          </xdr:nvSpPr>
          <xdr:spPr bwMode="auto">
            <a:xfrm>
              <a:off x="281" y="674"/>
              <a:ext cx="2" cy="6"/>
            </a:xfrm>
            <a:custGeom>
              <a:avLst/>
              <a:gdLst>
                <a:gd name="T0" fmla="*/ 0 w 2"/>
                <a:gd name="T1" fmla="*/ 0 h 6"/>
                <a:gd name="T2" fmla="*/ 2 w 2"/>
                <a:gd name="T3" fmla="*/ 0 h 6"/>
                <a:gd name="T4" fmla="*/ 1 w 2"/>
                <a:gd name="T5" fmla="*/ 6 h 6"/>
                <a:gd name="T6" fmla="*/ 0 w 2"/>
                <a:gd name="T7" fmla="*/ 0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0"/>
                  </a:moveTo>
                  <a:lnTo>
                    <a:pt x="2" y="0"/>
                  </a:lnTo>
                  <a:lnTo>
                    <a:pt x="1" y="6"/>
                  </a:lnTo>
                  <a:lnTo>
                    <a:pt x="0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22" name="Freeform 125">
              <a:extLst>
                <a:ext uri="{FF2B5EF4-FFF2-40B4-BE49-F238E27FC236}">
                  <a16:creationId xmlns:a16="http://schemas.microsoft.com/office/drawing/2014/main" id="{88B48E97-0122-B299-AEC0-C0F944BF3562}"/>
                </a:ext>
              </a:extLst>
            </xdr:cNvPr>
            <xdr:cNvSpPr>
              <a:spLocks/>
            </xdr:cNvSpPr>
          </xdr:nvSpPr>
          <xdr:spPr bwMode="auto">
            <a:xfrm>
              <a:off x="281" y="674"/>
              <a:ext cx="2" cy="6"/>
            </a:xfrm>
            <a:custGeom>
              <a:avLst/>
              <a:gdLst>
                <a:gd name="T0" fmla="*/ 0 w 2"/>
                <a:gd name="T1" fmla="*/ 0 h 6"/>
                <a:gd name="T2" fmla="*/ 2 w 2"/>
                <a:gd name="T3" fmla="*/ 0 h 6"/>
                <a:gd name="T4" fmla="*/ 1 w 2"/>
                <a:gd name="T5" fmla="*/ 6 h 6"/>
                <a:gd name="T6" fmla="*/ 0 w 2"/>
                <a:gd name="T7" fmla="*/ 0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0"/>
                  </a:moveTo>
                  <a:lnTo>
                    <a:pt x="2" y="0"/>
                  </a:lnTo>
                  <a:lnTo>
                    <a:pt x="1" y="6"/>
                  </a:ln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3" name="Freeform 126">
              <a:extLst>
                <a:ext uri="{FF2B5EF4-FFF2-40B4-BE49-F238E27FC236}">
                  <a16:creationId xmlns:a16="http://schemas.microsoft.com/office/drawing/2014/main" id="{6316E762-1B1A-A041-56B3-4E4449D1F094}"/>
                </a:ext>
              </a:extLst>
            </xdr:cNvPr>
            <xdr:cNvSpPr>
              <a:spLocks/>
            </xdr:cNvSpPr>
          </xdr:nvSpPr>
          <xdr:spPr bwMode="auto">
            <a:xfrm>
              <a:off x="186" y="574"/>
              <a:ext cx="15" cy="1"/>
            </a:xfrm>
            <a:custGeom>
              <a:avLst/>
              <a:gdLst>
                <a:gd name="T0" fmla="*/ 0 w 15"/>
                <a:gd name="T1" fmla="*/ 0 h 1"/>
                <a:gd name="T2" fmla="*/ 15 w 15"/>
                <a:gd name="T3" fmla="*/ 0 h 1"/>
                <a:gd name="T4" fmla="*/ 15 w 15"/>
                <a:gd name="T5" fmla="*/ 0 h 1"/>
                <a:gd name="T6" fmla="*/ 0 60000 65536"/>
                <a:gd name="T7" fmla="*/ 0 60000 65536"/>
                <a:gd name="T8" fmla="*/ 0 60000 65536"/>
                <a:gd name="T9" fmla="*/ 0 w 15"/>
                <a:gd name="T10" fmla="*/ 0 h 1"/>
                <a:gd name="T11" fmla="*/ 15 w 15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5" h="1">
                  <a:moveTo>
                    <a:pt x="0" y="0"/>
                  </a:moveTo>
                  <a:lnTo>
                    <a:pt x="15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4" name="Freeform 127">
              <a:extLst>
                <a:ext uri="{FF2B5EF4-FFF2-40B4-BE49-F238E27FC236}">
                  <a16:creationId xmlns:a16="http://schemas.microsoft.com/office/drawing/2014/main" id="{87E66CEC-EBE2-7AA1-B89A-EBE824F16E53}"/>
                </a:ext>
              </a:extLst>
            </xdr:cNvPr>
            <xdr:cNvSpPr>
              <a:spLocks/>
            </xdr:cNvSpPr>
          </xdr:nvSpPr>
          <xdr:spPr bwMode="auto">
            <a:xfrm>
              <a:off x="192" y="577"/>
              <a:ext cx="3" cy="1"/>
            </a:xfrm>
            <a:custGeom>
              <a:avLst/>
              <a:gdLst>
                <a:gd name="T0" fmla="*/ 0 w 3"/>
                <a:gd name="T1" fmla="*/ 0 h 1"/>
                <a:gd name="T2" fmla="*/ 3 w 3"/>
                <a:gd name="T3" fmla="*/ 0 h 1"/>
                <a:gd name="T4" fmla="*/ 3 w 3"/>
                <a:gd name="T5" fmla="*/ 0 h 1"/>
                <a:gd name="T6" fmla="*/ 0 60000 65536"/>
                <a:gd name="T7" fmla="*/ 0 60000 65536"/>
                <a:gd name="T8" fmla="*/ 0 60000 65536"/>
                <a:gd name="T9" fmla="*/ 0 w 3"/>
                <a:gd name="T10" fmla="*/ 0 h 1"/>
                <a:gd name="T11" fmla="*/ 3 w 3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3" h="1">
                  <a:moveTo>
                    <a:pt x="0" y="0"/>
                  </a:moveTo>
                  <a:lnTo>
                    <a:pt x="3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5" name="Freeform 128">
              <a:extLst>
                <a:ext uri="{FF2B5EF4-FFF2-40B4-BE49-F238E27FC236}">
                  <a16:creationId xmlns:a16="http://schemas.microsoft.com/office/drawing/2014/main" id="{B939FE15-A1AD-887B-684D-5E89649B9097}"/>
                </a:ext>
              </a:extLst>
            </xdr:cNvPr>
            <xdr:cNvSpPr>
              <a:spLocks/>
            </xdr:cNvSpPr>
          </xdr:nvSpPr>
          <xdr:spPr bwMode="auto">
            <a:xfrm>
              <a:off x="190" y="575"/>
              <a:ext cx="8" cy="1"/>
            </a:xfrm>
            <a:custGeom>
              <a:avLst/>
              <a:gdLst>
                <a:gd name="T0" fmla="*/ 0 w 8"/>
                <a:gd name="T1" fmla="*/ 0 h 1"/>
                <a:gd name="T2" fmla="*/ 8 w 8"/>
                <a:gd name="T3" fmla="*/ 0 h 1"/>
                <a:gd name="T4" fmla="*/ 8 w 8"/>
                <a:gd name="T5" fmla="*/ 0 h 1"/>
                <a:gd name="T6" fmla="*/ 0 60000 65536"/>
                <a:gd name="T7" fmla="*/ 0 60000 65536"/>
                <a:gd name="T8" fmla="*/ 0 60000 65536"/>
                <a:gd name="T9" fmla="*/ 0 w 8"/>
                <a:gd name="T10" fmla="*/ 0 h 1"/>
                <a:gd name="T11" fmla="*/ 8 w 8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8" h="1">
                  <a:moveTo>
                    <a:pt x="0" y="0"/>
                  </a:moveTo>
                  <a:lnTo>
                    <a:pt x="8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6" name="Freeform 129">
              <a:extLst>
                <a:ext uri="{FF2B5EF4-FFF2-40B4-BE49-F238E27FC236}">
                  <a16:creationId xmlns:a16="http://schemas.microsoft.com/office/drawing/2014/main" id="{AB909BFD-80B1-8F71-53FD-1694F70BF48C}"/>
                </a:ext>
              </a:extLst>
            </xdr:cNvPr>
            <xdr:cNvSpPr>
              <a:spLocks/>
            </xdr:cNvSpPr>
          </xdr:nvSpPr>
          <xdr:spPr bwMode="auto">
            <a:xfrm>
              <a:off x="189" y="569"/>
              <a:ext cx="5" cy="3"/>
            </a:xfrm>
            <a:custGeom>
              <a:avLst/>
              <a:gdLst>
                <a:gd name="T0" fmla="*/ 5 w 5"/>
                <a:gd name="T1" fmla="*/ 3 h 3"/>
                <a:gd name="T2" fmla="*/ 0 w 5"/>
                <a:gd name="T3" fmla="*/ 0 h 3"/>
                <a:gd name="T4" fmla="*/ 0 w 5"/>
                <a:gd name="T5" fmla="*/ 0 h 3"/>
                <a:gd name="T6" fmla="*/ 0 60000 65536"/>
                <a:gd name="T7" fmla="*/ 0 60000 65536"/>
                <a:gd name="T8" fmla="*/ 0 60000 65536"/>
                <a:gd name="T9" fmla="*/ 0 w 5"/>
                <a:gd name="T10" fmla="*/ 0 h 3"/>
                <a:gd name="T11" fmla="*/ 5 w 5"/>
                <a:gd name="T12" fmla="*/ 3 h 3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5" h="3">
                  <a:moveTo>
                    <a:pt x="5" y="3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7" name="Freeform 130">
              <a:extLst>
                <a:ext uri="{FF2B5EF4-FFF2-40B4-BE49-F238E27FC236}">
                  <a16:creationId xmlns:a16="http://schemas.microsoft.com/office/drawing/2014/main" id="{F95FE0B4-B17A-D52C-793B-971B0EFB85B3}"/>
                </a:ext>
              </a:extLst>
            </xdr:cNvPr>
            <xdr:cNvSpPr>
              <a:spLocks/>
            </xdr:cNvSpPr>
          </xdr:nvSpPr>
          <xdr:spPr bwMode="auto">
            <a:xfrm>
              <a:off x="189" y="569"/>
              <a:ext cx="8" cy="1"/>
            </a:xfrm>
            <a:custGeom>
              <a:avLst/>
              <a:gdLst>
                <a:gd name="T0" fmla="*/ 0 w 8"/>
                <a:gd name="T1" fmla="*/ 0 h 1"/>
                <a:gd name="T2" fmla="*/ 8 w 8"/>
                <a:gd name="T3" fmla="*/ 0 h 1"/>
                <a:gd name="T4" fmla="*/ 8 w 8"/>
                <a:gd name="T5" fmla="*/ 0 h 1"/>
                <a:gd name="T6" fmla="*/ 0 60000 65536"/>
                <a:gd name="T7" fmla="*/ 0 60000 65536"/>
                <a:gd name="T8" fmla="*/ 0 60000 65536"/>
                <a:gd name="T9" fmla="*/ 0 w 8"/>
                <a:gd name="T10" fmla="*/ 0 h 1"/>
                <a:gd name="T11" fmla="*/ 8 w 8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8" h="1">
                  <a:moveTo>
                    <a:pt x="0" y="0"/>
                  </a:moveTo>
                  <a:lnTo>
                    <a:pt x="8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28" name="Freeform 131">
              <a:extLst>
                <a:ext uri="{FF2B5EF4-FFF2-40B4-BE49-F238E27FC236}">
                  <a16:creationId xmlns:a16="http://schemas.microsoft.com/office/drawing/2014/main" id="{700C228E-C5AD-0D3D-9157-2B3633BD19C4}"/>
                </a:ext>
              </a:extLst>
            </xdr:cNvPr>
            <xdr:cNvSpPr>
              <a:spLocks/>
            </xdr:cNvSpPr>
          </xdr:nvSpPr>
          <xdr:spPr bwMode="auto">
            <a:xfrm>
              <a:off x="194" y="569"/>
              <a:ext cx="3" cy="3"/>
            </a:xfrm>
            <a:custGeom>
              <a:avLst/>
              <a:gdLst>
                <a:gd name="T0" fmla="*/ 3 w 3"/>
                <a:gd name="T1" fmla="*/ 0 h 3"/>
                <a:gd name="T2" fmla="*/ 0 w 3"/>
                <a:gd name="T3" fmla="*/ 3 h 3"/>
                <a:gd name="T4" fmla="*/ 0 w 3"/>
                <a:gd name="T5" fmla="*/ 3 h 3"/>
                <a:gd name="T6" fmla="*/ 0 60000 65536"/>
                <a:gd name="T7" fmla="*/ 0 60000 65536"/>
                <a:gd name="T8" fmla="*/ 0 60000 65536"/>
                <a:gd name="T9" fmla="*/ 0 w 3"/>
                <a:gd name="T10" fmla="*/ 0 h 3"/>
                <a:gd name="T11" fmla="*/ 3 w 3"/>
                <a:gd name="T12" fmla="*/ 3 h 3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3" h="3">
                  <a:moveTo>
                    <a:pt x="3" y="0"/>
                  </a:moveTo>
                  <a:lnTo>
                    <a:pt x="0" y="3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219075</xdr:colOff>
      <xdr:row>9</xdr:row>
      <xdr:rowOff>209550</xdr:rowOff>
    </xdr:from>
    <xdr:to>
      <xdr:col>25</xdr:col>
      <xdr:colOff>723900</xdr:colOff>
      <xdr:row>11</xdr:row>
      <xdr:rowOff>219075</xdr:rowOff>
    </xdr:to>
    <xdr:sp macro="" textlink="">
      <xdr:nvSpPr>
        <xdr:cNvPr id="2" name="Freefor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/>
        </xdr:cNvSpPr>
      </xdr:nvSpPr>
      <xdr:spPr bwMode="auto">
        <a:xfrm>
          <a:off x="6315075" y="1162050"/>
          <a:ext cx="0" cy="485775"/>
        </a:xfrm>
        <a:custGeom>
          <a:avLst/>
          <a:gdLst>
            <a:gd name="T0" fmla="*/ 0 w 599"/>
            <a:gd name="T1" fmla="*/ 0 h 49"/>
            <a:gd name="T2" fmla="*/ 0 w 599"/>
            <a:gd name="T3" fmla="*/ 2147483647 h 49"/>
            <a:gd name="T4" fmla="*/ 0 w 599"/>
            <a:gd name="T5" fmla="*/ 2147483647 h 49"/>
            <a:gd name="T6" fmla="*/ 0 w 599"/>
            <a:gd name="T7" fmla="*/ 2147483647 h 49"/>
            <a:gd name="T8" fmla="*/ 0 w 599"/>
            <a:gd name="T9" fmla="*/ 2147483647 h 49"/>
            <a:gd name="T10" fmla="*/ 0 w 599"/>
            <a:gd name="T11" fmla="*/ 2147483647 h 49"/>
            <a:gd name="T12" fmla="*/ 0 w 599"/>
            <a:gd name="T13" fmla="*/ 2147483647 h 49"/>
            <a:gd name="T14" fmla="*/ 0 w 599"/>
            <a:gd name="T15" fmla="*/ 2147483647 h 49"/>
            <a:gd name="T16" fmla="*/ 0 w 599"/>
            <a:gd name="T17" fmla="*/ 2147483647 h 49"/>
            <a:gd name="T18" fmla="*/ 0 w 599"/>
            <a:gd name="T19" fmla="*/ 2147483647 h 49"/>
            <a:gd name="T20" fmla="*/ 0 w 599"/>
            <a:gd name="T21" fmla="*/ 2147483647 h 49"/>
            <a:gd name="T22" fmla="*/ 0 w 599"/>
            <a:gd name="T23" fmla="*/ 2147483647 h 49"/>
            <a:gd name="T24" fmla="*/ 0 w 599"/>
            <a:gd name="T25" fmla="*/ 2147483647 h 49"/>
            <a:gd name="T26" fmla="*/ 0 w 599"/>
            <a:gd name="T27" fmla="*/ 2147483647 h 49"/>
            <a:gd name="T28" fmla="*/ 0 w 599"/>
            <a:gd name="T29" fmla="*/ 2147483647 h 49"/>
            <a:gd name="T30" fmla="*/ 0 w 599"/>
            <a:gd name="T31" fmla="*/ 2147483647 h 49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599"/>
            <a:gd name="T49" fmla="*/ 0 h 49"/>
            <a:gd name="T50" fmla="*/ 0 w 599"/>
            <a:gd name="T51" fmla="*/ 49 h 49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599" h="49">
              <a:moveTo>
                <a:pt x="0" y="0"/>
              </a:moveTo>
              <a:lnTo>
                <a:pt x="132" y="1"/>
              </a:lnTo>
              <a:lnTo>
                <a:pt x="143" y="49"/>
              </a:lnTo>
              <a:lnTo>
                <a:pt x="160" y="49"/>
              </a:lnTo>
              <a:lnTo>
                <a:pt x="143" y="49"/>
              </a:lnTo>
              <a:lnTo>
                <a:pt x="132" y="1"/>
              </a:lnTo>
              <a:lnTo>
                <a:pt x="149" y="1"/>
              </a:lnTo>
              <a:lnTo>
                <a:pt x="160" y="49"/>
              </a:lnTo>
              <a:lnTo>
                <a:pt x="432" y="49"/>
              </a:lnTo>
              <a:lnTo>
                <a:pt x="445" y="1"/>
              </a:lnTo>
              <a:lnTo>
                <a:pt x="461" y="1"/>
              </a:lnTo>
              <a:lnTo>
                <a:pt x="448" y="49"/>
              </a:lnTo>
              <a:lnTo>
                <a:pt x="432" y="49"/>
              </a:lnTo>
              <a:lnTo>
                <a:pt x="448" y="49"/>
              </a:lnTo>
              <a:lnTo>
                <a:pt x="461" y="1"/>
              </a:lnTo>
              <a:lnTo>
                <a:pt x="599" y="2"/>
              </a:lnTo>
            </a:path>
          </a:pathLst>
        </a:cu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400050</xdr:colOff>
      <xdr:row>10</xdr:row>
      <xdr:rowOff>95250</xdr:rowOff>
    </xdr:from>
    <xdr:to>
      <xdr:col>24</xdr:col>
      <xdr:colOff>76200</xdr:colOff>
      <xdr:row>10</xdr:row>
      <xdr:rowOff>95250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>
          <a:off x="6315075" y="1285875"/>
          <a:ext cx="0" cy="0"/>
        </a:xfrm>
        <a:prstGeom prst="line">
          <a:avLst/>
        </a:prstGeom>
        <a:noFill/>
        <a:ln w="12700">
          <a:solidFill>
            <a:srgbClr val="000000"/>
          </a:solidFill>
          <a:prstDash val="lgDash"/>
          <a:round/>
          <a:headEnd/>
          <a:tailEnd/>
        </a:ln>
      </xdr:spPr>
    </xdr:sp>
    <xdr:clientData/>
  </xdr:twoCellAnchor>
  <xdr:twoCellAnchor>
    <xdr:from>
      <xdr:col>20</xdr:col>
      <xdr:colOff>0</xdr:colOff>
      <xdr:row>11</xdr:row>
      <xdr:rowOff>219075</xdr:rowOff>
    </xdr:from>
    <xdr:to>
      <xdr:col>20</xdr:col>
      <xdr:colOff>333375</xdr:colOff>
      <xdr:row>12</xdr:row>
      <xdr:rowOff>219075</xdr:rowOff>
    </xdr:to>
    <xdr:sp macro="" textlink="">
      <xdr:nvSpPr>
        <xdr:cNvPr id="4" name="Freefor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/>
        </xdr:cNvSpPr>
      </xdr:nvSpPr>
      <xdr:spPr bwMode="auto">
        <a:xfrm>
          <a:off x="6315075" y="1647825"/>
          <a:ext cx="0" cy="238125"/>
        </a:xfrm>
        <a:custGeom>
          <a:avLst/>
          <a:gdLst>
            <a:gd name="T0" fmla="*/ 0 w 35"/>
            <a:gd name="T1" fmla="*/ 0 h 24"/>
            <a:gd name="T2" fmla="*/ 0 w 35"/>
            <a:gd name="T3" fmla="*/ 2147483647 h 24"/>
            <a:gd name="T4" fmla="*/ 0 w 35"/>
            <a:gd name="T5" fmla="*/ 2147483647 h 24"/>
            <a:gd name="T6" fmla="*/ 0 60000 65536"/>
            <a:gd name="T7" fmla="*/ 0 60000 65536"/>
            <a:gd name="T8" fmla="*/ 0 60000 65536"/>
            <a:gd name="T9" fmla="*/ 0 w 35"/>
            <a:gd name="T10" fmla="*/ 0 h 24"/>
            <a:gd name="T11" fmla="*/ 0 w 35"/>
            <a:gd name="T12" fmla="*/ 24 h 2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5" h="24">
              <a:moveTo>
                <a:pt x="0" y="0"/>
              </a:moveTo>
              <a:lnTo>
                <a:pt x="0" y="24"/>
              </a:lnTo>
              <a:lnTo>
                <a:pt x="35" y="24"/>
              </a:lnTo>
            </a:path>
          </a:pathLst>
        </a:custGeom>
        <a:noFill/>
        <a:ln w="3175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20</xdr:col>
      <xdr:colOff>0</xdr:colOff>
      <xdr:row>11</xdr:row>
      <xdr:rowOff>219075</xdr:rowOff>
    </xdr:from>
    <xdr:to>
      <xdr:col>20</xdr:col>
      <xdr:colOff>333375</xdr:colOff>
      <xdr:row>12</xdr:row>
      <xdr:rowOff>219075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ShapeType="1"/>
        </xdr:cNvSpPr>
      </xdr:nvSpPr>
      <xdr:spPr bwMode="auto">
        <a:xfrm>
          <a:off x="6315075" y="1647825"/>
          <a:ext cx="0" cy="238125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7</xdr:row>
      <xdr:rowOff>142875</xdr:rowOff>
    </xdr:from>
    <xdr:to>
      <xdr:col>18</xdr:col>
      <xdr:colOff>0</xdr:colOff>
      <xdr:row>8</xdr:row>
      <xdr:rowOff>0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>
          <a:grpSpLocks/>
        </xdr:cNvGrpSpPr>
      </xdr:nvGrpSpPr>
      <xdr:grpSpPr bwMode="auto">
        <a:xfrm>
          <a:off x="6315075" y="857250"/>
          <a:ext cx="0" cy="95250"/>
          <a:chOff x="269" y="1224"/>
          <a:chExt cx="216" cy="24"/>
        </a:xfrm>
      </xdr:grpSpPr>
      <xdr:sp macro="" textlink="">
        <xdr:nvSpPr>
          <xdr:cNvPr id="7" name="Line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" name="Line 7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9" name="Line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9</xdr:row>
      <xdr:rowOff>190500</xdr:rowOff>
    </xdr:from>
    <xdr:to>
      <xdr:col>18</xdr:col>
      <xdr:colOff>0</xdr:colOff>
      <xdr:row>10</xdr:row>
      <xdr:rowOff>95250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>
          <a:grpSpLocks/>
        </xdr:cNvGrpSpPr>
      </xdr:nvGrpSpPr>
      <xdr:grpSpPr bwMode="auto">
        <a:xfrm rot="-5400000">
          <a:off x="6243637" y="1214438"/>
          <a:ext cx="142875" cy="0"/>
          <a:chOff x="269" y="1224"/>
          <a:chExt cx="216" cy="24"/>
        </a:xfrm>
      </xdr:grpSpPr>
      <xdr:sp macro="" textlink="">
        <xdr:nvSpPr>
          <xdr:cNvPr id="11" name="Line 10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" name="Line 11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" name="Line 12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12</xdr:row>
      <xdr:rowOff>47625</xdr:rowOff>
    </xdr:from>
    <xdr:to>
      <xdr:col>18</xdr:col>
      <xdr:colOff>0</xdr:colOff>
      <xdr:row>13</xdr:row>
      <xdr:rowOff>57150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 flipV="1">
          <a:off x="6315075" y="1714500"/>
          <a:ext cx="0" cy="247650"/>
          <a:chOff x="269" y="1224"/>
          <a:chExt cx="216" cy="24"/>
        </a:xfrm>
      </xdr:grpSpPr>
      <xdr:sp macro="" textlink="">
        <xdr:nvSpPr>
          <xdr:cNvPr id="15" name="Line 14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" name="Line 15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" name="Line 16"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10</xdr:row>
      <xdr:rowOff>95250</xdr:rowOff>
    </xdr:from>
    <xdr:to>
      <xdr:col>18</xdr:col>
      <xdr:colOff>0</xdr:colOff>
      <xdr:row>11</xdr:row>
      <xdr:rowOff>219075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pSpPr>
          <a:grpSpLocks/>
        </xdr:cNvGrpSpPr>
      </xdr:nvGrpSpPr>
      <xdr:grpSpPr bwMode="auto">
        <a:xfrm rot="-5400000">
          <a:off x="6134100" y="1466850"/>
          <a:ext cx="361950" cy="0"/>
          <a:chOff x="269" y="1224"/>
          <a:chExt cx="216" cy="24"/>
        </a:xfrm>
      </xdr:grpSpPr>
      <xdr:sp macro="" textlink="">
        <xdr:nvSpPr>
          <xdr:cNvPr id="19" name="Line 18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" name="Line 19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" name="Line 20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9</xdr:row>
      <xdr:rowOff>190500</xdr:rowOff>
    </xdr:from>
    <xdr:to>
      <xdr:col>18</xdr:col>
      <xdr:colOff>0</xdr:colOff>
      <xdr:row>11</xdr:row>
      <xdr:rowOff>209550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pSpPr>
          <a:grpSpLocks/>
        </xdr:cNvGrpSpPr>
      </xdr:nvGrpSpPr>
      <xdr:grpSpPr bwMode="auto">
        <a:xfrm rot="-5400000">
          <a:off x="6067425" y="1390650"/>
          <a:ext cx="495300" cy="0"/>
          <a:chOff x="269" y="1224"/>
          <a:chExt cx="216" cy="24"/>
        </a:xfrm>
      </xdr:grpSpPr>
      <xdr:sp macro="" textlink="">
        <xdr:nvSpPr>
          <xdr:cNvPr id="23" name="Line 22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4" name="Line 23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" name="Line 24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7</xdr:row>
      <xdr:rowOff>219075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>
          <a:grpSpLocks/>
        </xdr:cNvGrpSpPr>
      </xdr:nvGrpSpPr>
      <xdr:grpSpPr bwMode="auto">
        <a:xfrm>
          <a:off x="6315075" y="714375"/>
          <a:ext cx="0" cy="219075"/>
          <a:chOff x="269" y="1224"/>
          <a:chExt cx="216" cy="24"/>
        </a:xfrm>
      </xdr:grpSpPr>
      <xdr:sp macro="" textlink="">
        <xdr:nvSpPr>
          <xdr:cNvPr id="27" name="Line 26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8" name="Line 27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9" name="Line 28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7</xdr:row>
      <xdr:rowOff>142875</xdr:rowOff>
    </xdr:from>
    <xdr:to>
      <xdr:col>18</xdr:col>
      <xdr:colOff>0</xdr:colOff>
      <xdr:row>8</xdr:row>
      <xdr:rowOff>0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pSpPr>
          <a:grpSpLocks/>
        </xdr:cNvGrpSpPr>
      </xdr:nvGrpSpPr>
      <xdr:grpSpPr bwMode="auto">
        <a:xfrm>
          <a:off x="6315075" y="857250"/>
          <a:ext cx="0" cy="95250"/>
          <a:chOff x="269" y="1224"/>
          <a:chExt cx="216" cy="24"/>
        </a:xfrm>
      </xdr:grpSpPr>
      <xdr:sp macro="" textlink="">
        <xdr:nvSpPr>
          <xdr:cNvPr id="31" name="Line 30"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" name="Line 31">
            <a:extLst>
              <a:ext uri="{FF2B5EF4-FFF2-40B4-BE49-F238E27FC236}">
                <a16:creationId xmlns:a16="http://schemas.microsoft.com/office/drawing/2014/main" id="{00000000-0008-0000-0200-000020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" name="Line 32">
            <a:extLst>
              <a:ext uri="{FF2B5EF4-FFF2-40B4-BE49-F238E27FC236}">
                <a16:creationId xmlns:a16="http://schemas.microsoft.com/office/drawing/2014/main" id="{00000000-0008-0000-0200-000021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7</xdr:row>
      <xdr:rowOff>142875</xdr:rowOff>
    </xdr:from>
    <xdr:to>
      <xdr:col>18</xdr:col>
      <xdr:colOff>0</xdr:colOff>
      <xdr:row>8</xdr:row>
      <xdr:rowOff>0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pSpPr>
          <a:grpSpLocks/>
        </xdr:cNvGrpSpPr>
      </xdr:nvGrpSpPr>
      <xdr:grpSpPr bwMode="auto">
        <a:xfrm>
          <a:off x="6315075" y="857250"/>
          <a:ext cx="0" cy="95250"/>
          <a:chOff x="269" y="1224"/>
          <a:chExt cx="216" cy="24"/>
        </a:xfrm>
      </xdr:grpSpPr>
      <xdr:sp macro="" textlink="">
        <xdr:nvSpPr>
          <xdr:cNvPr id="35" name="Line 34">
            <a:extLst>
              <a:ext uri="{FF2B5EF4-FFF2-40B4-BE49-F238E27FC236}">
                <a16:creationId xmlns:a16="http://schemas.microsoft.com/office/drawing/2014/main" id="{00000000-0008-0000-0200-00002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6" name="Line 35">
            <a:extLst>
              <a:ext uri="{FF2B5EF4-FFF2-40B4-BE49-F238E27FC236}">
                <a16:creationId xmlns:a16="http://schemas.microsoft.com/office/drawing/2014/main" id="{00000000-0008-0000-0200-00002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7" name="Line 36">
            <a:extLst>
              <a:ext uri="{FF2B5EF4-FFF2-40B4-BE49-F238E27FC236}">
                <a16:creationId xmlns:a16="http://schemas.microsoft.com/office/drawing/2014/main" id="{00000000-0008-0000-0200-000025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13</xdr:row>
      <xdr:rowOff>76200</xdr:rowOff>
    </xdr:to>
    <xdr:grpSp>
      <xdr:nvGrpSpPr>
        <xdr:cNvPr id="38" name="Group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pSpPr>
          <a:grpSpLocks/>
        </xdr:cNvGrpSpPr>
      </xdr:nvGrpSpPr>
      <xdr:grpSpPr bwMode="auto">
        <a:xfrm>
          <a:off x="6315075" y="714375"/>
          <a:ext cx="0" cy="1266825"/>
          <a:chOff x="931" y="159"/>
          <a:chExt cx="601" cy="161"/>
        </a:xfrm>
      </xdr:grpSpPr>
      <xdr:sp macro="" textlink="">
        <xdr:nvSpPr>
          <xdr:cNvPr id="39" name="Freeform 38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>
            <a:spLocks/>
          </xdr:cNvSpPr>
        </xdr:nvSpPr>
        <xdr:spPr bwMode="auto">
          <a:xfrm>
            <a:off x="931" y="216"/>
            <a:ext cx="601" cy="72"/>
          </a:xfrm>
          <a:custGeom>
            <a:avLst/>
            <a:gdLst>
              <a:gd name="T0" fmla="*/ 0 w 601"/>
              <a:gd name="T1" fmla="*/ 0 h 72"/>
              <a:gd name="T2" fmla="*/ 59 w 601"/>
              <a:gd name="T3" fmla="*/ 0 h 72"/>
              <a:gd name="T4" fmla="*/ 164 w 601"/>
              <a:gd name="T5" fmla="*/ 72 h 72"/>
              <a:gd name="T6" fmla="*/ 435 w 601"/>
              <a:gd name="T7" fmla="*/ 72 h 72"/>
              <a:gd name="T8" fmla="*/ 524 w 601"/>
              <a:gd name="T9" fmla="*/ 0 h 72"/>
              <a:gd name="T10" fmla="*/ 601 w 601"/>
              <a:gd name="T11" fmla="*/ 0 h 72"/>
              <a:gd name="T12" fmla="*/ 0 60000 65536"/>
              <a:gd name="T13" fmla="*/ 0 60000 65536"/>
              <a:gd name="T14" fmla="*/ 0 60000 65536"/>
              <a:gd name="T15" fmla="*/ 0 60000 65536"/>
              <a:gd name="T16" fmla="*/ 0 60000 65536"/>
              <a:gd name="T17" fmla="*/ 0 60000 65536"/>
              <a:gd name="T18" fmla="*/ 0 w 601"/>
              <a:gd name="T19" fmla="*/ 0 h 72"/>
              <a:gd name="T20" fmla="*/ 601 w 601"/>
              <a:gd name="T21" fmla="*/ 72 h 72"/>
            </a:gdLst>
            <a:ahLst/>
            <a:cxnLst>
              <a:cxn ang="T12">
                <a:pos x="T0" y="T1"/>
              </a:cxn>
              <a:cxn ang="T13">
                <a:pos x="T2" y="T3"/>
              </a:cxn>
              <a:cxn ang="T14">
                <a:pos x="T4" y="T5"/>
              </a:cxn>
              <a:cxn ang="T15">
                <a:pos x="T6" y="T7"/>
              </a:cxn>
              <a:cxn ang="T16">
                <a:pos x="T8" y="T9"/>
              </a:cxn>
              <a:cxn ang="T17">
                <a:pos x="T10" y="T11"/>
              </a:cxn>
            </a:cxnLst>
            <a:rect l="T18" t="T19" r="T20" b="T21"/>
            <a:pathLst>
              <a:path w="601" h="72">
                <a:moveTo>
                  <a:pt x="0" y="0"/>
                </a:moveTo>
                <a:lnTo>
                  <a:pt x="59" y="0"/>
                </a:lnTo>
                <a:lnTo>
                  <a:pt x="164" y="72"/>
                </a:lnTo>
                <a:lnTo>
                  <a:pt x="435" y="72"/>
                </a:lnTo>
                <a:lnTo>
                  <a:pt x="524" y="0"/>
                </a:lnTo>
                <a:lnTo>
                  <a:pt x="601" y="0"/>
                </a:lnTo>
              </a:path>
            </a:pathLst>
          </a:custGeom>
          <a:noFill/>
          <a:ln w="127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0" name="Line 39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>
            <a:spLocks noChangeShapeType="1"/>
          </xdr:cNvSpPr>
        </xdr:nvSpPr>
        <xdr:spPr bwMode="auto">
          <a:xfrm>
            <a:off x="1198" y="240"/>
            <a:ext cx="186" cy="0"/>
          </a:xfrm>
          <a:prstGeom prst="line">
            <a:avLst/>
          </a:prstGeom>
          <a:noFill/>
          <a:ln w="12700">
            <a:solidFill>
              <a:srgbClr val="000000"/>
            </a:solidFill>
            <a:prstDash val="lgDash"/>
            <a:round/>
            <a:headEnd/>
            <a:tailEnd/>
          </a:ln>
        </xdr:spPr>
      </xdr:sp>
      <xdr:sp macro="" textlink="">
        <xdr:nvSpPr>
          <xdr:cNvPr id="41" name="Freeform 40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>
            <a:spLocks/>
          </xdr:cNvSpPr>
        </xdr:nvSpPr>
        <xdr:spPr bwMode="auto">
          <a:xfrm>
            <a:off x="1003" y="288"/>
            <a:ext cx="35" cy="24"/>
          </a:xfrm>
          <a:custGeom>
            <a:avLst/>
            <a:gdLst>
              <a:gd name="T0" fmla="*/ 0 w 35"/>
              <a:gd name="T1" fmla="*/ 0 h 24"/>
              <a:gd name="T2" fmla="*/ 0 w 35"/>
              <a:gd name="T3" fmla="*/ 24 h 24"/>
              <a:gd name="T4" fmla="*/ 35 w 35"/>
              <a:gd name="T5" fmla="*/ 24 h 24"/>
              <a:gd name="T6" fmla="*/ 0 60000 65536"/>
              <a:gd name="T7" fmla="*/ 0 60000 65536"/>
              <a:gd name="T8" fmla="*/ 0 60000 65536"/>
              <a:gd name="T9" fmla="*/ 0 w 35"/>
              <a:gd name="T10" fmla="*/ 0 h 24"/>
              <a:gd name="T11" fmla="*/ 35 w 35"/>
              <a:gd name="T12" fmla="*/ 24 h 24"/>
            </a:gdLst>
            <a:ahLst/>
            <a:cxnLst>
              <a:cxn ang="T6">
                <a:pos x="T0" y="T1"/>
              </a:cxn>
              <a:cxn ang="T7">
                <a:pos x="T2" y="T3"/>
              </a:cxn>
              <a:cxn ang="T8">
                <a:pos x="T4" y="T5"/>
              </a:cxn>
            </a:cxnLst>
            <a:rect l="T9" t="T10" r="T11" b="T12"/>
            <a:pathLst>
              <a:path w="35" h="24">
                <a:moveTo>
                  <a:pt x="0" y="0"/>
                </a:moveTo>
                <a:lnTo>
                  <a:pt x="0" y="24"/>
                </a:lnTo>
                <a:lnTo>
                  <a:pt x="35" y="24"/>
                </a:lnTo>
              </a:path>
            </a:pathLst>
          </a:custGeom>
          <a:noFill/>
          <a:ln w="3175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42" name="Line 41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SpPr>
            <a:spLocks noChangeShapeType="1"/>
          </xdr:cNvSpPr>
        </xdr:nvSpPr>
        <xdr:spPr bwMode="auto">
          <a:xfrm>
            <a:off x="1003" y="288"/>
            <a:ext cx="35" cy="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</xdr:spPr>
      </xdr:sp>
      <xdr:grpSp>
        <xdr:nvGrpSpPr>
          <xdr:cNvPr id="43" name="Group 42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GrpSpPr>
            <a:grpSpLocks/>
          </xdr:cNvGrpSpPr>
        </xdr:nvGrpSpPr>
        <xdr:grpSpPr bwMode="auto">
          <a:xfrm>
            <a:off x="1036" y="183"/>
            <a:ext cx="216" cy="32"/>
            <a:chOff x="269" y="1224"/>
            <a:chExt cx="216" cy="24"/>
          </a:xfrm>
        </xdr:grpSpPr>
        <xdr:sp macro="" textlink="">
          <xdr:nvSpPr>
            <xdr:cNvPr id="72" name="Line 43">
              <a:extLst>
                <a:ext uri="{FF2B5EF4-FFF2-40B4-BE49-F238E27FC236}">
                  <a16:creationId xmlns:a16="http://schemas.microsoft.com/office/drawing/2014/main" id="{00000000-0008-0000-0200-000048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3" name="Line 44">
              <a:extLst>
                <a:ext uri="{FF2B5EF4-FFF2-40B4-BE49-F238E27FC236}">
                  <a16:creationId xmlns:a16="http://schemas.microsoft.com/office/drawing/2014/main" id="{00000000-0008-0000-0200-000049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4" name="Line 45">
              <a:extLst>
                <a:ext uri="{FF2B5EF4-FFF2-40B4-BE49-F238E27FC236}">
                  <a16:creationId xmlns:a16="http://schemas.microsoft.com/office/drawing/2014/main" id="{00000000-0008-0000-0200-00004A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4" name="Group 46">
            <a:extLst>
              <a:ext uri="{FF2B5EF4-FFF2-40B4-BE49-F238E27FC236}">
                <a16:creationId xmlns:a16="http://schemas.microsoft.com/office/drawing/2014/main" id="{00000000-0008-0000-0200-00002C000000}"/>
              </a:ext>
            </a:extLst>
          </xdr:cNvPr>
          <xdr:cNvGrpSpPr>
            <a:grpSpLocks/>
          </xdr:cNvGrpSpPr>
        </xdr:nvGrpSpPr>
        <xdr:grpSpPr bwMode="auto">
          <a:xfrm rot="-5400000">
            <a:off x="1106" y="-123"/>
            <a:ext cx="216" cy="32"/>
            <a:chOff x="269" y="1224"/>
            <a:chExt cx="216" cy="24"/>
          </a:xfrm>
        </xdr:grpSpPr>
        <xdr:sp macro="" textlink="">
          <xdr:nvSpPr>
            <xdr:cNvPr id="69" name="Line 47">
              <a:extLst>
                <a:ext uri="{FF2B5EF4-FFF2-40B4-BE49-F238E27FC236}">
                  <a16:creationId xmlns:a16="http://schemas.microsoft.com/office/drawing/2014/main" id="{00000000-0008-0000-0200-000045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" name="Line 48">
              <a:extLst>
                <a:ext uri="{FF2B5EF4-FFF2-40B4-BE49-F238E27FC236}">
                  <a16:creationId xmlns:a16="http://schemas.microsoft.com/office/drawing/2014/main" id="{00000000-0008-0000-0200-000046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1" name="Line 49">
              <a:extLst>
                <a:ext uri="{FF2B5EF4-FFF2-40B4-BE49-F238E27FC236}">
                  <a16:creationId xmlns:a16="http://schemas.microsoft.com/office/drawing/2014/main" id="{00000000-0008-0000-0200-000047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5" name="Group 50">
            <a:extLst>
              <a:ext uri="{FF2B5EF4-FFF2-40B4-BE49-F238E27FC236}">
                <a16:creationId xmlns:a16="http://schemas.microsoft.com/office/drawing/2014/main" id="{00000000-0008-0000-0200-00002D000000}"/>
              </a:ext>
            </a:extLst>
          </xdr:cNvPr>
          <xdr:cNvGrpSpPr>
            <a:grpSpLocks/>
          </xdr:cNvGrpSpPr>
        </xdr:nvGrpSpPr>
        <xdr:grpSpPr bwMode="auto">
          <a:xfrm flipV="1">
            <a:off x="1029" y="292"/>
            <a:ext cx="216" cy="28"/>
            <a:chOff x="269" y="1224"/>
            <a:chExt cx="216" cy="24"/>
          </a:xfrm>
        </xdr:grpSpPr>
        <xdr:sp macro="" textlink="">
          <xdr:nvSpPr>
            <xdr:cNvPr id="66" name="Line 51">
              <a:extLst>
                <a:ext uri="{FF2B5EF4-FFF2-40B4-BE49-F238E27FC236}">
                  <a16:creationId xmlns:a16="http://schemas.microsoft.com/office/drawing/2014/main" id="{00000000-0008-0000-0200-000042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7" name="Line 52">
              <a:extLst>
                <a:ext uri="{FF2B5EF4-FFF2-40B4-BE49-F238E27FC236}">
                  <a16:creationId xmlns:a16="http://schemas.microsoft.com/office/drawing/2014/main" id="{00000000-0008-0000-0200-00004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8" name="Line 53">
              <a:extLst>
                <a:ext uri="{FF2B5EF4-FFF2-40B4-BE49-F238E27FC236}">
                  <a16:creationId xmlns:a16="http://schemas.microsoft.com/office/drawing/2014/main" id="{00000000-0008-0000-0200-000044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6" name="Group 54">
            <a:extLst>
              <a:ext uri="{FF2B5EF4-FFF2-40B4-BE49-F238E27FC236}">
                <a16:creationId xmlns:a16="http://schemas.microsoft.com/office/drawing/2014/main" id="{00000000-0008-0000-0200-00002E000000}"/>
              </a:ext>
            </a:extLst>
          </xdr:cNvPr>
          <xdr:cNvGrpSpPr>
            <a:grpSpLocks/>
          </xdr:cNvGrpSpPr>
        </xdr:nvGrpSpPr>
        <xdr:grpSpPr bwMode="auto">
          <a:xfrm rot="-5400000">
            <a:off x="1106" y="-47"/>
            <a:ext cx="216" cy="32"/>
            <a:chOff x="269" y="1224"/>
            <a:chExt cx="216" cy="24"/>
          </a:xfrm>
        </xdr:grpSpPr>
        <xdr:sp macro="" textlink="">
          <xdr:nvSpPr>
            <xdr:cNvPr id="63" name="Line 55">
              <a:extLst>
                <a:ext uri="{FF2B5EF4-FFF2-40B4-BE49-F238E27FC236}">
                  <a16:creationId xmlns:a16="http://schemas.microsoft.com/office/drawing/2014/main" id="{00000000-0008-0000-0200-00003F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4" name="Line 56">
              <a:extLst>
                <a:ext uri="{FF2B5EF4-FFF2-40B4-BE49-F238E27FC236}">
                  <a16:creationId xmlns:a16="http://schemas.microsoft.com/office/drawing/2014/main" id="{00000000-0008-0000-0200-000040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5" name="Line 57">
              <a:extLst>
                <a:ext uri="{FF2B5EF4-FFF2-40B4-BE49-F238E27FC236}">
                  <a16:creationId xmlns:a16="http://schemas.microsoft.com/office/drawing/2014/main" id="{00000000-0008-0000-0200-00004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7" name="Group 58">
            <a:extLst>
              <a:ext uri="{FF2B5EF4-FFF2-40B4-BE49-F238E27FC236}">
                <a16:creationId xmlns:a16="http://schemas.microsoft.com/office/drawing/2014/main" id="{00000000-0008-0000-0200-00002F000000}"/>
              </a:ext>
            </a:extLst>
          </xdr:cNvPr>
          <xdr:cNvGrpSpPr>
            <a:grpSpLocks/>
          </xdr:cNvGrpSpPr>
        </xdr:nvGrpSpPr>
        <xdr:grpSpPr bwMode="auto">
          <a:xfrm rot="-5400000">
            <a:off x="1084" y="-17"/>
            <a:ext cx="216" cy="32"/>
            <a:chOff x="269" y="1224"/>
            <a:chExt cx="216" cy="24"/>
          </a:xfrm>
        </xdr:grpSpPr>
        <xdr:sp macro="" textlink="">
          <xdr:nvSpPr>
            <xdr:cNvPr id="60" name="Line 59">
              <a:extLst>
                <a:ext uri="{FF2B5EF4-FFF2-40B4-BE49-F238E27FC236}">
                  <a16:creationId xmlns:a16="http://schemas.microsoft.com/office/drawing/2014/main" id="{00000000-0008-0000-0200-00003C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1" name="Line 60">
              <a:extLst>
                <a:ext uri="{FF2B5EF4-FFF2-40B4-BE49-F238E27FC236}">
                  <a16:creationId xmlns:a16="http://schemas.microsoft.com/office/drawing/2014/main" id="{00000000-0008-0000-0200-00003D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2" name="Line 61">
              <a:extLst>
                <a:ext uri="{FF2B5EF4-FFF2-40B4-BE49-F238E27FC236}">
                  <a16:creationId xmlns:a16="http://schemas.microsoft.com/office/drawing/2014/main" id="{00000000-0008-0000-0200-00003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8" name="Group 62">
            <a:extLst>
              <a:ext uri="{FF2B5EF4-FFF2-40B4-BE49-F238E27FC236}">
                <a16:creationId xmlns:a16="http://schemas.microsoft.com/office/drawing/2014/main" id="{00000000-0008-0000-0200-000030000000}"/>
              </a:ext>
            </a:extLst>
          </xdr:cNvPr>
          <xdr:cNvGrpSpPr>
            <a:grpSpLocks/>
          </xdr:cNvGrpSpPr>
        </xdr:nvGrpSpPr>
        <xdr:grpSpPr bwMode="auto">
          <a:xfrm>
            <a:off x="1512" y="183"/>
            <a:ext cx="216" cy="32"/>
            <a:chOff x="269" y="1224"/>
            <a:chExt cx="216" cy="24"/>
          </a:xfrm>
        </xdr:grpSpPr>
        <xdr:sp macro="" textlink="">
          <xdr:nvSpPr>
            <xdr:cNvPr id="57" name="Line 63">
              <a:extLst>
                <a:ext uri="{FF2B5EF4-FFF2-40B4-BE49-F238E27FC236}">
                  <a16:creationId xmlns:a16="http://schemas.microsoft.com/office/drawing/2014/main" id="{00000000-0008-0000-0200-000039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8" name="Line 64">
              <a:extLst>
                <a:ext uri="{FF2B5EF4-FFF2-40B4-BE49-F238E27FC236}">
                  <a16:creationId xmlns:a16="http://schemas.microsoft.com/office/drawing/2014/main" id="{00000000-0008-0000-0200-00003A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9" name="Line 65">
              <a:extLst>
                <a:ext uri="{FF2B5EF4-FFF2-40B4-BE49-F238E27FC236}">
                  <a16:creationId xmlns:a16="http://schemas.microsoft.com/office/drawing/2014/main" id="{00000000-0008-0000-0200-00003B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9" name="Group 66">
            <a:extLst>
              <a:ext uri="{FF2B5EF4-FFF2-40B4-BE49-F238E27FC236}">
                <a16:creationId xmlns:a16="http://schemas.microsoft.com/office/drawing/2014/main" id="{00000000-0008-0000-0200-000031000000}"/>
              </a:ext>
            </a:extLst>
          </xdr:cNvPr>
          <xdr:cNvGrpSpPr>
            <a:grpSpLocks/>
          </xdr:cNvGrpSpPr>
        </xdr:nvGrpSpPr>
        <xdr:grpSpPr bwMode="auto">
          <a:xfrm>
            <a:off x="1129" y="183"/>
            <a:ext cx="216" cy="32"/>
            <a:chOff x="269" y="1224"/>
            <a:chExt cx="216" cy="24"/>
          </a:xfrm>
        </xdr:grpSpPr>
        <xdr:sp macro="" textlink="">
          <xdr:nvSpPr>
            <xdr:cNvPr id="54" name="Line 67">
              <a:extLst>
                <a:ext uri="{FF2B5EF4-FFF2-40B4-BE49-F238E27FC236}">
                  <a16:creationId xmlns:a16="http://schemas.microsoft.com/office/drawing/2014/main" id="{00000000-0008-0000-0200-000036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5" name="Line 68">
              <a:extLst>
                <a:ext uri="{FF2B5EF4-FFF2-40B4-BE49-F238E27FC236}">
                  <a16:creationId xmlns:a16="http://schemas.microsoft.com/office/drawing/2014/main" id="{00000000-0008-0000-0200-000037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6" name="Line 69">
              <a:extLst>
                <a:ext uri="{FF2B5EF4-FFF2-40B4-BE49-F238E27FC236}">
                  <a16:creationId xmlns:a16="http://schemas.microsoft.com/office/drawing/2014/main" id="{00000000-0008-0000-0200-000038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50" name="Group 70">
            <a:extLst>
              <a:ext uri="{FF2B5EF4-FFF2-40B4-BE49-F238E27FC236}">
                <a16:creationId xmlns:a16="http://schemas.microsoft.com/office/drawing/2014/main" id="{00000000-0008-0000-0200-000032000000}"/>
              </a:ext>
            </a:extLst>
          </xdr:cNvPr>
          <xdr:cNvGrpSpPr>
            <a:grpSpLocks/>
          </xdr:cNvGrpSpPr>
        </xdr:nvGrpSpPr>
        <xdr:grpSpPr bwMode="auto">
          <a:xfrm>
            <a:off x="683" y="159"/>
            <a:ext cx="216" cy="32"/>
            <a:chOff x="269" y="1224"/>
            <a:chExt cx="216" cy="24"/>
          </a:xfrm>
        </xdr:grpSpPr>
        <xdr:sp macro="" textlink="">
          <xdr:nvSpPr>
            <xdr:cNvPr id="51" name="Line 71">
              <a:extLst>
                <a:ext uri="{FF2B5EF4-FFF2-40B4-BE49-F238E27FC236}">
                  <a16:creationId xmlns:a16="http://schemas.microsoft.com/office/drawing/2014/main" id="{00000000-0008-0000-0200-00003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2" name="Line 72">
              <a:extLst>
                <a:ext uri="{FF2B5EF4-FFF2-40B4-BE49-F238E27FC236}">
                  <a16:creationId xmlns:a16="http://schemas.microsoft.com/office/drawing/2014/main" id="{00000000-0008-0000-0200-000034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3" name="Line 73">
              <a:extLst>
                <a:ext uri="{FF2B5EF4-FFF2-40B4-BE49-F238E27FC236}">
                  <a16:creationId xmlns:a16="http://schemas.microsoft.com/office/drawing/2014/main" id="{00000000-0008-0000-0200-000035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</xdr:grpSp>
    <xdr:clientData/>
  </xdr:twoCellAnchor>
  <xdr:twoCellAnchor>
    <xdr:from>
      <xdr:col>38</xdr:col>
      <xdr:colOff>85725</xdr:colOff>
      <xdr:row>12</xdr:row>
      <xdr:rowOff>19050</xdr:rowOff>
    </xdr:from>
    <xdr:to>
      <xdr:col>40</xdr:col>
      <xdr:colOff>695325</xdr:colOff>
      <xdr:row>17</xdr:row>
      <xdr:rowOff>228600</xdr:rowOff>
    </xdr:to>
    <xdr:grpSp>
      <xdr:nvGrpSpPr>
        <xdr:cNvPr id="75" name="Group 132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GrpSpPr>
          <a:grpSpLocks/>
        </xdr:cNvGrpSpPr>
      </xdr:nvGrpSpPr>
      <xdr:grpSpPr bwMode="auto">
        <a:xfrm>
          <a:off x="6400800" y="1685925"/>
          <a:ext cx="2095500" cy="1400175"/>
          <a:chOff x="89" y="571"/>
          <a:chExt cx="206" cy="164"/>
        </a:xfrm>
      </xdr:grpSpPr>
      <xdr:sp macro="" textlink="">
        <xdr:nvSpPr>
          <xdr:cNvPr id="76" name="Freeform 133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SpPr>
            <a:spLocks/>
          </xdr:cNvSpPr>
        </xdr:nvSpPr>
        <xdr:spPr bwMode="auto">
          <a:xfrm>
            <a:off x="96" y="578"/>
            <a:ext cx="151" cy="151"/>
          </a:xfrm>
          <a:custGeom>
            <a:avLst/>
            <a:gdLst>
              <a:gd name="T0" fmla="*/ 151 w 151"/>
              <a:gd name="T1" fmla="*/ 71 h 151"/>
              <a:gd name="T2" fmla="*/ 150 w 151"/>
              <a:gd name="T3" fmla="*/ 63 h 151"/>
              <a:gd name="T4" fmla="*/ 148 w 151"/>
              <a:gd name="T5" fmla="*/ 54 h 151"/>
              <a:gd name="T6" fmla="*/ 145 w 151"/>
              <a:gd name="T7" fmla="*/ 46 h 151"/>
              <a:gd name="T8" fmla="*/ 142 w 151"/>
              <a:gd name="T9" fmla="*/ 39 h 151"/>
              <a:gd name="T10" fmla="*/ 137 w 151"/>
              <a:gd name="T11" fmla="*/ 32 h 151"/>
              <a:gd name="T12" fmla="*/ 132 w 151"/>
              <a:gd name="T13" fmla="*/ 25 h 151"/>
              <a:gd name="T14" fmla="*/ 126 w 151"/>
              <a:gd name="T15" fmla="*/ 19 h 151"/>
              <a:gd name="T16" fmla="*/ 119 w 151"/>
              <a:gd name="T17" fmla="*/ 14 h 151"/>
              <a:gd name="T18" fmla="*/ 112 w 151"/>
              <a:gd name="T19" fmla="*/ 9 h 151"/>
              <a:gd name="T20" fmla="*/ 104 w 151"/>
              <a:gd name="T21" fmla="*/ 6 h 151"/>
              <a:gd name="T22" fmla="*/ 96 w 151"/>
              <a:gd name="T23" fmla="*/ 3 h 151"/>
              <a:gd name="T24" fmla="*/ 88 w 151"/>
              <a:gd name="T25" fmla="*/ 1 h 151"/>
              <a:gd name="T26" fmla="*/ 80 w 151"/>
              <a:gd name="T27" fmla="*/ 0 h 151"/>
              <a:gd name="T28" fmla="*/ 71 w 151"/>
              <a:gd name="T29" fmla="*/ 0 h 151"/>
              <a:gd name="T30" fmla="*/ 63 w 151"/>
              <a:gd name="T31" fmla="*/ 1 h 151"/>
              <a:gd name="T32" fmla="*/ 54 w 151"/>
              <a:gd name="T33" fmla="*/ 3 h 151"/>
              <a:gd name="T34" fmla="*/ 46 w 151"/>
              <a:gd name="T35" fmla="*/ 6 h 151"/>
              <a:gd name="T36" fmla="*/ 39 w 151"/>
              <a:gd name="T37" fmla="*/ 9 h 151"/>
              <a:gd name="T38" fmla="*/ 32 w 151"/>
              <a:gd name="T39" fmla="*/ 14 h 151"/>
              <a:gd name="T40" fmla="*/ 25 w 151"/>
              <a:gd name="T41" fmla="*/ 19 h 151"/>
              <a:gd name="T42" fmla="*/ 19 w 151"/>
              <a:gd name="T43" fmla="*/ 25 h 151"/>
              <a:gd name="T44" fmla="*/ 14 w 151"/>
              <a:gd name="T45" fmla="*/ 32 h 151"/>
              <a:gd name="T46" fmla="*/ 9 w 151"/>
              <a:gd name="T47" fmla="*/ 39 h 151"/>
              <a:gd name="T48" fmla="*/ 6 w 151"/>
              <a:gd name="T49" fmla="*/ 46 h 151"/>
              <a:gd name="T50" fmla="*/ 3 w 151"/>
              <a:gd name="T51" fmla="*/ 54 h 151"/>
              <a:gd name="T52" fmla="*/ 1 w 151"/>
              <a:gd name="T53" fmla="*/ 63 h 151"/>
              <a:gd name="T54" fmla="*/ 0 w 151"/>
              <a:gd name="T55" fmla="*/ 71 h 151"/>
              <a:gd name="T56" fmla="*/ 0 w 151"/>
              <a:gd name="T57" fmla="*/ 80 h 151"/>
              <a:gd name="T58" fmla="*/ 1 w 151"/>
              <a:gd name="T59" fmla="*/ 88 h 151"/>
              <a:gd name="T60" fmla="*/ 3 w 151"/>
              <a:gd name="T61" fmla="*/ 96 h 151"/>
              <a:gd name="T62" fmla="*/ 6 w 151"/>
              <a:gd name="T63" fmla="*/ 104 h 151"/>
              <a:gd name="T64" fmla="*/ 9 w 151"/>
              <a:gd name="T65" fmla="*/ 112 h 151"/>
              <a:gd name="T66" fmla="*/ 14 w 151"/>
              <a:gd name="T67" fmla="*/ 119 h 151"/>
              <a:gd name="T68" fmla="*/ 19 w 151"/>
              <a:gd name="T69" fmla="*/ 126 h 151"/>
              <a:gd name="T70" fmla="*/ 25 w 151"/>
              <a:gd name="T71" fmla="*/ 132 h 151"/>
              <a:gd name="T72" fmla="*/ 32 w 151"/>
              <a:gd name="T73" fmla="*/ 137 h 151"/>
              <a:gd name="T74" fmla="*/ 39 w 151"/>
              <a:gd name="T75" fmla="*/ 141 h 151"/>
              <a:gd name="T76" fmla="*/ 46 w 151"/>
              <a:gd name="T77" fmla="*/ 145 h 151"/>
              <a:gd name="T78" fmla="*/ 54 w 151"/>
              <a:gd name="T79" fmla="*/ 148 h 151"/>
              <a:gd name="T80" fmla="*/ 63 w 151"/>
              <a:gd name="T81" fmla="*/ 150 h 151"/>
              <a:gd name="T82" fmla="*/ 71 w 151"/>
              <a:gd name="T83" fmla="*/ 151 h 151"/>
              <a:gd name="T84" fmla="*/ 80 w 151"/>
              <a:gd name="T85" fmla="*/ 151 h 151"/>
              <a:gd name="T86" fmla="*/ 88 w 151"/>
              <a:gd name="T87" fmla="*/ 150 h 151"/>
              <a:gd name="T88" fmla="*/ 96 w 151"/>
              <a:gd name="T89" fmla="*/ 148 h 151"/>
              <a:gd name="T90" fmla="*/ 104 w 151"/>
              <a:gd name="T91" fmla="*/ 145 h 151"/>
              <a:gd name="T92" fmla="*/ 112 w 151"/>
              <a:gd name="T93" fmla="*/ 141 h 151"/>
              <a:gd name="T94" fmla="*/ 119 w 151"/>
              <a:gd name="T95" fmla="*/ 137 h 151"/>
              <a:gd name="T96" fmla="*/ 126 w 151"/>
              <a:gd name="T97" fmla="*/ 132 h 151"/>
              <a:gd name="T98" fmla="*/ 132 w 151"/>
              <a:gd name="T99" fmla="*/ 126 h 151"/>
              <a:gd name="T100" fmla="*/ 137 w 151"/>
              <a:gd name="T101" fmla="*/ 119 h 151"/>
              <a:gd name="T102" fmla="*/ 142 w 151"/>
              <a:gd name="T103" fmla="*/ 112 h 151"/>
              <a:gd name="T104" fmla="*/ 145 w 151"/>
              <a:gd name="T105" fmla="*/ 104 h 151"/>
              <a:gd name="T106" fmla="*/ 148 w 151"/>
              <a:gd name="T107" fmla="*/ 96 h 151"/>
              <a:gd name="T108" fmla="*/ 150 w 151"/>
              <a:gd name="T109" fmla="*/ 88 h 151"/>
              <a:gd name="T110" fmla="*/ 151 w 151"/>
              <a:gd name="T111" fmla="*/ 80 h 151"/>
              <a:gd name="T112" fmla="*/ 151 w 151"/>
              <a:gd name="T113" fmla="*/ 75 h 151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w 151"/>
              <a:gd name="T172" fmla="*/ 0 h 151"/>
              <a:gd name="T173" fmla="*/ 151 w 151"/>
              <a:gd name="T174" fmla="*/ 151 h 151"/>
            </a:gdLst>
            <a:ahLst/>
            <a:cxnLst>
              <a:cxn ang="T114">
                <a:pos x="T0" y="T1"/>
              </a:cxn>
              <a:cxn ang="T115">
                <a:pos x="T2" y="T3"/>
              </a:cxn>
              <a:cxn ang="T116">
                <a:pos x="T4" y="T5"/>
              </a:cxn>
              <a:cxn ang="T117">
                <a:pos x="T6" y="T7"/>
              </a:cxn>
              <a:cxn ang="T118">
                <a:pos x="T8" y="T9"/>
              </a:cxn>
              <a:cxn ang="T119">
                <a:pos x="T10" y="T11"/>
              </a:cxn>
              <a:cxn ang="T120">
                <a:pos x="T12" y="T13"/>
              </a:cxn>
              <a:cxn ang="T121">
                <a:pos x="T14" y="T15"/>
              </a:cxn>
              <a:cxn ang="T122">
                <a:pos x="T16" y="T17"/>
              </a:cxn>
              <a:cxn ang="T123">
                <a:pos x="T18" y="T19"/>
              </a:cxn>
              <a:cxn ang="T124">
                <a:pos x="T20" y="T21"/>
              </a:cxn>
              <a:cxn ang="T125">
                <a:pos x="T22" y="T23"/>
              </a:cxn>
              <a:cxn ang="T126">
                <a:pos x="T24" y="T25"/>
              </a:cxn>
              <a:cxn ang="T127">
                <a:pos x="T26" y="T27"/>
              </a:cxn>
              <a:cxn ang="T128">
                <a:pos x="T28" y="T29"/>
              </a:cxn>
              <a:cxn ang="T129">
                <a:pos x="T30" y="T31"/>
              </a:cxn>
              <a:cxn ang="T130">
                <a:pos x="T32" y="T33"/>
              </a:cxn>
              <a:cxn ang="T131">
                <a:pos x="T34" y="T35"/>
              </a:cxn>
              <a:cxn ang="T132">
                <a:pos x="T36" y="T37"/>
              </a:cxn>
              <a:cxn ang="T133">
                <a:pos x="T38" y="T39"/>
              </a:cxn>
              <a:cxn ang="T134">
                <a:pos x="T40" y="T41"/>
              </a:cxn>
              <a:cxn ang="T135">
                <a:pos x="T42" y="T43"/>
              </a:cxn>
              <a:cxn ang="T136">
                <a:pos x="T44" y="T45"/>
              </a:cxn>
              <a:cxn ang="T137">
                <a:pos x="T46" y="T47"/>
              </a:cxn>
              <a:cxn ang="T138">
                <a:pos x="T48" y="T49"/>
              </a:cxn>
              <a:cxn ang="T139">
                <a:pos x="T50" y="T51"/>
              </a:cxn>
              <a:cxn ang="T140">
                <a:pos x="T52" y="T53"/>
              </a:cxn>
              <a:cxn ang="T141">
                <a:pos x="T54" y="T55"/>
              </a:cxn>
              <a:cxn ang="T142">
                <a:pos x="T56" y="T57"/>
              </a:cxn>
              <a:cxn ang="T143">
                <a:pos x="T58" y="T59"/>
              </a:cxn>
              <a:cxn ang="T144">
                <a:pos x="T60" y="T61"/>
              </a:cxn>
              <a:cxn ang="T145">
                <a:pos x="T62" y="T63"/>
              </a:cxn>
              <a:cxn ang="T146">
                <a:pos x="T64" y="T65"/>
              </a:cxn>
              <a:cxn ang="T147">
                <a:pos x="T66" y="T67"/>
              </a:cxn>
              <a:cxn ang="T148">
                <a:pos x="T68" y="T69"/>
              </a:cxn>
              <a:cxn ang="T149">
                <a:pos x="T70" y="T71"/>
              </a:cxn>
              <a:cxn ang="T150">
                <a:pos x="T72" y="T73"/>
              </a:cxn>
              <a:cxn ang="T151">
                <a:pos x="T74" y="T75"/>
              </a:cxn>
              <a:cxn ang="T152">
                <a:pos x="T76" y="T77"/>
              </a:cxn>
              <a:cxn ang="T153">
                <a:pos x="T78" y="T79"/>
              </a:cxn>
              <a:cxn ang="T154">
                <a:pos x="T80" y="T81"/>
              </a:cxn>
              <a:cxn ang="T155">
                <a:pos x="T82" y="T83"/>
              </a:cxn>
              <a:cxn ang="T156">
                <a:pos x="T84" y="T85"/>
              </a:cxn>
              <a:cxn ang="T157">
                <a:pos x="T86" y="T87"/>
              </a:cxn>
              <a:cxn ang="T158">
                <a:pos x="T88" y="T89"/>
              </a:cxn>
              <a:cxn ang="T159">
                <a:pos x="T90" y="T91"/>
              </a:cxn>
              <a:cxn ang="T160">
                <a:pos x="T92" y="T93"/>
              </a:cxn>
              <a:cxn ang="T161">
                <a:pos x="T94" y="T95"/>
              </a:cxn>
              <a:cxn ang="T162">
                <a:pos x="T96" y="T97"/>
              </a:cxn>
              <a:cxn ang="T163">
                <a:pos x="T98" y="T99"/>
              </a:cxn>
              <a:cxn ang="T164">
                <a:pos x="T100" y="T101"/>
              </a:cxn>
              <a:cxn ang="T165">
                <a:pos x="T102" y="T103"/>
              </a:cxn>
              <a:cxn ang="T166">
                <a:pos x="T104" y="T105"/>
              </a:cxn>
              <a:cxn ang="T167">
                <a:pos x="T106" y="T107"/>
              </a:cxn>
              <a:cxn ang="T168">
                <a:pos x="T108" y="T109"/>
              </a:cxn>
              <a:cxn ang="T169">
                <a:pos x="T110" y="T111"/>
              </a:cxn>
              <a:cxn ang="T170">
                <a:pos x="T112" y="T113"/>
              </a:cxn>
            </a:cxnLst>
            <a:rect l="T171" t="T172" r="T173" b="T174"/>
            <a:pathLst>
              <a:path w="151" h="151">
                <a:moveTo>
                  <a:pt x="151" y="75"/>
                </a:moveTo>
                <a:lnTo>
                  <a:pt x="151" y="71"/>
                </a:lnTo>
                <a:lnTo>
                  <a:pt x="150" y="67"/>
                </a:lnTo>
                <a:lnTo>
                  <a:pt x="150" y="63"/>
                </a:lnTo>
                <a:lnTo>
                  <a:pt x="149" y="59"/>
                </a:lnTo>
                <a:lnTo>
                  <a:pt x="148" y="54"/>
                </a:lnTo>
                <a:lnTo>
                  <a:pt x="147" y="50"/>
                </a:lnTo>
                <a:lnTo>
                  <a:pt x="145" y="46"/>
                </a:lnTo>
                <a:lnTo>
                  <a:pt x="143" y="43"/>
                </a:lnTo>
                <a:lnTo>
                  <a:pt x="142" y="39"/>
                </a:lnTo>
                <a:lnTo>
                  <a:pt x="139" y="35"/>
                </a:lnTo>
                <a:lnTo>
                  <a:pt x="137" y="32"/>
                </a:lnTo>
                <a:lnTo>
                  <a:pt x="134" y="28"/>
                </a:lnTo>
                <a:lnTo>
                  <a:pt x="132" y="25"/>
                </a:lnTo>
                <a:lnTo>
                  <a:pt x="129" y="22"/>
                </a:lnTo>
                <a:lnTo>
                  <a:pt x="126" y="19"/>
                </a:lnTo>
                <a:lnTo>
                  <a:pt x="122" y="16"/>
                </a:lnTo>
                <a:lnTo>
                  <a:pt x="119" y="14"/>
                </a:lnTo>
                <a:lnTo>
                  <a:pt x="116" y="11"/>
                </a:lnTo>
                <a:lnTo>
                  <a:pt x="112" y="9"/>
                </a:lnTo>
                <a:lnTo>
                  <a:pt x="108" y="7"/>
                </a:lnTo>
                <a:lnTo>
                  <a:pt x="104" y="6"/>
                </a:lnTo>
                <a:lnTo>
                  <a:pt x="100" y="4"/>
                </a:lnTo>
                <a:lnTo>
                  <a:pt x="96" y="3"/>
                </a:lnTo>
                <a:lnTo>
                  <a:pt x="92" y="2"/>
                </a:lnTo>
                <a:lnTo>
                  <a:pt x="88" y="1"/>
                </a:lnTo>
                <a:lnTo>
                  <a:pt x="84" y="0"/>
                </a:lnTo>
                <a:lnTo>
                  <a:pt x="80" y="0"/>
                </a:lnTo>
                <a:lnTo>
                  <a:pt x="75" y="0"/>
                </a:lnTo>
                <a:lnTo>
                  <a:pt x="71" y="0"/>
                </a:lnTo>
                <a:lnTo>
                  <a:pt x="67" y="0"/>
                </a:lnTo>
                <a:lnTo>
                  <a:pt x="63" y="1"/>
                </a:lnTo>
                <a:lnTo>
                  <a:pt x="59" y="2"/>
                </a:lnTo>
                <a:lnTo>
                  <a:pt x="54" y="3"/>
                </a:lnTo>
                <a:lnTo>
                  <a:pt x="50" y="4"/>
                </a:lnTo>
                <a:lnTo>
                  <a:pt x="46" y="6"/>
                </a:lnTo>
                <a:lnTo>
                  <a:pt x="43" y="7"/>
                </a:lnTo>
                <a:lnTo>
                  <a:pt x="39" y="9"/>
                </a:lnTo>
                <a:lnTo>
                  <a:pt x="35" y="11"/>
                </a:lnTo>
                <a:lnTo>
                  <a:pt x="32" y="14"/>
                </a:lnTo>
                <a:lnTo>
                  <a:pt x="28" y="16"/>
                </a:lnTo>
                <a:lnTo>
                  <a:pt x="25" y="19"/>
                </a:lnTo>
                <a:lnTo>
                  <a:pt x="22" y="22"/>
                </a:lnTo>
                <a:lnTo>
                  <a:pt x="19" y="25"/>
                </a:lnTo>
                <a:lnTo>
                  <a:pt x="16" y="28"/>
                </a:lnTo>
                <a:lnTo>
                  <a:pt x="14" y="32"/>
                </a:lnTo>
                <a:lnTo>
                  <a:pt x="11" y="35"/>
                </a:lnTo>
                <a:lnTo>
                  <a:pt x="9" y="39"/>
                </a:lnTo>
                <a:lnTo>
                  <a:pt x="7" y="43"/>
                </a:lnTo>
                <a:lnTo>
                  <a:pt x="6" y="46"/>
                </a:lnTo>
                <a:lnTo>
                  <a:pt x="4" y="50"/>
                </a:lnTo>
                <a:lnTo>
                  <a:pt x="3" y="54"/>
                </a:lnTo>
                <a:lnTo>
                  <a:pt x="2" y="59"/>
                </a:lnTo>
                <a:lnTo>
                  <a:pt x="1" y="63"/>
                </a:lnTo>
                <a:lnTo>
                  <a:pt x="0" y="67"/>
                </a:lnTo>
                <a:lnTo>
                  <a:pt x="0" y="71"/>
                </a:lnTo>
                <a:lnTo>
                  <a:pt x="0" y="75"/>
                </a:lnTo>
                <a:lnTo>
                  <a:pt x="0" y="80"/>
                </a:lnTo>
                <a:lnTo>
                  <a:pt x="0" y="84"/>
                </a:lnTo>
                <a:lnTo>
                  <a:pt x="1" y="88"/>
                </a:lnTo>
                <a:lnTo>
                  <a:pt x="2" y="92"/>
                </a:lnTo>
                <a:lnTo>
                  <a:pt x="3" y="96"/>
                </a:lnTo>
                <a:lnTo>
                  <a:pt x="4" y="100"/>
                </a:lnTo>
                <a:lnTo>
                  <a:pt x="6" y="104"/>
                </a:lnTo>
                <a:lnTo>
                  <a:pt x="7" y="108"/>
                </a:lnTo>
                <a:lnTo>
                  <a:pt x="9" y="112"/>
                </a:lnTo>
                <a:lnTo>
                  <a:pt x="11" y="115"/>
                </a:lnTo>
                <a:lnTo>
                  <a:pt x="14" y="119"/>
                </a:lnTo>
                <a:lnTo>
                  <a:pt x="16" y="122"/>
                </a:lnTo>
                <a:lnTo>
                  <a:pt x="19" y="126"/>
                </a:lnTo>
                <a:lnTo>
                  <a:pt x="22" y="129"/>
                </a:lnTo>
                <a:lnTo>
                  <a:pt x="25" y="132"/>
                </a:lnTo>
                <a:lnTo>
                  <a:pt x="28" y="134"/>
                </a:lnTo>
                <a:lnTo>
                  <a:pt x="32" y="137"/>
                </a:lnTo>
                <a:lnTo>
                  <a:pt x="35" y="139"/>
                </a:lnTo>
                <a:lnTo>
                  <a:pt x="39" y="141"/>
                </a:lnTo>
                <a:lnTo>
                  <a:pt x="43" y="143"/>
                </a:lnTo>
                <a:lnTo>
                  <a:pt x="46" y="145"/>
                </a:lnTo>
                <a:lnTo>
                  <a:pt x="50" y="147"/>
                </a:lnTo>
                <a:lnTo>
                  <a:pt x="54" y="148"/>
                </a:lnTo>
                <a:lnTo>
                  <a:pt x="59" y="149"/>
                </a:lnTo>
                <a:lnTo>
                  <a:pt x="63" y="150"/>
                </a:lnTo>
                <a:lnTo>
                  <a:pt x="67" y="150"/>
                </a:lnTo>
                <a:lnTo>
                  <a:pt x="71" y="151"/>
                </a:lnTo>
                <a:lnTo>
                  <a:pt x="75" y="151"/>
                </a:lnTo>
                <a:lnTo>
                  <a:pt x="80" y="151"/>
                </a:lnTo>
                <a:lnTo>
                  <a:pt x="84" y="150"/>
                </a:lnTo>
                <a:lnTo>
                  <a:pt x="88" y="150"/>
                </a:lnTo>
                <a:lnTo>
                  <a:pt x="92" y="149"/>
                </a:lnTo>
                <a:lnTo>
                  <a:pt x="96" y="148"/>
                </a:lnTo>
                <a:lnTo>
                  <a:pt x="100" y="147"/>
                </a:lnTo>
                <a:lnTo>
                  <a:pt x="104" y="145"/>
                </a:lnTo>
                <a:lnTo>
                  <a:pt x="108" y="143"/>
                </a:lnTo>
                <a:lnTo>
                  <a:pt x="112" y="141"/>
                </a:lnTo>
                <a:lnTo>
                  <a:pt x="116" y="139"/>
                </a:lnTo>
                <a:lnTo>
                  <a:pt x="119" y="137"/>
                </a:lnTo>
                <a:lnTo>
                  <a:pt x="122" y="134"/>
                </a:lnTo>
                <a:lnTo>
                  <a:pt x="126" y="132"/>
                </a:lnTo>
                <a:lnTo>
                  <a:pt x="129" y="129"/>
                </a:lnTo>
                <a:lnTo>
                  <a:pt x="132" y="126"/>
                </a:lnTo>
                <a:lnTo>
                  <a:pt x="134" y="122"/>
                </a:lnTo>
                <a:lnTo>
                  <a:pt x="137" y="119"/>
                </a:lnTo>
                <a:lnTo>
                  <a:pt x="139" y="115"/>
                </a:lnTo>
                <a:lnTo>
                  <a:pt x="142" y="112"/>
                </a:lnTo>
                <a:lnTo>
                  <a:pt x="143" y="108"/>
                </a:lnTo>
                <a:lnTo>
                  <a:pt x="145" y="104"/>
                </a:lnTo>
                <a:lnTo>
                  <a:pt x="147" y="100"/>
                </a:lnTo>
                <a:lnTo>
                  <a:pt x="148" y="96"/>
                </a:lnTo>
                <a:lnTo>
                  <a:pt x="149" y="92"/>
                </a:lnTo>
                <a:lnTo>
                  <a:pt x="150" y="88"/>
                </a:lnTo>
                <a:lnTo>
                  <a:pt x="150" y="84"/>
                </a:lnTo>
                <a:lnTo>
                  <a:pt x="151" y="80"/>
                </a:lnTo>
                <a:lnTo>
                  <a:pt x="151" y="75"/>
                </a:lnTo>
              </a:path>
            </a:pathLst>
          </a:custGeom>
          <a:noFill/>
          <a:ln w="12700">
            <a:solidFill>
              <a:srgbClr val="000000"/>
            </a:solidFill>
            <a:round/>
            <a:headEnd/>
            <a:tailEnd/>
          </a:ln>
        </xdr:spPr>
      </xdr:sp>
      <xdr:grpSp>
        <xdr:nvGrpSpPr>
          <xdr:cNvPr id="77" name="Group 134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GrpSpPr>
            <a:grpSpLocks/>
          </xdr:cNvGrpSpPr>
        </xdr:nvGrpSpPr>
        <xdr:grpSpPr bwMode="auto">
          <a:xfrm>
            <a:off x="106" y="616"/>
            <a:ext cx="131" cy="37"/>
            <a:chOff x="106" y="616"/>
            <a:chExt cx="131" cy="37"/>
          </a:xfrm>
        </xdr:grpSpPr>
        <xdr:sp macro="" textlink="">
          <xdr:nvSpPr>
            <xdr:cNvPr id="88" name="Freeform 135">
              <a:extLst>
                <a:ext uri="{FF2B5EF4-FFF2-40B4-BE49-F238E27FC236}">
                  <a16:creationId xmlns:a16="http://schemas.microsoft.com/office/drawing/2014/main" id="{00000000-0008-0000-0200-000058000000}"/>
                </a:ext>
              </a:extLst>
            </xdr:cNvPr>
            <xdr:cNvSpPr>
              <a:spLocks/>
            </xdr:cNvSpPr>
          </xdr:nvSpPr>
          <xdr:spPr bwMode="auto">
            <a:xfrm>
              <a:off x="171" y="616"/>
              <a:ext cx="66" cy="37"/>
            </a:xfrm>
            <a:custGeom>
              <a:avLst/>
              <a:gdLst>
                <a:gd name="T0" fmla="*/ 0 w 66"/>
                <a:gd name="T1" fmla="*/ 37 h 37"/>
                <a:gd name="T2" fmla="*/ 66 w 66"/>
                <a:gd name="T3" fmla="*/ 0 h 37"/>
                <a:gd name="T4" fmla="*/ 66 w 66"/>
                <a:gd name="T5" fmla="*/ 0 h 37"/>
                <a:gd name="T6" fmla="*/ 0 60000 65536"/>
                <a:gd name="T7" fmla="*/ 0 60000 65536"/>
                <a:gd name="T8" fmla="*/ 0 60000 65536"/>
                <a:gd name="T9" fmla="*/ 0 w 66"/>
                <a:gd name="T10" fmla="*/ 0 h 37"/>
                <a:gd name="T11" fmla="*/ 66 w 66"/>
                <a:gd name="T12" fmla="*/ 37 h 37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66" h="37">
                  <a:moveTo>
                    <a:pt x="0" y="37"/>
                  </a:moveTo>
                  <a:lnTo>
                    <a:pt x="66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9" name="Freeform 136">
              <a:extLst>
                <a:ext uri="{FF2B5EF4-FFF2-40B4-BE49-F238E27FC236}">
                  <a16:creationId xmlns:a16="http://schemas.microsoft.com/office/drawing/2014/main" id="{00000000-0008-0000-0200-000059000000}"/>
                </a:ext>
              </a:extLst>
            </xdr:cNvPr>
            <xdr:cNvSpPr>
              <a:spLocks/>
            </xdr:cNvSpPr>
          </xdr:nvSpPr>
          <xdr:spPr bwMode="auto">
            <a:xfrm>
              <a:off x="106" y="616"/>
              <a:ext cx="65" cy="37"/>
            </a:xfrm>
            <a:custGeom>
              <a:avLst/>
              <a:gdLst>
                <a:gd name="T0" fmla="*/ 65 w 65"/>
                <a:gd name="T1" fmla="*/ 37 h 37"/>
                <a:gd name="T2" fmla="*/ 0 w 65"/>
                <a:gd name="T3" fmla="*/ 0 h 37"/>
                <a:gd name="T4" fmla="*/ 0 w 65"/>
                <a:gd name="T5" fmla="*/ 0 h 37"/>
                <a:gd name="T6" fmla="*/ 0 60000 65536"/>
                <a:gd name="T7" fmla="*/ 0 60000 65536"/>
                <a:gd name="T8" fmla="*/ 0 60000 65536"/>
                <a:gd name="T9" fmla="*/ 0 w 65"/>
                <a:gd name="T10" fmla="*/ 0 h 37"/>
                <a:gd name="T11" fmla="*/ 65 w 65"/>
                <a:gd name="T12" fmla="*/ 37 h 37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65" h="37">
                  <a:moveTo>
                    <a:pt x="65" y="37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0" name="Freeform 137">
              <a:extLst>
                <a:ext uri="{FF2B5EF4-FFF2-40B4-BE49-F238E27FC236}">
                  <a16:creationId xmlns:a16="http://schemas.microsoft.com/office/drawing/2014/main" id="{00000000-0008-0000-0200-00005A000000}"/>
                </a:ext>
              </a:extLst>
            </xdr:cNvPr>
            <xdr:cNvSpPr>
              <a:spLocks/>
            </xdr:cNvSpPr>
          </xdr:nvSpPr>
          <xdr:spPr bwMode="auto">
            <a:xfrm>
              <a:off x="106" y="616"/>
              <a:ext cx="131" cy="1"/>
            </a:xfrm>
            <a:custGeom>
              <a:avLst/>
              <a:gdLst>
                <a:gd name="T0" fmla="*/ 0 w 131"/>
                <a:gd name="T1" fmla="*/ 0 h 1"/>
                <a:gd name="T2" fmla="*/ 131 w 131"/>
                <a:gd name="T3" fmla="*/ 0 h 1"/>
                <a:gd name="T4" fmla="*/ 131 w 131"/>
                <a:gd name="T5" fmla="*/ 0 h 1"/>
                <a:gd name="T6" fmla="*/ 0 60000 65536"/>
                <a:gd name="T7" fmla="*/ 0 60000 65536"/>
                <a:gd name="T8" fmla="*/ 0 60000 65536"/>
                <a:gd name="T9" fmla="*/ 0 w 131"/>
                <a:gd name="T10" fmla="*/ 0 h 1"/>
                <a:gd name="T11" fmla="*/ 131 w 131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31" h="1">
                  <a:moveTo>
                    <a:pt x="0" y="0"/>
                  </a:moveTo>
                  <a:lnTo>
                    <a:pt x="131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1" name="Freeform 138">
              <a:extLst>
                <a:ext uri="{FF2B5EF4-FFF2-40B4-BE49-F238E27FC236}">
                  <a16:creationId xmlns:a16="http://schemas.microsoft.com/office/drawing/2014/main" id="{00000000-0008-0000-0200-00005B000000}"/>
                </a:ext>
              </a:extLst>
            </xdr:cNvPr>
            <xdr:cNvSpPr>
              <a:spLocks/>
            </xdr:cNvSpPr>
          </xdr:nvSpPr>
          <xdr:spPr bwMode="auto">
            <a:xfrm>
              <a:off x="180" y="639"/>
              <a:ext cx="6" cy="6"/>
            </a:xfrm>
            <a:custGeom>
              <a:avLst/>
              <a:gdLst>
                <a:gd name="T0" fmla="*/ 2 w 6"/>
                <a:gd name="T1" fmla="*/ 0 h 6"/>
                <a:gd name="T2" fmla="*/ 0 w 6"/>
                <a:gd name="T3" fmla="*/ 2 h 6"/>
                <a:gd name="T4" fmla="*/ 6 w 6"/>
                <a:gd name="T5" fmla="*/ 6 h 6"/>
                <a:gd name="T6" fmla="*/ 2 w 6"/>
                <a:gd name="T7" fmla="*/ 0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2" y="0"/>
                  </a:moveTo>
                  <a:lnTo>
                    <a:pt x="0" y="2"/>
                  </a:lnTo>
                  <a:lnTo>
                    <a:pt x="6" y="6"/>
                  </a:lnTo>
                  <a:lnTo>
                    <a:pt x="2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92" name="Freeform 139">
              <a:extLst>
                <a:ext uri="{FF2B5EF4-FFF2-40B4-BE49-F238E27FC236}">
                  <a16:creationId xmlns:a16="http://schemas.microsoft.com/office/drawing/2014/main" id="{00000000-0008-0000-0200-00005C000000}"/>
                </a:ext>
              </a:extLst>
            </xdr:cNvPr>
            <xdr:cNvSpPr>
              <a:spLocks/>
            </xdr:cNvSpPr>
          </xdr:nvSpPr>
          <xdr:spPr bwMode="auto">
            <a:xfrm>
              <a:off x="180" y="639"/>
              <a:ext cx="6" cy="6"/>
            </a:xfrm>
            <a:custGeom>
              <a:avLst/>
              <a:gdLst>
                <a:gd name="T0" fmla="*/ 2 w 6"/>
                <a:gd name="T1" fmla="*/ 0 h 6"/>
                <a:gd name="T2" fmla="*/ 0 w 6"/>
                <a:gd name="T3" fmla="*/ 2 h 6"/>
                <a:gd name="T4" fmla="*/ 6 w 6"/>
                <a:gd name="T5" fmla="*/ 6 h 6"/>
                <a:gd name="T6" fmla="*/ 2 w 6"/>
                <a:gd name="T7" fmla="*/ 0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2" y="0"/>
                  </a:moveTo>
                  <a:lnTo>
                    <a:pt x="0" y="2"/>
                  </a:lnTo>
                  <a:lnTo>
                    <a:pt x="6" y="6"/>
                  </a:lnTo>
                  <a:lnTo>
                    <a:pt x="2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3" name="Freeform 140">
              <a:extLst>
                <a:ext uri="{FF2B5EF4-FFF2-40B4-BE49-F238E27FC236}">
                  <a16:creationId xmlns:a16="http://schemas.microsoft.com/office/drawing/2014/main" id="{00000000-0008-0000-0200-00005D000000}"/>
                </a:ext>
              </a:extLst>
            </xdr:cNvPr>
            <xdr:cNvSpPr>
              <a:spLocks/>
            </xdr:cNvSpPr>
          </xdr:nvSpPr>
          <xdr:spPr bwMode="auto">
            <a:xfrm>
              <a:off x="157" y="639"/>
              <a:ext cx="6" cy="6"/>
            </a:xfrm>
            <a:custGeom>
              <a:avLst/>
              <a:gdLst>
                <a:gd name="T0" fmla="*/ 6 w 6"/>
                <a:gd name="T1" fmla="*/ 2 h 6"/>
                <a:gd name="T2" fmla="*/ 4 w 6"/>
                <a:gd name="T3" fmla="*/ 0 h 6"/>
                <a:gd name="T4" fmla="*/ 0 w 6"/>
                <a:gd name="T5" fmla="*/ 6 h 6"/>
                <a:gd name="T6" fmla="*/ 6 w 6"/>
                <a:gd name="T7" fmla="*/ 2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6" y="2"/>
                  </a:moveTo>
                  <a:lnTo>
                    <a:pt x="4" y="0"/>
                  </a:lnTo>
                  <a:lnTo>
                    <a:pt x="0" y="6"/>
                  </a:lnTo>
                  <a:lnTo>
                    <a:pt x="6" y="2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94" name="Freeform 141">
              <a:extLst>
                <a:ext uri="{FF2B5EF4-FFF2-40B4-BE49-F238E27FC236}">
                  <a16:creationId xmlns:a16="http://schemas.microsoft.com/office/drawing/2014/main" id="{00000000-0008-0000-0200-00005E000000}"/>
                </a:ext>
              </a:extLst>
            </xdr:cNvPr>
            <xdr:cNvSpPr>
              <a:spLocks/>
            </xdr:cNvSpPr>
          </xdr:nvSpPr>
          <xdr:spPr bwMode="auto">
            <a:xfrm>
              <a:off x="157" y="639"/>
              <a:ext cx="6" cy="6"/>
            </a:xfrm>
            <a:custGeom>
              <a:avLst/>
              <a:gdLst>
                <a:gd name="T0" fmla="*/ 6 w 6"/>
                <a:gd name="T1" fmla="*/ 2 h 6"/>
                <a:gd name="T2" fmla="*/ 4 w 6"/>
                <a:gd name="T3" fmla="*/ 0 h 6"/>
                <a:gd name="T4" fmla="*/ 0 w 6"/>
                <a:gd name="T5" fmla="*/ 6 h 6"/>
                <a:gd name="T6" fmla="*/ 6 w 6"/>
                <a:gd name="T7" fmla="*/ 2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6" y="2"/>
                  </a:moveTo>
                  <a:lnTo>
                    <a:pt x="4" y="0"/>
                  </a:lnTo>
                  <a:lnTo>
                    <a:pt x="0" y="6"/>
                  </a:lnTo>
                  <a:lnTo>
                    <a:pt x="6" y="2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5" name="Rectangle 142">
              <a:extLst>
                <a:ext uri="{FF2B5EF4-FFF2-40B4-BE49-F238E27FC236}">
                  <a16:creationId xmlns:a16="http://schemas.microsoft.com/office/drawing/2014/main" id="{00000000-0008-0000-0200-00005F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6" y="619"/>
              <a:ext cx="24" cy="1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wrap="none" lIns="0" tIns="0" rIns="0" bIns="0" anchor="t" upright="1">
              <a:spAutoFit/>
            </a:bodyPr>
            <a:lstStyle/>
            <a:p>
              <a:pPr algn="l" rtl="0">
                <a:defRPr sz="1000"/>
              </a:pPr>
              <a:r>
                <a:rPr lang="en-US" altLang="ko-KR" sz="900" b="0" i="0" strike="noStrike">
                  <a:solidFill>
                    <a:srgbClr val="000000"/>
                  </a:solidFill>
                  <a:latin typeface="굴림"/>
                  <a:ea typeface="굴림"/>
                </a:rPr>
                <a:t>120 °</a:t>
              </a:r>
            </a:p>
          </xdr:txBody>
        </xdr:sp>
        <xdr:sp macro="" textlink="">
          <xdr:nvSpPr>
            <xdr:cNvPr id="96" name="Freeform 143">
              <a:extLst>
                <a:ext uri="{FF2B5EF4-FFF2-40B4-BE49-F238E27FC236}">
                  <a16:creationId xmlns:a16="http://schemas.microsoft.com/office/drawing/2014/main" id="{00000000-0008-0000-0200-000060000000}"/>
                </a:ext>
              </a:extLst>
            </xdr:cNvPr>
            <xdr:cNvSpPr>
              <a:spLocks/>
            </xdr:cNvSpPr>
          </xdr:nvSpPr>
          <xdr:spPr bwMode="auto">
            <a:xfrm>
              <a:off x="157" y="637"/>
              <a:ext cx="29" cy="8"/>
            </a:xfrm>
            <a:custGeom>
              <a:avLst/>
              <a:gdLst>
                <a:gd name="T0" fmla="*/ 29 w 29"/>
                <a:gd name="T1" fmla="*/ 8 h 8"/>
                <a:gd name="T2" fmla="*/ 28 w 29"/>
                <a:gd name="T3" fmla="*/ 6 h 8"/>
                <a:gd name="T4" fmla="*/ 26 w 29"/>
                <a:gd name="T5" fmla="*/ 5 h 8"/>
                <a:gd name="T6" fmla="*/ 25 w 29"/>
                <a:gd name="T7" fmla="*/ 3 h 8"/>
                <a:gd name="T8" fmla="*/ 23 w 29"/>
                <a:gd name="T9" fmla="*/ 2 h 8"/>
                <a:gd name="T10" fmla="*/ 21 w 29"/>
                <a:gd name="T11" fmla="*/ 1 h 8"/>
                <a:gd name="T12" fmla="*/ 19 w 29"/>
                <a:gd name="T13" fmla="*/ 1 h 8"/>
                <a:gd name="T14" fmla="*/ 17 w 29"/>
                <a:gd name="T15" fmla="*/ 0 h 8"/>
                <a:gd name="T16" fmla="*/ 15 w 29"/>
                <a:gd name="T17" fmla="*/ 0 h 8"/>
                <a:gd name="T18" fmla="*/ 13 w 29"/>
                <a:gd name="T19" fmla="*/ 0 h 8"/>
                <a:gd name="T20" fmla="*/ 11 w 29"/>
                <a:gd name="T21" fmla="*/ 0 h 8"/>
                <a:gd name="T22" fmla="*/ 9 w 29"/>
                <a:gd name="T23" fmla="*/ 1 h 8"/>
                <a:gd name="T24" fmla="*/ 8 w 29"/>
                <a:gd name="T25" fmla="*/ 1 h 8"/>
                <a:gd name="T26" fmla="*/ 6 w 29"/>
                <a:gd name="T27" fmla="*/ 2 h 8"/>
                <a:gd name="T28" fmla="*/ 4 w 29"/>
                <a:gd name="T29" fmla="*/ 3 h 8"/>
                <a:gd name="T30" fmla="*/ 3 w 29"/>
                <a:gd name="T31" fmla="*/ 5 h 8"/>
                <a:gd name="T32" fmla="*/ 1 w 29"/>
                <a:gd name="T33" fmla="*/ 6 h 8"/>
                <a:gd name="T34" fmla="*/ 0 w 29"/>
                <a:gd name="T35" fmla="*/ 8 h 8"/>
                <a:gd name="T36" fmla="*/ 0 w 29"/>
                <a:gd name="T37" fmla="*/ 8 h 8"/>
                <a:gd name="T38" fmla="*/ 0 60000 65536"/>
                <a:gd name="T39" fmla="*/ 0 60000 65536"/>
                <a:gd name="T40" fmla="*/ 0 60000 65536"/>
                <a:gd name="T41" fmla="*/ 0 60000 65536"/>
                <a:gd name="T42" fmla="*/ 0 60000 65536"/>
                <a:gd name="T43" fmla="*/ 0 60000 65536"/>
                <a:gd name="T44" fmla="*/ 0 60000 65536"/>
                <a:gd name="T45" fmla="*/ 0 60000 65536"/>
                <a:gd name="T46" fmla="*/ 0 60000 65536"/>
                <a:gd name="T47" fmla="*/ 0 60000 65536"/>
                <a:gd name="T48" fmla="*/ 0 60000 65536"/>
                <a:gd name="T49" fmla="*/ 0 60000 65536"/>
                <a:gd name="T50" fmla="*/ 0 60000 65536"/>
                <a:gd name="T51" fmla="*/ 0 60000 65536"/>
                <a:gd name="T52" fmla="*/ 0 60000 65536"/>
                <a:gd name="T53" fmla="*/ 0 60000 65536"/>
                <a:gd name="T54" fmla="*/ 0 60000 65536"/>
                <a:gd name="T55" fmla="*/ 0 60000 65536"/>
                <a:gd name="T56" fmla="*/ 0 60000 65536"/>
                <a:gd name="T57" fmla="*/ 0 w 29"/>
                <a:gd name="T58" fmla="*/ 0 h 8"/>
                <a:gd name="T59" fmla="*/ 29 w 29"/>
                <a:gd name="T60" fmla="*/ 8 h 8"/>
              </a:gdLst>
              <a:ahLst/>
              <a:cxnLst>
                <a:cxn ang="T38">
                  <a:pos x="T0" y="T1"/>
                </a:cxn>
                <a:cxn ang="T39">
                  <a:pos x="T2" y="T3"/>
                </a:cxn>
                <a:cxn ang="T40">
                  <a:pos x="T4" y="T5"/>
                </a:cxn>
                <a:cxn ang="T41">
                  <a:pos x="T6" y="T7"/>
                </a:cxn>
                <a:cxn ang="T42">
                  <a:pos x="T8" y="T9"/>
                </a:cxn>
                <a:cxn ang="T43">
                  <a:pos x="T10" y="T11"/>
                </a:cxn>
                <a:cxn ang="T44">
                  <a:pos x="T12" y="T13"/>
                </a:cxn>
                <a:cxn ang="T45">
                  <a:pos x="T14" y="T15"/>
                </a:cxn>
                <a:cxn ang="T46">
                  <a:pos x="T16" y="T17"/>
                </a:cxn>
                <a:cxn ang="T47">
                  <a:pos x="T18" y="T19"/>
                </a:cxn>
                <a:cxn ang="T48">
                  <a:pos x="T20" y="T21"/>
                </a:cxn>
                <a:cxn ang="T49">
                  <a:pos x="T22" y="T23"/>
                </a:cxn>
                <a:cxn ang="T50">
                  <a:pos x="T24" y="T25"/>
                </a:cxn>
                <a:cxn ang="T51">
                  <a:pos x="T26" y="T27"/>
                </a:cxn>
                <a:cxn ang="T52">
                  <a:pos x="T28" y="T29"/>
                </a:cxn>
                <a:cxn ang="T53">
                  <a:pos x="T30" y="T31"/>
                </a:cxn>
                <a:cxn ang="T54">
                  <a:pos x="T32" y="T33"/>
                </a:cxn>
                <a:cxn ang="T55">
                  <a:pos x="T34" y="T35"/>
                </a:cxn>
                <a:cxn ang="T56">
                  <a:pos x="T36" y="T37"/>
                </a:cxn>
              </a:cxnLst>
              <a:rect l="T57" t="T58" r="T59" b="T60"/>
              <a:pathLst>
                <a:path w="29" h="8">
                  <a:moveTo>
                    <a:pt x="29" y="8"/>
                  </a:moveTo>
                  <a:lnTo>
                    <a:pt x="28" y="6"/>
                  </a:lnTo>
                  <a:lnTo>
                    <a:pt x="26" y="5"/>
                  </a:lnTo>
                  <a:lnTo>
                    <a:pt x="25" y="3"/>
                  </a:lnTo>
                  <a:lnTo>
                    <a:pt x="23" y="2"/>
                  </a:lnTo>
                  <a:lnTo>
                    <a:pt x="21" y="1"/>
                  </a:lnTo>
                  <a:lnTo>
                    <a:pt x="19" y="1"/>
                  </a:lnTo>
                  <a:lnTo>
                    <a:pt x="17" y="0"/>
                  </a:lnTo>
                  <a:lnTo>
                    <a:pt x="15" y="0"/>
                  </a:lnTo>
                  <a:lnTo>
                    <a:pt x="13" y="0"/>
                  </a:lnTo>
                  <a:lnTo>
                    <a:pt x="11" y="0"/>
                  </a:lnTo>
                  <a:lnTo>
                    <a:pt x="9" y="1"/>
                  </a:lnTo>
                  <a:lnTo>
                    <a:pt x="8" y="1"/>
                  </a:lnTo>
                  <a:lnTo>
                    <a:pt x="6" y="2"/>
                  </a:lnTo>
                  <a:lnTo>
                    <a:pt x="4" y="3"/>
                  </a:lnTo>
                  <a:lnTo>
                    <a:pt x="3" y="5"/>
                  </a:lnTo>
                  <a:lnTo>
                    <a:pt x="1" y="6"/>
                  </a:lnTo>
                  <a:lnTo>
                    <a:pt x="0" y="8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78" name="Freeform 144">
            <a:extLst>
              <a:ext uri="{FF2B5EF4-FFF2-40B4-BE49-F238E27FC236}">
                <a16:creationId xmlns:a16="http://schemas.microsoft.com/office/drawing/2014/main" id="{00000000-0008-0000-0200-00004E000000}"/>
              </a:ext>
            </a:extLst>
          </xdr:cNvPr>
          <xdr:cNvSpPr>
            <a:spLocks/>
          </xdr:cNvSpPr>
        </xdr:nvSpPr>
        <xdr:spPr bwMode="auto">
          <a:xfrm>
            <a:off x="89" y="571"/>
            <a:ext cx="165" cy="164"/>
          </a:xfrm>
          <a:custGeom>
            <a:avLst/>
            <a:gdLst>
              <a:gd name="T0" fmla="*/ 165 w 165"/>
              <a:gd name="T1" fmla="*/ 82 h 164"/>
              <a:gd name="T2" fmla="*/ 164 w 165"/>
              <a:gd name="T3" fmla="*/ 73 h 164"/>
              <a:gd name="T4" fmla="*/ 163 w 165"/>
              <a:gd name="T5" fmla="*/ 64 h 164"/>
              <a:gd name="T6" fmla="*/ 160 w 165"/>
              <a:gd name="T7" fmla="*/ 55 h 164"/>
              <a:gd name="T8" fmla="*/ 156 w 165"/>
              <a:gd name="T9" fmla="*/ 47 h 164"/>
              <a:gd name="T10" fmla="*/ 152 w 165"/>
              <a:gd name="T11" fmla="*/ 39 h 164"/>
              <a:gd name="T12" fmla="*/ 147 w 165"/>
              <a:gd name="T13" fmla="*/ 31 h 164"/>
              <a:gd name="T14" fmla="*/ 141 w 165"/>
              <a:gd name="T15" fmla="*/ 24 h 164"/>
              <a:gd name="T16" fmla="*/ 134 w 165"/>
              <a:gd name="T17" fmla="*/ 18 h 164"/>
              <a:gd name="T18" fmla="*/ 126 w 165"/>
              <a:gd name="T19" fmla="*/ 13 h 164"/>
              <a:gd name="T20" fmla="*/ 118 w 165"/>
              <a:gd name="T21" fmla="*/ 8 h 164"/>
              <a:gd name="T22" fmla="*/ 110 w 165"/>
              <a:gd name="T23" fmla="*/ 5 h 164"/>
              <a:gd name="T24" fmla="*/ 101 w 165"/>
              <a:gd name="T25" fmla="*/ 2 h 164"/>
              <a:gd name="T26" fmla="*/ 92 w 165"/>
              <a:gd name="T27" fmla="*/ 1 h 164"/>
              <a:gd name="T28" fmla="*/ 82 w 165"/>
              <a:gd name="T29" fmla="*/ 0 h 164"/>
              <a:gd name="T30" fmla="*/ 73 w 165"/>
              <a:gd name="T31" fmla="*/ 1 h 164"/>
              <a:gd name="T32" fmla="*/ 64 w 165"/>
              <a:gd name="T33" fmla="*/ 2 h 164"/>
              <a:gd name="T34" fmla="*/ 55 w 165"/>
              <a:gd name="T35" fmla="*/ 5 h 164"/>
              <a:gd name="T36" fmla="*/ 47 w 165"/>
              <a:gd name="T37" fmla="*/ 8 h 164"/>
              <a:gd name="T38" fmla="*/ 39 w 165"/>
              <a:gd name="T39" fmla="*/ 13 h 164"/>
              <a:gd name="T40" fmla="*/ 31 w 165"/>
              <a:gd name="T41" fmla="*/ 18 h 164"/>
              <a:gd name="T42" fmla="*/ 24 w 165"/>
              <a:gd name="T43" fmla="*/ 24 h 164"/>
              <a:gd name="T44" fmla="*/ 18 w 165"/>
              <a:gd name="T45" fmla="*/ 31 h 164"/>
              <a:gd name="T46" fmla="*/ 13 w 165"/>
              <a:gd name="T47" fmla="*/ 39 h 164"/>
              <a:gd name="T48" fmla="*/ 8 w 165"/>
              <a:gd name="T49" fmla="*/ 47 h 164"/>
              <a:gd name="T50" fmla="*/ 5 w 165"/>
              <a:gd name="T51" fmla="*/ 55 h 164"/>
              <a:gd name="T52" fmla="*/ 2 w 165"/>
              <a:gd name="T53" fmla="*/ 64 h 164"/>
              <a:gd name="T54" fmla="*/ 1 w 165"/>
              <a:gd name="T55" fmla="*/ 73 h 164"/>
              <a:gd name="T56" fmla="*/ 0 w 165"/>
              <a:gd name="T57" fmla="*/ 82 h 164"/>
              <a:gd name="T58" fmla="*/ 1 w 165"/>
              <a:gd name="T59" fmla="*/ 91 h 164"/>
              <a:gd name="T60" fmla="*/ 2 w 165"/>
              <a:gd name="T61" fmla="*/ 101 h 164"/>
              <a:gd name="T62" fmla="*/ 5 w 165"/>
              <a:gd name="T63" fmla="*/ 109 h 164"/>
              <a:gd name="T64" fmla="*/ 8 w 165"/>
              <a:gd name="T65" fmla="*/ 118 h 164"/>
              <a:gd name="T66" fmla="*/ 13 w 165"/>
              <a:gd name="T67" fmla="*/ 126 h 164"/>
              <a:gd name="T68" fmla="*/ 18 w 165"/>
              <a:gd name="T69" fmla="*/ 133 h 164"/>
              <a:gd name="T70" fmla="*/ 24 w 165"/>
              <a:gd name="T71" fmla="*/ 140 h 164"/>
              <a:gd name="T72" fmla="*/ 31 w 165"/>
              <a:gd name="T73" fmla="*/ 146 h 164"/>
              <a:gd name="T74" fmla="*/ 39 w 165"/>
              <a:gd name="T75" fmla="*/ 152 h 164"/>
              <a:gd name="T76" fmla="*/ 47 w 165"/>
              <a:gd name="T77" fmla="*/ 156 h 164"/>
              <a:gd name="T78" fmla="*/ 55 w 165"/>
              <a:gd name="T79" fmla="*/ 160 h 164"/>
              <a:gd name="T80" fmla="*/ 64 w 165"/>
              <a:gd name="T81" fmla="*/ 162 h 164"/>
              <a:gd name="T82" fmla="*/ 73 w 165"/>
              <a:gd name="T83" fmla="*/ 164 h 164"/>
              <a:gd name="T84" fmla="*/ 82 w 165"/>
              <a:gd name="T85" fmla="*/ 164 h 164"/>
              <a:gd name="T86" fmla="*/ 92 w 165"/>
              <a:gd name="T87" fmla="*/ 164 h 164"/>
              <a:gd name="T88" fmla="*/ 101 w 165"/>
              <a:gd name="T89" fmla="*/ 162 h 164"/>
              <a:gd name="T90" fmla="*/ 110 w 165"/>
              <a:gd name="T91" fmla="*/ 160 h 164"/>
              <a:gd name="T92" fmla="*/ 118 w 165"/>
              <a:gd name="T93" fmla="*/ 156 h 164"/>
              <a:gd name="T94" fmla="*/ 126 w 165"/>
              <a:gd name="T95" fmla="*/ 152 h 164"/>
              <a:gd name="T96" fmla="*/ 134 w 165"/>
              <a:gd name="T97" fmla="*/ 146 h 164"/>
              <a:gd name="T98" fmla="*/ 141 w 165"/>
              <a:gd name="T99" fmla="*/ 140 h 164"/>
              <a:gd name="T100" fmla="*/ 147 w 165"/>
              <a:gd name="T101" fmla="*/ 133 h 164"/>
              <a:gd name="T102" fmla="*/ 152 w 165"/>
              <a:gd name="T103" fmla="*/ 126 h 164"/>
              <a:gd name="T104" fmla="*/ 156 w 165"/>
              <a:gd name="T105" fmla="*/ 118 h 164"/>
              <a:gd name="T106" fmla="*/ 160 w 165"/>
              <a:gd name="T107" fmla="*/ 109 h 164"/>
              <a:gd name="T108" fmla="*/ 163 w 165"/>
              <a:gd name="T109" fmla="*/ 101 h 164"/>
              <a:gd name="T110" fmla="*/ 164 w 165"/>
              <a:gd name="T111" fmla="*/ 91 h 164"/>
              <a:gd name="T112" fmla="*/ 165 w 165"/>
              <a:gd name="T113" fmla="*/ 82 h 164"/>
              <a:gd name="T114" fmla="*/ 165 w 165"/>
              <a:gd name="T115" fmla="*/ 82 h 164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w 165"/>
              <a:gd name="T175" fmla="*/ 0 h 164"/>
              <a:gd name="T176" fmla="*/ 165 w 165"/>
              <a:gd name="T177" fmla="*/ 164 h 164"/>
            </a:gdLst>
            <a:ahLst/>
            <a:cxnLst>
              <a:cxn ang="T116">
                <a:pos x="T0" y="T1"/>
              </a:cxn>
              <a:cxn ang="T117">
                <a:pos x="T2" y="T3"/>
              </a:cxn>
              <a:cxn ang="T118">
                <a:pos x="T4" y="T5"/>
              </a:cxn>
              <a:cxn ang="T119">
                <a:pos x="T6" y="T7"/>
              </a:cxn>
              <a:cxn ang="T120">
                <a:pos x="T8" y="T9"/>
              </a:cxn>
              <a:cxn ang="T121">
                <a:pos x="T10" y="T11"/>
              </a:cxn>
              <a:cxn ang="T122">
                <a:pos x="T12" y="T13"/>
              </a:cxn>
              <a:cxn ang="T123">
                <a:pos x="T14" y="T15"/>
              </a:cxn>
              <a:cxn ang="T124">
                <a:pos x="T16" y="T17"/>
              </a:cxn>
              <a:cxn ang="T125">
                <a:pos x="T18" y="T19"/>
              </a:cxn>
              <a:cxn ang="T126">
                <a:pos x="T20" y="T21"/>
              </a:cxn>
              <a:cxn ang="T127">
                <a:pos x="T22" y="T23"/>
              </a:cxn>
              <a:cxn ang="T128">
                <a:pos x="T24" y="T25"/>
              </a:cxn>
              <a:cxn ang="T129">
                <a:pos x="T26" y="T27"/>
              </a:cxn>
              <a:cxn ang="T130">
                <a:pos x="T28" y="T29"/>
              </a:cxn>
              <a:cxn ang="T131">
                <a:pos x="T30" y="T31"/>
              </a:cxn>
              <a:cxn ang="T132">
                <a:pos x="T32" y="T33"/>
              </a:cxn>
              <a:cxn ang="T133">
                <a:pos x="T34" y="T35"/>
              </a:cxn>
              <a:cxn ang="T134">
                <a:pos x="T36" y="T37"/>
              </a:cxn>
              <a:cxn ang="T135">
                <a:pos x="T38" y="T39"/>
              </a:cxn>
              <a:cxn ang="T136">
                <a:pos x="T40" y="T41"/>
              </a:cxn>
              <a:cxn ang="T137">
                <a:pos x="T42" y="T43"/>
              </a:cxn>
              <a:cxn ang="T138">
                <a:pos x="T44" y="T45"/>
              </a:cxn>
              <a:cxn ang="T139">
                <a:pos x="T46" y="T47"/>
              </a:cxn>
              <a:cxn ang="T140">
                <a:pos x="T48" y="T49"/>
              </a:cxn>
              <a:cxn ang="T141">
                <a:pos x="T50" y="T51"/>
              </a:cxn>
              <a:cxn ang="T142">
                <a:pos x="T52" y="T53"/>
              </a:cxn>
              <a:cxn ang="T143">
                <a:pos x="T54" y="T55"/>
              </a:cxn>
              <a:cxn ang="T144">
                <a:pos x="T56" y="T57"/>
              </a:cxn>
              <a:cxn ang="T145">
                <a:pos x="T58" y="T59"/>
              </a:cxn>
              <a:cxn ang="T146">
                <a:pos x="T60" y="T61"/>
              </a:cxn>
              <a:cxn ang="T147">
                <a:pos x="T62" y="T63"/>
              </a:cxn>
              <a:cxn ang="T148">
                <a:pos x="T64" y="T65"/>
              </a:cxn>
              <a:cxn ang="T149">
                <a:pos x="T66" y="T67"/>
              </a:cxn>
              <a:cxn ang="T150">
                <a:pos x="T68" y="T69"/>
              </a:cxn>
              <a:cxn ang="T151">
                <a:pos x="T70" y="T71"/>
              </a:cxn>
              <a:cxn ang="T152">
                <a:pos x="T72" y="T73"/>
              </a:cxn>
              <a:cxn ang="T153">
                <a:pos x="T74" y="T75"/>
              </a:cxn>
              <a:cxn ang="T154">
                <a:pos x="T76" y="T77"/>
              </a:cxn>
              <a:cxn ang="T155">
                <a:pos x="T78" y="T79"/>
              </a:cxn>
              <a:cxn ang="T156">
                <a:pos x="T80" y="T81"/>
              </a:cxn>
              <a:cxn ang="T157">
                <a:pos x="T82" y="T83"/>
              </a:cxn>
              <a:cxn ang="T158">
                <a:pos x="T84" y="T85"/>
              </a:cxn>
              <a:cxn ang="T159">
                <a:pos x="T86" y="T87"/>
              </a:cxn>
              <a:cxn ang="T160">
                <a:pos x="T88" y="T89"/>
              </a:cxn>
              <a:cxn ang="T161">
                <a:pos x="T90" y="T91"/>
              </a:cxn>
              <a:cxn ang="T162">
                <a:pos x="T92" y="T93"/>
              </a:cxn>
              <a:cxn ang="T163">
                <a:pos x="T94" y="T95"/>
              </a:cxn>
              <a:cxn ang="T164">
                <a:pos x="T96" y="T97"/>
              </a:cxn>
              <a:cxn ang="T165">
                <a:pos x="T98" y="T99"/>
              </a:cxn>
              <a:cxn ang="T166">
                <a:pos x="T100" y="T101"/>
              </a:cxn>
              <a:cxn ang="T167">
                <a:pos x="T102" y="T103"/>
              </a:cxn>
              <a:cxn ang="T168">
                <a:pos x="T104" y="T105"/>
              </a:cxn>
              <a:cxn ang="T169">
                <a:pos x="T106" y="T107"/>
              </a:cxn>
              <a:cxn ang="T170">
                <a:pos x="T108" y="T109"/>
              </a:cxn>
              <a:cxn ang="T171">
                <a:pos x="T110" y="T111"/>
              </a:cxn>
              <a:cxn ang="T172">
                <a:pos x="T112" y="T113"/>
              </a:cxn>
              <a:cxn ang="T173">
                <a:pos x="T114" y="T115"/>
              </a:cxn>
            </a:cxnLst>
            <a:rect l="T174" t="T175" r="T176" b="T177"/>
            <a:pathLst>
              <a:path w="165" h="164">
                <a:moveTo>
                  <a:pt x="165" y="82"/>
                </a:moveTo>
                <a:lnTo>
                  <a:pt x="164" y="73"/>
                </a:lnTo>
                <a:lnTo>
                  <a:pt x="163" y="64"/>
                </a:lnTo>
                <a:lnTo>
                  <a:pt x="160" y="55"/>
                </a:lnTo>
                <a:lnTo>
                  <a:pt x="156" y="47"/>
                </a:lnTo>
                <a:lnTo>
                  <a:pt x="152" y="39"/>
                </a:lnTo>
                <a:lnTo>
                  <a:pt x="147" y="31"/>
                </a:lnTo>
                <a:lnTo>
                  <a:pt x="141" y="24"/>
                </a:lnTo>
                <a:lnTo>
                  <a:pt x="134" y="18"/>
                </a:lnTo>
                <a:lnTo>
                  <a:pt x="126" y="13"/>
                </a:lnTo>
                <a:lnTo>
                  <a:pt x="118" y="8"/>
                </a:lnTo>
                <a:lnTo>
                  <a:pt x="110" y="5"/>
                </a:lnTo>
                <a:lnTo>
                  <a:pt x="101" y="2"/>
                </a:lnTo>
                <a:lnTo>
                  <a:pt x="92" y="1"/>
                </a:lnTo>
                <a:lnTo>
                  <a:pt x="82" y="0"/>
                </a:lnTo>
                <a:lnTo>
                  <a:pt x="73" y="1"/>
                </a:lnTo>
                <a:lnTo>
                  <a:pt x="64" y="2"/>
                </a:lnTo>
                <a:lnTo>
                  <a:pt x="55" y="5"/>
                </a:lnTo>
                <a:lnTo>
                  <a:pt x="47" y="8"/>
                </a:lnTo>
                <a:lnTo>
                  <a:pt x="39" y="13"/>
                </a:lnTo>
                <a:lnTo>
                  <a:pt x="31" y="18"/>
                </a:lnTo>
                <a:lnTo>
                  <a:pt x="24" y="24"/>
                </a:lnTo>
                <a:lnTo>
                  <a:pt x="18" y="31"/>
                </a:lnTo>
                <a:lnTo>
                  <a:pt x="13" y="39"/>
                </a:lnTo>
                <a:lnTo>
                  <a:pt x="8" y="47"/>
                </a:lnTo>
                <a:lnTo>
                  <a:pt x="5" y="55"/>
                </a:lnTo>
                <a:lnTo>
                  <a:pt x="2" y="64"/>
                </a:lnTo>
                <a:lnTo>
                  <a:pt x="1" y="73"/>
                </a:lnTo>
                <a:lnTo>
                  <a:pt x="0" y="82"/>
                </a:lnTo>
                <a:lnTo>
                  <a:pt x="1" y="91"/>
                </a:lnTo>
                <a:lnTo>
                  <a:pt x="2" y="101"/>
                </a:lnTo>
                <a:lnTo>
                  <a:pt x="5" y="109"/>
                </a:lnTo>
                <a:lnTo>
                  <a:pt x="8" y="118"/>
                </a:lnTo>
                <a:lnTo>
                  <a:pt x="13" y="126"/>
                </a:lnTo>
                <a:lnTo>
                  <a:pt x="18" y="133"/>
                </a:lnTo>
                <a:lnTo>
                  <a:pt x="24" y="140"/>
                </a:lnTo>
                <a:lnTo>
                  <a:pt x="31" y="146"/>
                </a:lnTo>
                <a:lnTo>
                  <a:pt x="39" y="152"/>
                </a:lnTo>
                <a:lnTo>
                  <a:pt x="47" y="156"/>
                </a:lnTo>
                <a:lnTo>
                  <a:pt x="55" y="160"/>
                </a:lnTo>
                <a:lnTo>
                  <a:pt x="64" y="162"/>
                </a:lnTo>
                <a:lnTo>
                  <a:pt x="73" y="164"/>
                </a:lnTo>
                <a:lnTo>
                  <a:pt x="82" y="164"/>
                </a:lnTo>
                <a:lnTo>
                  <a:pt x="92" y="164"/>
                </a:lnTo>
                <a:lnTo>
                  <a:pt x="101" y="162"/>
                </a:lnTo>
                <a:lnTo>
                  <a:pt x="110" y="160"/>
                </a:lnTo>
                <a:lnTo>
                  <a:pt x="118" y="156"/>
                </a:lnTo>
                <a:lnTo>
                  <a:pt x="126" y="152"/>
                </a:lnTo>
                <a:lnTo>
                  <a:pt x="134" y="146"/>
                </a:lnTo>
                <a:lnTo>
                  <a:pt x="141" y="140"/>
                </a:lnTo>
                <a:lnTo>
                  <a:pt x="147" y="133"/>
                </a:lnTo>
                <a:lnTo>
                  <a:pt x="152" y="126"/>
                </a:lnTo>
                <a:lnTo>
                  <a:pt x="156" y="118"/>
                </a:lnTo>
                <a:lnTo>
                  <a:pt x="160" y="109"/>
                </a:lnTo>
                <a:lnTo>
                  <a:pt x="163" y="101"/>
                </a:lnTo>
                <a:lnTo>
                  <a:pt x="164" y="91"/>
                </a:lnTo>
                <a:lnTo>
                  <a:pt x="165" y="82"/>
                </a:lnTo>
              </a:path>
            </a:pathLst>
          </a:custGeom>
          <a:noFill/>
          <a:ln w="12700">
            <a:solidFill>
              <a:srgbClr val="000000"/>
            </a:solidFill>
            <a:round/>
            <a:headEnd/>
            <a:tailEnd/>
          </a:ln>
        </xdr:spPr>
      </xdr:sp>
      <xdr:grpSp>
        <xdr:nvGrpSpPr>
          <xdr:cNvPr id="79" name="Group 145">
            <a:extLst>
              <a:ext uri="{FF2B5EF4-FFF2-40B4-BE49-F238E27FC236}">
                <a16:creationId xmlns:a16="http://schemas.microsoft.com/office/drawing/2014/main" id="{00000000-0008-0000-0200-00004F000000}"/>
              </a:ext>
            </a:extLst>
          </xdr:cNvPr>
          <xdr:cNvGrpSpPr>
            <a:grpSpLocks/>
          </xdr:cNvGrpSpPr>
        </xdr:nvGrpSpPr>
        <xdr:grpSpPr bwMode="auto">
          <a:xfrm>
            <a:off x="252" y="616"/>
            <a:ext cx="43" cy="114"/>
            <a:chOff x="252" y="616"/>
            <a:chExt cx="43" cy="114"/>
          </a:xfrm>
        </xdr:grpSpPr>
        <xdr:sp macro="" textlink="">
          <xdr:nvSpPr>
            <xdr:cNvPr id="80" name="Freeform 146">
              <a:extLst>
                <a:ext uri="{FF2B5EF4-FFF2-40B4-BE49-F238E27FC236}">
                  <a16:creationId xmlns:a16="http://schemas.microsoft.com/office/drawing/2014/main" id="{00000000-0008-0000-0200-000050000000}"/>
                </a:ext>
              </a:extLst>
            </xdr:cNvPr>
            <xdr:cNvSpPr>
              <a:spLocks/>
            </xdr:cNvSpPr>
          </xdr:nvSpPr>
          <xdr:spPr bwMode="auto">
            <a:xfrm>
              <a:off x="252" y="729"/>
              <a:ext cx="43" cy="1"/>
            </a:xfrm>
            <a:custGeom>
              <a:avLst/>
              <a:gdLst>
                <a:gd name="T0" fmla="*/ 0 w 43"/>
                <a:gd name="T1" fmla="*/ 0 h 1"/>
                <a:gd name="T2" fmla="*/ 43 w 43"/>
                <a:gd name="T3" fmla="*/ 0 h 1"/>
                <a:gd name="T4" fmla="*/ 43 w 43"/>
                <a:gd name="T5" fmla="*/ 0 h 1"/>
                <a:gd name="T6" fmla="*/ 0 60000 65536"/>
                <a:gd name="T7" fmla="*/ 0 60000 65536"/>
                <a:gd name="T8" fmla="*/ 0 60000 65536"/>
                <a:gd name="T9" fmla="*/ 0 w 43"/>
                <a:gd name="T10" fmla="*/ 0 h 1"/>
                <a:gd name="T11" fmla="*/ 43 w 43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43" h="1">
                  <a:moveTo>
                    <a:pt x="0" y="0"/>
                  </a:moveTo>
                  <a:lnTo>
                    <a:pt x="43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1" name="Freeform 147">
              <a:extLst>
                <a:ext uri="{FF2B5EF4-FFF2-40B4-BE49-F238E27FC236}">
                  <a16:creationId xmlns:a16="http://schemas.microsoft.com/office/drawing/2014/main" id="{00000000-0008-0000-0200-000051000000}"/>
                </a:ext>
              </a:extLst>
            </xdr:cNvPr>
            <xdr:cNvSpPr>
              <a:spLocks/>
            </xdr:cNvSpPr>
          </xdr:nvSpPr>
          <xdr:spPr bwMode="auto">
            <a:xfrm>
              <a:off x="252" y="616"/>
              <a:ext cx="43" cy="1"/>
            </a:xfrm>
            <a:custGeom>
              <a:avLst/>
              <a:gdLst>
                <a:gd name="T0" fmla="*/ 0 w 43"/>
                <a:gd name="T1" fmla="*/ 0 h 1"/>
                <a:gd name="T2" fmla="*/ 43 w 43"/>
                <a:gd name="T3" fmla="*/ 0 h 1"/>
                <a:gd name="T4" fmla="*/ 43 w 43"/>
                <a:gd name="T5" fmla="*/ 0 h 1"/>
                <a:gd name="T6" fmla="*/ 0 60000 65536"/>
                <a:gd name="T7" fmla="*/ 0 60000 65536"/>
                <a:gd name="T8" fmla="*/ 0 60000 65536"/>
                <a:gd name="T9" fmla="*/ 0 w 43"/>
                <a:gd name="T10" fmla="*/ 0 h 1"/>
                <a:gd name="T11" fmla="*/ 43 w 43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43" h="1">
                  <a:moveTo>
                    <a:pt x="0" y="0"/>
                  </a:moveTo>
                  <a:lnTo>
                    <a:pt x="43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2" name="Freeform 148">
              <a:extLst>
                <a:ext uri="{FF2B5EF4-FFF2-40B4-BE49-F238E27FC236}">
                  <a16:creationId xmlns:a16="http://schemas.microsoft.com/office/drawing/2014/main" id="{00000000-0008-0000-0200-000052000000}"/>
                </a:ext>
              </a:extLst>
            </xdr:cNvPr>
            <xdr:cNvSpPr>
              <a:spLocks/>
            </xdr:cNvSpPr>
          </xdr:nvSpPr>
          <xdr:spPr bwMode="auto">
            <a:xfrm>
              <a:off x="289" y="616"/>
              <a:ext cx="1" cy="113"/>
            </a:xfrm>
            <a:custGeom>
              <a:avLst/>
              <a:gdLst>
                <a:gd name="T0" fmla="*/ 0 w 1"/>
                <a:gd name="T1" fmla="*/ 113 h 113"/>
                <a:gd name="T2" fmla="*/ 0 w 1"/>
                <a:gd name="T3" fmla="*/ 0 h 113"/>
                <a:gd name="T4" fmla="*/ 0 w 1"/>
                <a:gd name="T5" fmla="*/ 0 h 113"/>
                <a:gd name="T6" fmla="*/ 0 60000 65536"/>
                <a:gd name="T7" fmla="*/ 0 60000 65536"/>
                <a:gd name="T8" fmla="*/ 0 60000 65536"/>
                <a:gd name="T9" fmla="*/ 0 w 1"/>
                <a:gd name="T10" fmla="*/ 0 h 113"/>
                <a:gd name="T11" fmla="*/ 1 w 1"/>
                <a:gd name="T12" fmla="*/ 113 h 113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" h="113">
                  <a:moveTo>
                    <a:pt x="0" y="113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3" name="Freeform 149">
              <a:extLst>
                <a:ext uri="{FF2B5EF4-FFF2-40B4-BE49-F238E27FC236}">
                  <a16:creationId xmlns:a16="http://schemas.microsoft.com/office/drawing/2014/main" id="{00000000-0008-0000-0200-000053000000}"/>
                </a:ext>
              </a:extLst>
            </xdr:cNvPr>
            <xdr:cNvSpPr>
              <a:spLocks/>
            </xdr:cNvSpPr>
          </xdr:nvSpPr>
          <xdr:spPr bwMode="auto">
            <a:xfrm>
              <a:off x="288" y="722"/>
              <a:ext cx="2" cy="7"/>
            </a:xfrm>
            <a:custGeom>
              <a:avLst/>
              <a:gdLst>
                <a:gd name="T0" fmla="*/ 0 w 2"/>
                <a:gd name="T1" fmla="*/ 0 h 7"/>
                <a:gd name="T2" fmla="*/ 2 w 2"/>
                <a:gd name="T3" fmla="*/ 0 h 7"/>
                <a:gd name="T4" fmla="*/ 1 w 2"/>
                <a:gd name="T5" fmla="*/ 7 h 7"/>
                <a:gd name="T6" fmla="*/ 0 w 2"/>
                <a:gd name="T7" fmla="*/ 0 h 7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7"/>
                <a:gd name="T14" fmla="*/ 2 w 2"/>
                <a:gd name="T15" fmla="*/ 7 h 7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7">
                  <a:moveTo>
                    <a:pt x="0" y="0"/>
                  </a:moveTo>
                  <a:lnTo>
                    <a:pt x="2" y="0"/>
                  </a:lnTo>
                  <a:lnTo>
                    <a:pt x="1" y="7"/>
                  </a:lnTo>
                  <a:lnTo>
                    <a:pt x="0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84" name="Freeform 150">
              <a:extLst>
                <a:ext uri="{FF2B5EF4-FFF2-40B4-BE49-F238E27FC236}">
                  <a16:creationId xmlns:a16="http://schemas.microsoft.com/office/drawing/2014/main" id="{00000000-0008-0000-0200-000054000000}"/>
                </a:ext>
              </a:extLst>
            </xdr:cNvPr>
            <xdr:cNvSpPr>
              <a:spLocks/>
            </xdr:cNvSpPr>
          </xdr:nvSpPr>
          <xdr:spPr bwMode="auto">
            <a:xfrm>
              <a:off x="288" y="722"/>
              <a:ext cx="2" cy="7"/>
            </a:xfrm>
            <a:custGeom>
              <a:avLst/>
              <a:gdLst>
                <a:gd name="T0" fmla="*/ 0 w 2"/>
                <a:gd name="T1" fmla="*/ 0 h 7"/>
                <a:gd name="T2" fmla="*/ 2 w 2"/>
                <a:gd name="T3" fmla="*/ 0 h 7"/>
                <a:gd name="T4" fmla="*/ 1 w 2"/>
                <a:gd name="T5" fmla="*/ 7 h 7"/>
                <a:gd name="T6" fmla="*/ 0 w 2"/>
                <a:gd name="T7" fmla="*/ 0 h 7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7"/>
                <a:gd name="T14" fmla="*/ 2 w 2"/>
                <a:gd name="T15" fmla="*/ 7 h 7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7">
                  <a:moveTo>
                    <a:pt x="0" y="0"/>
                  </a:moveTo>
                  <a:lnTo>
                    <a:pt x="2" y="0"/>
                  </a:lnTo>
                  <a:lnTo>
                    <a:pt x="1" y="7"/>
                  </a:ln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5" name="Freeform 151">
              <a:extLst>
                <a:ext uri="{FF2B5EF4-FFF2-40B4-BE49-F238E27FC236}">
                  <a16:creationId xmlns:a16="http://schemas.microsoft.com/office/drawing/2014/main" id="{00000000-0008-0000-0200-000055000000}"/>
                </a:ext>
              </a:extLst>
            </xdr:cNvPr>
            <xdr:cNvSpPr>
              <a:spLocks/>
            </xdr:cNvSpPr>
          </xdr:nvSpPr>
          <xdr:spPr bwMode="auto">
            <a:xfrm>
              <a:off x="288" y="616"/>
              <a:ext cx="2" cy="6"/>
            </a:xfrm>
            <a:custGeom>
              <a:avLst/>
              <a:gdLst>
                <a:gd name="T0" fmla="*/ 0 w 2"/>
                <a:gd name="T1" fmla="*/ 6 h 6"/>
                <a:gd name="T2" fmla="*/ 2 w 2"/>
                <a:gd name="T3" fmla="*/ 6 h 6"/>
                <a:gd name="T4" fmla="*/ 1 w 2"/>
                <a:gd name="T5" fmla="*/ 0 h 6"/>
                <a:gd name="T6" fmla="*/ 0 w 2"/>
                <a:gd name="T7" fmla="*/ 6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6"/>
                  </a:moveTo>
                  <a:lnTo>
                    <a:pt x="2" y="6"/>
                  </a:lnTo>
                  <a:lnTo>
                    <a:pt x="1" y="0"/>
                  </a:lnTo>
                  <a:lnTo>
                    <a:pt x="0" y="6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86" name="Freeform 152">
              <a:extLst>
                <a:ext uri="{FF2B5EF4-FFF2-40B4-BE49-F238E27FC236}">
                  <a16:creationId xmlns:a16="http://schemas.microsoft.com/office/drawing/2014/main" id="{00000000-0008-0000-0200-000056000000}"/>
                </a:ext>
              </a:extLst>
            </xdr:cNvPr>
            <xdr:cNvSpPr>
              <a:spLocks/>
            </xdr:cNvSpPr>
          </xdr:nvSpPr>
          <xdr:spPr bwMode="auto">
            <a:xfrm>
              <a:off x="288" y="616"/>
              <a:ext cx="2" cy="6"/>
            </a:xfrm>
            <a:custGeom>
              <a:avLst/>
              <a:gdLst>
                <a:gd name="T0" fmla="*/ 0 w 2"/>
                <a:gd name="T1" fmla="*/ 6 h 6"/>
                <a:gd name="T2" fmla="*/ 2 w 2"/>
                <a:gd name="T3" fmla="*/ 6 h 6"/>
                <a:gd name="T4" fmla="*/ 1 w 2"/>
                <a:gd name="T5" fmla="*/ 0 h 6"/>
                <a:gd name="T6" fmla="*/ 0 w 2"/>
                <a:gd name="T7" fmla="*/ 6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6"/>
                  </a:moveTo>
                  <a:lnTo>
                    <a:pt x="2" y="6"/>
                  </a:lnTo>
                  <a:lnTo>
                    <a:pt x="1" y="0"/>
                  </a:lnTo>
                  <a:lnTo>
                    <a:pt x="0" y="6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7" name="Rectangle 153">
              <a:extLst>
                <a:ext uri="{FF2B5EF4-FFF2-40B4-BE49-F238E27FC236}">
                  <a16:creationId xmlns:a16="http://schemas.microsoft.com/office/drawing/2014/main" id="{00000000-0008-0000-0200-000057000000}"/>
                </a:ext>
              </a:extLst>
            </xdr:cNvPr>
            <xdr:cNvSpPr>
              <a:spLocks noChangeArrowheads="1"/>
            </xdr:cNvSpPr>
          </xdr:nvSpPr>
          <xdr:spPr bwMode="auto">
            <a:xfrm rot="10800000">
              <a:off x="258" y="668"/>
              <a:ext cx="37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n-US" altLang="ko-KR" sz="900" b="0" i="0" strike="noStrike">
                  <a:solidFill>
                    <a:srgbClr val="000000"/>
                  </a:solidFill>
                  <a:latin typeface="굴림"/>
                  <a:ea typeface="굴림"/>
                </a:rPr>
                <a:t>0.75D</a:t>
              </a:r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219075</xdr:colOff>
      <xdr:row>9</xdr:row>
      <xdr:rowOff>209550</xdr:rowOff>
    </xdr:from>
    <xdr:to>
      <xdr:col>25</xdr:col>
      <xdr:colOff>723900</xdr:colOff>
      <xdr:row>11</xdr:row>
      <xdr:rowOff>219075</xdr:rowOff>
    </xdr:to>
    <xdr:sp macro="" textlink="">
      <xdr:nvSpPr>
        <xdr:cNvPr id="2" name="Freefor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/>
        </xdr:cNvSpPr>
      </xdr:nvSpPr>
      <xdr:spPr bwMode="auto">
        <a:xfrm>
          <a:off x="6315075" y="1162050"/>
          <a:ext cx="0" cy="485775"/>
        </a:xfrm>
        <a:custGeom>
          <a:avLst/>
          <a:gdLst>
            <a:gd name="T0" fmla="*/ 0 w 599"/>
            <a:gd name="T1" fmla="*/ 0 h 49"/>
            <a:gd name="T2" fmla="*/ 0 w 599"/>
            <a:gd name="T3" fmla="*/ 2147483647 h 49"/>
            <a:gd name="T4" fmla="*/ 0 w 599"/>
            <a:gd name="T5" fmla="*/ 2147483647 h 49"/>
            <a:gd name="T6" fmla="*/ 0 w 599"/>
            <a:gd name="T7" fmla="*/ 2147483647 h 49"/>
            <a:gd name="T8" fmla="*/ 0 w 599"/>
            <a:gd name="T9" fmla="*/ 2147483647 h 49"/>
            <a:gd name="T10" fmla="*/ 0 w 599"/>
            <a:gd name="T11" fmla="*/ 2147483647 h 49"/>
            <a:gd name="T12" fmla="*/ 0 w 599"/>
            <a:gd name="T13" fmla="*/ 2147483647 h 49"/>
            <a:gd name="T14" fmla="*/ 0 w 599"/>
            <a:gd name="T15" fmla="*/ 2147483647 h 49"/>
            <a:gd name="T16" fmla="*/ 0 w 599"/>
            <a:gd name="T17" fmla="*/ 2147483647 h 49"/>
            <a:gd name="T18" fmla="*/ 0 w 599"/>
            <a:gd name="T19" fmla="*/ 2147483647 h 49"/>
            <a:gd name="T20" fmla="*/ 0 w 599"/>
            <a:gd name="T21" fmla="*/ 2147483647 h 49"/>
            <a:gd name="T22" fmla="*/ 0 w 599"/>
            <a:gd name="T23" fmla="*/ 2147483647 h 49"/>
            <a:gd name="T24" fmla="*/ 0 w 599"/>
            <a:gd name="T25" fmla="*/ 2147483647 h 49"/>
            <a:gd name="T26" fmla="*/ 0 w 599"/>
            <a:gd name="T27" fmla="*/ 2147483647 h 49"/>
            <a:gd name="T28" fmla="*/ 0 w 599"/>
            <a:gd name="T29" fmla="*/ 2147483647 h 49"/>
            <a:gd name="T30" fmla="*/ 0 w 599"/>
            <a:gd name="T31" fmla="*/ 2147483647 h 49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599"/>
            <a:gd name="T49" fmla="*/ 0 h 49"/>
            <a:gd name="T50" fmla="*/ 0 w 599"/>
            <a:gd name="T51" fmla="*/ 49 h 49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599" h="49">
              <a:moveTo>
                <a:pt x="0" y="0"/>
              </a:moveTo>
              <a:lnTo>
                <a:pt x="132" y="1"/>
              </a:lnTo>
              <a:lnTo>
                <a:pt x="143" y="49"/>
              </a:lnTo>
              <a:lnTo>
                <a:pt x="160" y="49"/>
              </a:lnTo>
              <a:lnTo>
                <a:pt x="143" y="49"/>
              </a:lnTo>
              <a:lnTo>
                <a:pt x="132" y="1"/>
              </a:lnTo>
              <a:lnTo>
                <a:pt x="149" y="1"/>
              </a:lnTo>
              <a:lnTo>
                <a:pt x="160" y="49"/>
              </a:lnTo>
              <a:lnTo>
                <a:pt x="432" y="49"/>
              </a:lnTo>
              <a:lnTo>
                <a:pt x="445" y="1"/>
              </a:lnTo>
              <a:lnTo>
                <a:pt x="461" y="1"/>
              </a:lnTo>
              <a:lnTo>
                <a:pt x="448" y="49"/>
              </a:lnTo>
              <a:lnTo>
                <a:pt x="432" y="49"/>
              </a:lnTo>
              <a:lnTo>
                <a:pt x="448" y="49"/>
              </a:lnTo>
              <a:lnTo>
                <a:pt x="461" y="1"/>
              </a:lnTo>
              <a:lnTo>
                <a:pt x="599" y="2"/>
              </a:lnTo>
            </a:path>
          </a:pathLst>
        </a:cu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400050</xdr:colOff>
      <xdr:row>10</xdr:row>
      <xdr:rowOff>95250</xdr:rowOff>
    </xdr:from>
    <xdr:to>
      <xdr:col>24</xdr:col>
      <xdr:colOff>76200</xdr:colOff>
      <xdr:row>10</xdr:row>
      <xdr:rowOff>95250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ShapeType="1"/>
        </xdr:cNvSpPr>
      </xdr:nvSpPr>
      <xdr:spPr bwMode="auto">
        <a:xfrm>
          <a:off x="6315075" y="1285875"/>
          <a:ext cx="0" cy="0"/>
        </a:xfrm>
        <a:prstGeom prst="line">
          <a:avLst/>
        </a:prstGeom>
        <a:noFill/>
        <a:ln w="12700">
          <a:solidFill>
            <a:srgbClr val="000000"/>
          </a:solidFill>
          <a:prstDash val="lgDash"/>
          <a:round/>
          <a:headEnd/>
          <a:tailEnd/>
        </a:ln>
      </xdr:spPr>
    </xdr:sp>
    <xdr:clientData/>
  </xdr:twoCellAnchor>
  <xdr:twoCellAnchor>
    <xdr:from>
      <xdr:col>20</xdr:col>
      <xdr:colOff>0</xdr:colOff>
      <xdr:row>11</xdr:row>
      <xdr:rowOff>219075</xdr:rowOff>
    </xdr:from>
    <xdr:to>
      <xdr:col>20</xdr:col>
      <xdr:colOff>333375</xdr:colOff>
      <xdr:row>12</xdr:row>
      <xdr:rowOff>219075</xdr:rowOff>
    </xdr:to>
    <xdr:sp macro="" textlink="">
      <xdr:nvSpPr>
        <xdr:cNvPr id="4" name="Freeform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/>
        </xdr:cNvSpPr>
      </xdr:nvSpPr>
      <xdr:spPr bwMode="auto">
        <a:xfrm>
          <a:off x="6315075" y="1647825"/>
          <a:ext cx="0" cy="238125"/>
        </a:xfrm>
        <a:custGeom>
          <a:avLst/>
          <a:gdLst>
            <a:gd name="T0" fmla="*/ 0 w 35"/>
            <a:gd name="T1" fmla="*/ 0 h 24"/>
            <a:gd name="T2" fmla="*/ 0 w 35"/>
            <a:gd name="T3" fmla="*/ 2147483647 h 24"/>
            <a:gd name="T4" fmla="*/ 0 w 35"/>
            <a:gd name="T5" fmla="*/ 2147483647 h 24"/>
            <a:gd name="T6" fmla="*/ 0 60000 65536"/>
            <a:gd name="T7" fmla="*/ 0 60000 65536"/>
            <a:gd name="T8" fmla="*/ 0 60000 65536"/>
            <a:gd name="T9" fmla="*/ 0 w 35"/>
            <a:gd name="T10" fmla="*/ 0 h 24"/>
            <a:gd name="T11" fmla="*/ 0 w 35"/>
            <a:gd name="T12" fmla="*/ 24 h 2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5" h="24">
              <a:moveTo>
                <a:pt x="0" y="0"/>
              </a:moveTo>
              <a:lnTo>
                <a:pt x="0" y="24"/>
              </a:lnTo>
              <a:lnTo>
                <a:pt x="35" y="24"/>
              </a:lnTo>
            </a:path>
          </a:pathLst>
        </a:custGeom>
        <a:noFill/>
        <a:ln w="3175">
          <a:solidFill>
            <a:srgbClr val="000000"/>
          </a:solidFill>
          <a:prstDash val="dash"/>
          <a:round/>
          <a:headEnd/>
          <a:tailEnd/>
        </a:ln>
      </xdr:spPr>
    </xdr:sp>
    <xdr:clientData/>
  </xdr:twoCellAnchor>
  <xdr:twoCellAnchor>
    <xdr:from>
      <xdr:col>20</xdr:col>
      <xdr:colOff>0</xdr:colOff>
      <xdr:row>11</xdr:row>
      <xdr:rowOff>219075</xdr:rowOff>
    </xdr:from>
    <xdr:to>
      <xdr:col>20</xdr:col>
      <xdr:colOff>333375</xdr:colOff>
      <xdr:row>12</xdr:row>
      <xdr:rowOff>219075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ShapeType="1"/>
        </xdr:cNvSpPr>
      </xdr:nvSpPr>
      <xdr:spPr bwMode="auto">
        <a:xfrm>
          <a:off x="6315075" y="1647825"/>
          <a:ext cx="0" cy="238125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7</xdr:row>
      <xdr:rowOff>142875</xdr:rowOff>
    </xdr:from>
    <xdr:to>
      <xdr:col>18</xdr:col>
      <xdr:colOff>0</xdr:colOff>
      <xdr:row>8</xdr:row>
      <xdr:rowOff>0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>
          <a:grpSpLocks/>
        </xdr:cNvGrpSpPr>
      </xdr:nvGrpSpPr>
      <xdr:grpSpPr bwMode="auto">
        <a:xfrm>
          <a:off x="6315075" y="857250"/>
          <a:ext cx="0" cy="95250"/>
          <a:chOff x="269" y="1224"/>
          <a:chExt cx="216" cy="24"/>
        </a:xfrm>
      </xdr:grpSpPr>
      <xdr:sp macro="" textlink="">
        <xdr:nvSpPr>
          <xdr:cNvPr id="7" name="Line 6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8" name="Line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9" name="Line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9</xdr:row>
      <xdr:rowOff>190500</xdr:rowOff>
    </xdr:from>
    <xdr:to>
      <xdr:col>18</xdr:col>
      <xdr:colOff>0</xdr:colOff>
      <xdr:row>10</xdr:row>
      <xdr:rowOff>95250</xdr:rowOff>
    </xdr:to>
    <xdr:grpSp>
      <xdr:nvGrpSpPr>
        <xdr:cNvPr id="10" name="Group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 rot="-5400000">
          <a:off x="6243637" y="1214438"/>
          <a:ext cx="142875" cy="0"/>
          <a:chOff x="269" y="1224"/>
          <a:chExt cx="216" cy="24"/>
        </a:xfrm>
      </xdr:grpSpPr>
      <xdr:sp macro="" textlink="">
        <xdr:nvSpPr>
          <xdr:cNvPr id="11" name="Line 10"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2" name="Line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" name="Line 12">
            <a:extLst>
              <a:ext uri="{FF2B5EF4-FFF2-40B4-BE49-F238E27FC236}">
                <a16:creationId xmlns:a16="http://schemas.microsoft.com/office/drawing/2014/main" id="{00000000-0008-0000-0300-00000D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12</xdr:row>
      <xdr:rowOff>47625</xdr:rowOff>
    </xdr:from>
    <xdr:to>
      <xdr:col>18</xdr:col>
      <xdr:colOff>0</xdr:colOff>
      <xdr:row>13</xdr:row>
      <xdr:rowOff>57150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pSpPr>
          <a:grpSpLocks/>
        </xdr:cNvGrpSpPr>
      </xdr:nvGrpSpPr>
      <xdr:grpSpPr bwMode="auto">
        <a:xfrm flipV="1">
          <a:off x="6315075" y="1714500"/>
          <a:ext cx="0" cy="247650"/>
          <a:chOff x="269" y="1224"/>
          <a:chExt cx="216" cy="24"/>
        </a:xfrm>
      </xdr:grpSpPr>
      <xdr:sp macro="" textlink="">
        <xdr:nvSpPr>
          <xdr:cNvPr id="15" name="Line 14"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6" name="Line 15"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7" name="Line 16"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10</xdr:row>
      <xdr:rowOff>95250</xdr:rowOff>
    </xdr:from>
    <xdr:to>
      <xdr:col>18</xdr:col>
      <xdr:colOff>0</xdr:colOff>
      <xdr:row>11</xdr:row>
      <xdr:rowOff>219075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GrpSpPr>
          <a:grpSpLocks/>
        </xdr:cNvGrpSpPr>
      </xdr:nvGrpSpPr>
      <xdr:grpSpPr bwMode="auto">
        <a:xfrm rot="-5400000">
          <a:off x="6134100" y="1466850"/>
          <a:ext cx="361950" cy="0"/>
          <a:chOff x="269" y="1224"/>
          <a:chExt cx="216" cy="24"/>
        </a:xfrm>
      </xdr:grpSpPr>
      <xdr:sp macro="" textlink="">
        <xdr:nvSpPr>
          <xdr:cNvPr id="19" name="Line 18"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0" name="Line 19"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" name="Line 20"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9</xdr:row>
      <xdr:rowOff>190500</xdr:rowOff>
    </xdr:from>
    <xdr:to>
      <xdr:col>18</xdr:col>
      <xdr:colOff>0</xdr:colOff>
      <xdr:row>11</xdr:row>
      <xdr:rowOff>209550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GrpSpPr>
          <a:grpSpLocks/>
        </xdr:cNvGrpSpPr>
      </xdr:nvGrpSpPr>
      <xdr:grpSpPr bwMode="auto">
        <a:xfrm rot="-5400000">
          <a:off x="6067425" y="1390650"/>
          <a:ext cx="495300" cy="0"/>
          <a:chOff x="269" y="1224"/>
          <a:chExt cx="216" cy="24"/>
        </a:xfrm>
      </xdr:grpSpPr>
      <xdr:sp macro="" textlink="">
        <xdr:nvSpPr>
          <xdr:cNvPr id="23" name="Line 22">
            <a:extLst>
              <a:ext uri="{FF2B5EF4-FFF2-40B4-BE49-F238E27FC236}">
                <a16:creationId xmlns:a16="http://schemas.microsoft.com/office/drawing/2014/main" id="{00000000-0008-0000-0300-000017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4" name="Line 23">
            <a:extLst>
              <a:ext uri="{FF2B5EF4-FFF2-40B4-BE49-F238E27FC236}">
                <a16:creationId xmlns:a16="http://schemas.microsoft.com/office/drawing/2014/main" id="{00000000-0008-0000-0300-000018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" name="Line 24">
            <a:extLst>
              <a:ext uri="{FF2B5EF4-FFF2-40B4-BE49-F238E27FC236}">
                <a16:creationId xmlns:a16="http://schemas.microsoft.com/office/drawing/2014/main" id="{00000000-0008-0000-0300-000019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7</xdr:row>
      <xdr:rowOff>219075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GrpSpPr>
          <a:grpSpLocks/>
        </xdr:cNvGrpSpPr>
      </xdr:nvGrpSpPr>
      <xdr:grpSpPr bwMode="auto">
        <a:xfrm>
          <a:off x="6315075" y="714375"/>
          <a:ext cx="0" cy="219075"/>
          <a:chOff x="269" y="1224"/>
          <a:chExt cx="216" cy="24"/>
        </a:xfrm>
      </xdr:grpSpPr>
      <xdr:sp macro="" textlink="">
        <xdr:nvSpPr>
          <xdr:cNvPr id="27" name="Line 26">
            <a:extLst>
              <a:ext uri="{FF2B5EF4-FFF2-40B4-BE49-F238E27FC236}">
                <a16:creationId xmlns:a16="http://schemas.microsoft.com/office/drawing/2014/main" id="{00000000-0008-0000-0300-00001B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8" name="Line 27">
            <a:extLst>
              <a:ext uri="{FF2B5EF4-FFF2-40B4-BE49-F238E27FC236}">
                <a16:creationId xmlns:a16="http://schemas.microsoft.com/office/drawing/2014/main" id="{00000000-0008-0000-0300-00001C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9" name="Line 28">
            <a:extLst>
              <a:ext uri="{FF2B5EF4-FFF2-40B4-BE49-F238E27FC236}">
                <a16:creationId xmlns:a16="http://schemas.microsoft.com/office/drawing/2014/main" id="{00000000-0008-0000-0300-00001D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7</xdr:row>
      <xdr:rowOff>142875</xdr:rowOff>
    </xdr:from>
    <xdr:to>
      <xdr:col>18</xdr:col>
      <xdr:colOff>0</xdr:colOff>
      <xdr:row>8</xdr:row>
      <xdr:rowOff>0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GrpSpPr>
          <a:grpSpLocks/>
        </xdr:cNvGrpSpPr>
      </xdr:nvGrpSpPr>
      <xdr:grpSpPr bwMode="auto">
        <a:xfrm>
          <a:off x="6315075" y="857250"/>
          <a:ext cx="0" cy="95250"/>
          <a:chOff x="269" y="1224"/>
          <a:chExt cx="216" cy="24"/>
        </a:xfrm>
      </xdr:grpSpPr>
      <xdr:sp macro="" textlink="">
        <xdr:nvSpPr>
          <xdr:cNvPr id="31" name="Line 30">
            <a:extLst>
              <a:ext uri="{FF2B5EF4-FFF2-40B4-BE49-F238E27FC236}">
                <a16:creationId xmlns:a16="http://schemas.microsoft.com/office/drawing/2014/main" id="{00000000-0008-0000-0300-00001F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" name="Line 31">
            <a:extLst>
              <a:ext uri="{FF2B5EF4-FFF2-40B4-BE49-F238E27FC236}">
                <a16:creationId xmlns:a16="http://schemas.microsoft.com/office/drawing/2014/main" id="{00000000-0008-0000-0300-000020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" name="Line 32">
            <a:extLst>
              <a:ext uri="{FF2B5EF4-FFF2-40B4-BE49-F238E27FC236}">
                <a16:creationId xmlns:a16="http://schemas.microsoft.com/office/drawing/2014/main" id="{00000000-0008-0000-0300-000021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7</xdr:row>
      <xdr:rowOff>142875</xdr:rowOff>
    </xdr:from>
    <xdr:to>
      <xdr:col>18</xdr:col>
      <xdr:colOff>0</xdr:colOff>
      <xdr:row>8</xdr:row>
      <xdr:rowOff>0</xdr:rowOff>
    </xdr:to>
    <xdr:grpSp>
      <xdr:nvGrpSpPr>
        <xdr:cNvPr id="34" name="Group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GrpSpPr>
          <a:grpSpLocks/>
        </xdr:cNvGrpSpPr>
      </xdr:nvGrpSpPr>
      <xdr:grpSpPr bwMode="auto">
        <a:xfrm>
          <a:off x="6315075" y="857250"/>
          <a:ext cx="0" cy="95250"/>
          <a:chOff x="269" y="1224"/>
          <a:chExt cx="216" cy="24"/>
        </a:xfrm>
      </xdr:grpSpPr>
      <xdr:sp macro="" textlink="">
        <xdr:nvSpPr>
          <xdr:cNvPr id="35" name="Line 34">
            <a:extLst>
              <a:ext uri="{FF2B5EF4-FFF2-40B4-BE49-F238E27FC236}">
                <a16:creationId xmlns:a16="http://schemas.microsoft.com/office/drawing/2014/main" id="{00000000-0008-0000-0300-00002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69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6" name="Line 35">
            <a:extLst>
              <a:ext uri="{FF2B5EF4-FFF2-40B4-BE49-F238E27FC236}">
                <a16:creationId xmlns:a16="http://schemas.microsoft.com/office/drawing/2014/main" id="{00000000-0008-0000-0300-000024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85" y="1224"/>
            <a:ext cx="0" cy="24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7" name="Line 36">
            <a:extLst>
              <a:ext uri="{FF2B5EF4-FFF2-40B4-BE49-F238E27FC236}">
                <a16:creationId xmlns:a16="http://schemas.microsoft.com/office/drawing/2014/main" id="{00000000-0008-0000-0300-000025000000}"/>
              </a:ext>
            </a:extLst>
          </xdr:cNvPr>
          <xdr:cNvSpPr>
            <a:spLocks noChangeShapeType="1"/>
          </xdr:cNvSpPr>
        </xdr:nvSpPr>
        <xdr:spPr bwMode="auto">
          <a:xfrm>
            <a:off x="269" y="1230"/>
            <a:ext cx="216" cy="0"/>
          </a:xfrm>
          <a:prstGeom prst="line">
            <a:avLst/>
          </a:prstGeom>
          <a:noFill/>
          <a:ln w="3175">
            <a:solidFill>
              <a:srgbClr val="000000"/>
            </a:solidFill>
            <a:round/>
            <a:headEnd type="oval" w="sm" len="sm"/>
            <a:tailEnd type="oval" w="sm" len="sm"/>
          </a:ln>
        </xdr:spPr>
      </xdr:sp>
    </xdr:grp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13</xdr:row>
      <xdr:rowOff>76200</xdr:rowOff>
    </xdr:to>
    <xdr:grpSp>
      <xdr:nvGrpSpPr>
        <xdr:cNvPr id="38" name="Group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GrpSpPr>
          <a:grpSpLocks/>
        </xdr:cNvGrpSpPr>
      </xdr:nvGrpSpPr>
      <xdr:grpSpPr bwMode="auto">
        <a:xfrm>
          <a:off x="6315075" y="714375"/>
          <a:ext cx="0" cy="1266825"/>
          <a:chOff x="931" y="159"/>
          <a:chExt cx="601" cy="161"/>
        </a:xfrm>
      </xdr:grpSpPr>
      <xdr:sp macro="" textlink="">
        <xdr:nvSpPr>
          <xdr:cNvPr id="39" name="Freeform 38">
            <a:extLst>
              <a:ext uri="{FF2B5EF4-FFF2-40B4-BE49-F238E27FC236}">
                <a16:creationId xmlns:a16="http://schemas.microsoft.com/office/drawing/2014/main" id="{00000000-0008-0000-0300-000027000000}"/>
              </a:ext>
            </a:extLst>
          </xdr:cNvPr>
          <xdr:cNvSpPr>
            <a:spLocks/>
          </xdr:cNvSpPr>
        </xdr:nvSpPr>
        <xdr:spPr bwMode="auto">
          <a:xfrm>
            <a:off x="931" y="216"/>
            <a:ext cx="601" cy="72"/>
          </a:xfrm>
          <a:custGeom>
            <a:avLst/>
            <a:gdLst>
              <a:gd name="T0" fmla="*/ 0 w 601"/>
              <a:gd name="T1" fmla="*/ 0 h 72"/>
              <a:gd name="T2" fmla="*/ 59 w 601"/>
              <a:gd name="T3" fmla="*/ 0 h 72"/>
              <a:gd name="T4" fmla="*/ 164 w 601"/>
              <a:gd name="T5" fmla="*/ 72 h 72"/>
              <a:gd name="T6" fmla="*/ 435 w 601"/>
              <a:gd name="T7" fmla="*/ 72 h 72"/>
              <a:gd name="T8" fmla="*/ 524 w 601"/>
              <a:gd name="T9" fmla="*/ 0 h 72"/>
              <a:gd name="T10" fmla="*/ 601 w 601"/>
              <a:gd name="T11" fmla="*/ 0 h 72"/>
              <a:gd name="T12" fmla="*/ 0 60000 65536"/>
              <a:gd name="T13" fmla="*/ 0 60000 65536"/>
              <a:gd name="T14" fmla="*/ 0 60000 65536"/>
              <a:gd name="T15" fmla="*/ 0 60000 65536"/>
              <a:gd name="T16" fmla="*/ 0 60000 65536"/>
              <a:gd name="T17" fmla="*/ 0 60000 65536"/>
              <a:gd name="T18" fmla="*/ 0 w 601"/>
              <a:gd name="T19" fmla="*/ 0 h 72"/>
              <a:gd name="T20" fmla="*/ 601 w 601"/>
              <a:gd name="T21" fmla="*/ 72 h 72"/>
            </a:gdLst>
            <a:ahLst/>
            <a:cxnLst>
              <a:cxn ang="T12">
                <a:pos x="T0" y="T1"/>
              </a:cxn>
              <a:cxn ang="T13">
                <a:pos x="T2" y="T3"/>
              </a:cxn>
              <a:cxn ang="T14">
                <a:pos x="T4" y="T5"/>
              </a:cxn>
              <a:cxn ang="T15">
                <a:pos x="T6" y="T7"/>
              </a:cxn>
              <a:cxn ang="T16">
                <a:pos x="T8" y="T9"/>
              </a:cxn>
              <a:cxn ang="T17">
                <a:pos x="T10" y="T11"/>
              </a:cxn>
            </a:cxnLst>
            <a:rect l="T18" t="T19" r="T20" b="T21"/>
            <a:pathLst>
              <a:path w="601" h="72">
                <a:moveTo>
                  <a:pt x="0" y="0"/>
                </a:moveTo>
                <a:lnTo>
                  <a:pt x="59" y="0"/>
                </a:lnTo>
                <a:lnTo>
                  <a:pt x="164" y="72"/>
                </a:lnTo>
                <a:lnTo>
                  <a:pt x="435" y="72"/>
                </a:lnTo>
                <a:lnTo>
                  <a:pt x="524" y="0"/>
                </a:lnTo>
                <a:lnTo>
                  <a:pt x="601" y="0"/>
                </a:lnTo>
              </a:path>
            </a:pathLst>
          </a:custGeom>
          <a:noFill/>
          <a:ln w="127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0" name="Line 39">
            <a:extLst>
              <a:ext uri="{FF2B5EF4-FFF2-40B4-BE49-F238E27FC236}">
                <a16:creationId xmlns:a16="http://schemas.microsoft.com/office/drawing/2014/main" id="{00000000-0008-0000-0300-000028000000}"/>
              </a:ext>
            </a:extLst>
          </xdr:cNvPr>
          <xdr:cNvSpPr>
            <a:spLocks noChangeShapeType="1"/>
          </xdr:cNvSpPr>
        </xdr:nvSpPr>
        <xdr:spPr bwMode="auto">
          <a:xfrm>
            <a:off x="1198" y="240"/>
            <a:ext cx="186" cy="0"/>
          </a:xfrm>
          <a:prstGeom prst="line">
            <a:avLst/>
          </a:prstGeom>
          <a:noFill/>
          <a:ln w="12700">
            <a:solidFill>
              <a:srgbClr val="000000"/>
            </a:solidFill>
            <a:prstDash val="lgDash"/>
            <a:round/>
            <a:headEnd/>
            <a:tailEnd/>
          </a:ln>
        </xdr:spPr>
      </xdr:sp>
      <xdr:sp macro="" textlink="">
        <xdr:nvSpPr>
          <xdr:cNvPr id="41" name="Freeform 40">
            <a:extLst>
              <a:ext uri="{FF2B5EF4-FFF2-40B4-BE49-F238E27FC236}">
                <a16:creationId xmlns:a16="http://schemas.microsoft.com/office/drawing/2014/main" id="{00000000-0008-0000-0300-000029000000}"/>
              </a:ext>
            </a:extLst>
          </xdr:cNvPr>
          <xdr:cNvSpPr>
            <a:spLocks/>
          </xdr:cNvSpPr>
        </xdr:nvSpPr>
        <xdr:spPr bwMode="auto">
          <a:xfrm>
            <a:off x="1003" y="288"/>
            <a:ext cx="35" cy="24"/>
          </a:xfrm>
          <a:custGeom>
            <a:avLst/>
            <a:gdLst>
              <a:gd name="T0" fmla="*/ 0 w 35"/>
              <a:gd name="T1" fmla="*/ 0 h 24"/>
              <a:gd name="T2" fmla="*/ 0 w 35"/>
              <a:gd name="T3" fmla="*/ 24 h 24"/>
              <a:gd name="T4" fmla="*/ 35 w 35"/>
              <a:gd name="T5" fmla="*/ 24 h 24"/>
              <a:gd name="T6" fmla="*/ 0 60000 65536"/>
              <a:gd name="T7" fmla="*/ 0 60000 65536"/>
              <a:gd name="T8" fmla="*/ 0 60000 65536"/>
              <a:gd name="T9" fmla="*/ 0 w 35"/>
              <a:gd name="T10" fmla="*/ 0 h 24"/>
              <a:gd name="T11" fmla="*/ 35 w 35"/>
              <a:gd name="T12" fmla="*/ 24 h 24"/>
            </a:gdLst>
            <a:ahLst/>
            <a:cxnLst>
              <a:cxn ang="T6">
                <a:pos x="T0" y="T1"/>
              </a:cxn>
              <a:cxn ang="T7">
                <a:pos x="T2" y="T3"/>
              </a:cxn>
              <a:cxn ang="T8">
                <a:pos x="T4" y="T5"/>
              </a:cxn>
            </a:cxnLst>
            <a:rect l="T9" t="T10" r="T11" b="T12"/>
            <a:pathLst>
              <a:path w="35" h="24">
                <a:moveTo>
                  <a:pt x="0" y="0"/>
                </a:moveTo>
                <a:lnTo>
                  <a:pt x="0" y="24"/>
                </a:lnTo>
                <a:lnTo>
                  <a:pt x="35" y="24"/>
                </a:lnTo>
              </a:path>
            </a:pathLst>
          </a:custGeom>
          <a:noFill/>
          <a:ln w="3175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42" name="Line 41">
            <a:extLst>
              <a:ext uri="{FF2B5EF4-FFF2-40B4-BE49-F238E27FC236}">
                <a16:creationId xmlns:a16="http://schemas.microsoft.com/office/drawing/2014/main" id="{00000000-0008-0000-0300-00002A000000}"/>
              </a:ext>
            </a:extLst>
          </xdr:cNvPr>
          <xdr:cNvSpPr>
            <a:spLocks noChangeShapeType="1"/>
          </xdr:cNvSpPr>
        </xdr:nvSpPr>
        <xdr:spPr bwMode="auto">
          <a:xfrm>
            <a:off x="1003" y="288"/>
            <a:ext cx="35" cy="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</xdr:spPr>
      </xdr:sp>
      <xdr:grpSp>
        <xdr:nvGrpSpPr>
          <xdr:cNvPr id="43" name="Group 42">
            <a:extLst>
              <a:ext uri="{FF2B5EF4-FFF2-40B4-BE49-F238E27FC236}">
                <a16:creationId xmlns:a16="http://schemas.microsoft.com/office/drawing/2014/main" id="{00000000-0008-0000-0300-00002B000000}"/>
              </a:ext>
            </a:extLst>
          </xdr:cNvPr>
          <xdr:cNvGrpSpPr>
            <a:grpSpLocks/>
          </xdr:cNvGrpSpPr>
        </xdr:nvGrpSpPr>
        <xdr:grpSpPr bwMode="auto">
          <a:xfrm>
            <a:off x="1036" y="183"/>
            <a:ext cx="216" cy="32"/>
            <a:chOff x="269" y="1224"/>
            <a:chExt cx="216" cy="24"/>
          </a:xfrm>
        </xdr:grpSpPr>
        <xdr:sp macro="" textlink="">
          <xdr:nvSpPr>
            <xdr:cNvPr id="72" name="Line 43">
              <a:extLst>
                <a:ext uri="{FF2B5EF4-FFF2-40B4-BE49-F238E27FC236}">
                  <a16:creationId xmlns:a16="http://schemas.microsoft.com/office/drawing/2014/main" id="{00000000-0008-0000-0300-000048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3" name="Line 44">
              <a:extLst>
                <a:ext uri="{FF2B5EF4-FFF2-40B4-BE49-F238E27FC236}">
                  <a16:creationId xmlns:a16="http://schemas.microsoft.com/office/drawing/2014/main" id="{00000000-0008-0000-0300-000049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4" name="Line 45">
              <a:extLst>
                <a:ext uri="{FF2B5EF4-FFF2-40B4-BE49-F238E27FC236}">
                  <a16:creationId xmlns:a16="http://schemas.microsoft.com/office/drawing/2014/main" id="{00000000-0008-0000-0300-00004A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4" name="Group 46">
            <a:extLst>
              <a:ext uri="{FF2B5EF4-FFF2-40B4-BE49-F238E27FC236}">
                <a16:creationId xmlns:a16="http://schemas.microsoft.com/office/drawing/2014/main" id="{00000000-0008-0000-0300-00002C000000}"/>
              </a:ext>
            </a:extLst>
          </xdr:cNvPr>
          <xdr:cNvGrpSpPr>
            <a:grpSpLocks/>
          </xdr:cNvGrpSpPr>
        </xdr:nvGrpSpPr>
        <xdr:grpSpPr bwMode="auto">
          <a:xfrm rot="-5400000">
            <a:off x="1106" y="-123"/>
            <a:ext cx="216" cy="32"/>
            <a:chOff x="269" y="1224"/>
            <a:chExt cx="216" cy="24"/>
          </a:xfrm>
        </xdr:grpSpPr>
        <xdr:sp macro="" textlink="">
          <xdr:nvSpPr>
            <xdr:cNvPr id="69" name="Line 47">
              <a:extLst>
                <a:ext uri="{FF2B5EF4-FFF2-40B4-BE49-F238E27FC236}">
                  <a16:creationId xmlns:a16="http://schemas.microsoft.com/office/drawing/2014/main" id="{00000000-0008-0000-0300-000045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0" name="Line 48">
              <a:extLst>
                <a:ext uri="{FF2B5EF4-FFF2-40B4-BE49-F238E27FC236}">
                  <a16:creationId xmlns:a16="http://schemas.microsoft.com/office/drawing/2014/main" id="{00000000-0008-0000-0300-000046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71" name="Line 49">
              <a:extLst>
                <a:ext uri="{FF2B5EF4-FFF2-40B4-BE49-F238E27FC236}">
                  <a16:creationId xmlns:a16="http://schemas.microsoft.com/office/drawing/2014/main" id="{00000000-0008-0000-0300-000047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5" name="Group 50">
            <a:extLst>
              <a:ext uri="{FF2B5EF4-FFF2-40B4-BE49-F238E27FC236}">
                <a16:creationId xmlns:a16="http://schemas.microsoft.com/office/drawing/2014/main" id="{00000000-0008-0000-0300-00002D000000}"/>
              </a:ext>
            </a:extLst>
          </xdr:cNvPr>
          <xdr:cNvGrpSpPr>
            <a:grpSpLocks/>
          </xdr:cNvGrpSpPr>
        </xdr:nvGrpSpPr>
        <xdr:grpSpPr bwMode="auto">
          <a:xfrm flipV="1">
            <a:off x="1029" y="292"/>
            <a:ext cx="216" cy="28"/>
            <a:chOff x="269" y="1224"/>
            <a:chExt cx="216" cy="24"/>
          </a:xfrm>
        </xdr:grpSpPr>
        <xdr:sp macro="" textlink="">
          <xdr:nvSpPr>
            <xdr:cNvPr id="66" name="Line 51">
              <a:extLst>
                <a:ext uri="{FF2B5EF4-FFF2-40B4-BE49-F238E27FC236}">
                  <a16:creationId xmlns:a16="http://schemas.microsoft.com/office/drawing/2014/main" id="{00000000-0008-0000-0300-000042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7" name="Line 52">
              <a:extLst>
                <a:ext uri="{FF2B5EF4-FFF2-40B4-BE49-F238E27FC236}">
                  <a16:creationId xmlns:a16="http://schemas.microsoft.com/office/drawing/2014/main" id="{00000000-0008-0000-0300-00004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8" name="Line 53">
              <a:extLst>
                <a:ext uri="{FF2B5EF4-FFF2-40B4-BE49-F238E27FC236}">
                  <a16:creationId xmlns:a16="http://schemas.microsoft.com/office/drawing/2014/main" id="{00000000-0008-0000-0300-000044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6" name="Group 54">
            <a:extLst>
              <a:ext uri="{FF2B5EF4-FFF2-40B4-BE49-F238E27FC236}">
                <a16:creationId xmlns:a16="http://schemas.microsoft.com/office/drawing/2014/main" id="{00000000-0008-0000-0300-00002E000000}"/>
              </a:ext>
            </a:extLst>
          </xdr:cNvPr>
          <xdr:cNvGrpSpPr>
            <a:grpSpLocks/>
          </xdr:cNvGrpSpPr>
        </xdr:nvGrpSpPr>
        <xdr:grpSpPr bwMode="auto">
          <a:xfrm rot="-5400000">
            <a:off x="1106" y="-47"/>
            <a:ext cx="216" cy="32"/>
            <a:chOff x="269" y="1224"/>
            <a:chExt cx="216" cy="24"/>
          </a:xfrm>
        </xdr:grpSpPr>
        <xdr:sp macro="" textlink="">
          <xdr:nvSpPr>
            <xdr:cNvPr id="63" name="Line 55">
              <a:extLst>
                <a:ext uri="{FF2B5EF4-FFF2-40B4-BE49-F238E27FC236}">
                  <a16:creationId xmlns:a16="http://schemas.microsoft.com/office/drawing/2014/main" id="{00000000-0008-0000-0300-00003F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4" name="Line 56">
              <a:extLst>
                <a:ext uri="{FF2B5EF4-FFF2-40B4-BE49-F238E27FC236}">
                  <a16:creationId xmlns:a16="http://schemas.microsoft.com/office/drawing/2014/main" id="{00000000-0008-0000-0300-000040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5" name="Line 57">
              <a:extLst>
                <a:ext uri="{FF2B5EF4-FFF2-40B4-BE49-F238E27FC236}">
                  <a16:creationId xmlns:a16="http://schemas.microsoft.com/office/drawing/2014/main" id="{00000000-0008-0000-0300-000041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7" name="Group 58">
            <a:extLst>
              <a:ext uri="{FF2B5EF4-FFF2-40B4-BE49-F238E27FC236}">
                <a16:creationId xmlns:a16="http://schemas.microsoft.com/office/drawing/2014/main" id="{00000000-0008-0000-0300-00002F000000}"/>
              </a:ext>
            </a:extLst>
          </xdr:cNvPr>
          <xdr:cNvGrpSpPr>
            <a:grpSpLocks/>
          </xdr:cNvGrpSpPr>
        </xdr:nvGrpSpPr>
        <xdr:grpSpPr bwMode="auto">
          <a:xfrm rot="-5400000">
            <a:off x="1084" y="-17"/>
            <a:ext cx="216" cy="32"/>
            <a:chOff x="269" y="1224"/>
            <a:chExt cx="216" cy="24"/>
          </a:xfrm>
        </xdr:grpSpPr>
        <xdr:sp macro="" textlink="">
          <xdr:nvSpPr>
            <xdr:cNvPr id="60" name="Line 59">
              <a:extLst>
                <a:ext uri="{FF2B5EF4-FFF2-40B4-BE49-F238E27FC236}">
                  <a16:creationId xmlns:a16="http://schemas.microsoft.com/office/drawing/2014/main" id="{00000000-0008-0000-0300-00003C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1" name="Line 60">
              <a:extLst>
                <a:ext uri="{FF2B5EF4-FFF2-40B4-BE49-F238E27FC236}">
                  <a16:creationId xmlns:a16="http://schemas.microsoft.com/office/drawing/2014/main" id="{00000000-0008-0000-0300-00003D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62" name="Line 61">
              <a:extLst>
                <a:ext uri="{FF2B5EF4-FFF2-40B4-BE49-F238E27FC236}">
                  <a16:creationId xmlns:a16="http://schemas.microsoft.com/office/drawing/2014/main" id="{00000000-0008-0000-0300-00003E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8" name="Group 62">
            <a:extLst>
              <a:ext uri="{FF2B5EF4-FFF2-40B4-BE49-F238E27FC236}">
                <a16:creationId xmlns:a16="http://schemas.microsoft.com/office/drawing/2014/main" id="{00000000-0008-0000-0300-000030000000}"/>
              </a:ext>
            </a:extLst>
          </xdr:cNvPr>
          <xdr:cNvGrpSpPr>
            <a:grpSpLocks/>
          </xdr:cNvGrpSpPr>
        </xdr:nvGrpSpPr>
        <xdr:grpSpPr bwMode="auto">
          <a:xfrm>
            <a:off x="1512" y="183"/>
            <a:ext cx="216" cy="32"/>
            <a:chOff x="269" y="1224"/>
            <a:chExt cx="216" cy="24"/>
          </a:xfrm>
        </xdr:grpSpPr>
        <xdr:sp macro="" textlink="">
          <xdr:nvSpPr>
            <xdr:cNvPr id="57" name="Line 63">
              <a:extLst>
                <a:ext uri="{FF2B5EF4-FFF2-40B4-BE49-F238E27FC236}">
                  <a16:creationId xmlns:a16="http://schemas.microsoft.com/office/drawing/2014/main" id="{00000000-0008-0000-0300-000039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8" name="Line 64">
              <a:extLst>
                <a:ext uri="{FF2B5EF4-FFF2-40B4-BE49-F238E27FC236}">
                  <a16:creationId xmlns:a16="http://schemas.microsoft.com/office/drawing/2014/main" id="{00000000-0008-0000-0300-00003A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9" name="Line 65">
              <a:extLst>
                <a:ext uri="{FF2B5EF4-FFF2-40B4-BE49-F238E27FC236}">
                  <a16:creationId xmlns:a16="http://schemas.microsoft.com/office/drawing/2014/main" id="{00000000-0008-0000-0300-00003B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49" name="Group 66">
            <a:extLst>
              <a:ext uri="{FF2B5EF4-FFF2-40B4-BE49-F238E27FC236}">
                <a16:creationId xmlns:a16="http://schemas.microsoft.com/office/drawing/2014/main" id="{00000000-0008-0000-0300-000031000000}"/>
              </a:ext>
            </a:extLst>
          </xdr:cNvPr>
          <xdr:cNvGrpSpPr>
            <a:grpSpLocks/>
          </xdr:cNvGrpSpPr>
        </xdr:nvGrpSpPr>
        <xdr:grpSpPr bwMode="auto">
          <a:xfrm>
            <a:off x="1129" y="183"/>
            <a:ext cx="216" cy="32"/>
            <a:chOff x="269" y="1224"/>
            <a:chExt cx="216" cy="24"/>
          </a:xfrm>
        </xdr:grpSpPr>
        <xdr:sp macro="" textlink="">
          <xdr:nvSpPr>
            <xdr:cNvPr id="54" name="Line 67">
              <a:extLst>
                <a:ext uri="{FF2B5EF4-FFF2-40B4-BE49-F238E27FC236}">
                  <a16:creationId xmlns:a16="http://schemas.microsoft.com/office/drawing/2014/main" id="{00000000-0008-0000-0300-000036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5" name="Line 68">
              <a:extLst>
                <a:ext uri="{FF2B5EF4-FFF2-40B4-BE49-F238E27FC236}">
                  <a16:creationId xmlns:a16="http://schemas.microsoft.com/office/drawing/2014/main" id="{00000000-0008-0000-0300-000037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6" name="Line 69">
              <a:extLst>
                <a:ext uri="{FF2B5EF4-FFF2-40B4-BE49-F238E27FC236}">
                  <a16:creationId xmlns:a16="http://schemas.microsoft.com/office/drawing/2014/main" id="{00000000-0008-0000-0300-000038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  <xdr:grpSp>
        <xdr:nvGrpSpPr>
          <xdr:cNvPr id="50" name="Group 70">
            <a:extLst>
              <a:ext uri="{FF2B5EF4-FFF2-40B4-BE49-F238E27FC236}">
                <a16:creationId xmlns:a16="http://schemas.microsoft.com/office/drawing/2014/main" id="{00000000-0008-0000-0300-000032000000}"/>
              </a:ext>
            </a:extLst>
          </xdr:cNvPr>
          <xdr:cNvGrpSpPr>
            <a:grpSpLocks/>
          </xdr:cNvGrpSpPr>
        </xdr:nvGrpSpPr>
        <xdr:grpSpPr bwMode="auto">
          <a:xfrm>
            <a:off x="683" y="159"/>
            <a:ext cx="216" cy="32"/>
            <a:chOff x="269" y="1224"/>
            <a:chExt cx="216" cy="24"/>
          </a:xfrm>
        </xdr:grpSpPr>
        <xdr:sp macro="" textlink="">
          <xdr:nvSpPr>
            <xdr:cNvPr id="51" name="Line 71">
              <a:extLst>
                <a:ext uri="{FF2B5EF4-FFF2-40B4-BE49-F238E27FC236}">
                  <a16:creationId xmlns:a16="http://schemas.microsoft.com/office/drawing/2014/main" id="{00000000-0008-0000-0300-000033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269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2" name="Line 72">
              <a:extLst>
                <a:ext uri="{FF2B5EF4-FFF2-40B4-BE49-F238E27FC236}">
                  <a16:creationId xmlns:a16="http://schemas.microsoft.com/office/drawing/2014/main" id="{00000000-0008-0000-0300-000034000000}"/>
                </a:ext>
              </a:extLst>
            </xdr:cNvPr>
            <xdr:cNvSpPr>
              <a:spLocks noChangeShapeType="1"/>
            </xdr:cNvSpPr>
          </xdr:nvSpPr>
          <xdr:spPr bwMode="auto">
            <a:xfrm flipV="1">
              <a:off x="485" y="1224"/>
              <a:ext cx="0" cy="24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53" name="Line 73">
              <a:extLst>
                <a:ext uri="{FF2B5EF4-FFF2-40B4-BE49-F238E27FC236}">
                  <a16:creationId xmlns:a16="http://schemas.microsoft.com/office/drawing/2014/main" id="{00000000-0008-0000-0300-00003500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69" y="1230"/>
              <a:ext cx="216" cy="0"/>
            </a:xfrm>
            <a:prstGeom prst="line">
              <a:avLst/>
            </a:prstGeom>
            <a:noFill/>
            <a:ln w="3175">
              <a:solidFill>
                <a:srgbClr val="000000"/>
              </a:solidFill>
              <a:round/>
              <a:headEnd type="oval" w="sm" len="sm"/>
              <a:tailEnd type="oval" w="sm" len="sm"/>
            </a:ln>
          </xdr:spPr>
        </xdr:sp>
      </xdr:grpSp>
    </xdr:grpSp>
    <xdr:clientData/>
  </xdr:twoCellAnchor>
  <xdr:twoCellAnchor>
    <xdr:from>
      <xdr:col>38</xdr:col>
      <xdr:colOff>85725</xdr:colOff>
      <xdr:row>12</xdr:row>
      <xdr:rowOff>19050</xdr:rowOff>
    </xdr:from>
    <xdr:to>
      <xdr:col>40</xdr:col>
      <xdr:colOff>695325</xdr:colOff>
      <xdr:row>17</xdr:row>
      <xdr:rowOff>228600</xdr:rowOff>
    </xdr:to>
    <xdr:grpSp>
      <xdr:nvGrpSpPr>
        <xdr:cNvPr id="75" name="Group 132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GrpSpPr>
          <a:grpSpLocks/>
        </xdr:cNvGrpSpPr>
      </xdr:nvGrpSpPr>
      <xdr:grpSpPr bwMode="auto">
        <a:xfrm>
          <a:off x="6400800" y="1685925"/>
          <a:ext cx="2095500" cy="1400175"/>
          <a:chOff x="89" y="571"/>
          <a:chExt cx="206" cy="164"/>
        </a:xfrm>
      </xdr:grpSpPr>
      <xdr:sp macro="" textlink="">
        <xdr:nvSpPr>
          <xdr:cNvPr id="76" name="Freeform 133">
            <a:extLst>
              <a:ext uri="{FF2B5EF4-FFF2-40B4-BE49-F238E27FC236}">
                <a16:creationId xmlns:a16="http://schemas.microsoft.com/office/drawing/2014/main" id="{00000000-0008-0000-0300-00004C000000}"/>
              </a:ext>
            </a:extLst>
          </xdr:cNvPr>
          <xdr:cNvSpPr>
            <a:spLocks/>
          </xdr:cNvSpPr>
        </xdr:nvSpPr>
        <xdr:spPr bwMode="auto">
          <a:xfrm>
            <a:off x="96" y="578"/>
            <a:ext cx="151" cy="151"/>
          </a:xfrm>
          <a:custGeom>
            <a:avLst/>
            <a:gdLst>
              <a:gd name="T0" fmla="*/ 151 w 151"/>
              <a:gd name="T1" fmla="*/ 71 h 151"/>
              <a:gd name="T2" fmla="*/ 150 w 151"/>
              <a:gd name="T3" fmla="*/ 63 h 151"/>
              <a:gd name="T4" fmla="*/ 148 w 151"/>
              <a:gd name="T5" fmla="*/ 54 h 151"/>
              <a:gd name="T6" fmla="*/ 145 w 151"/>
              <a:gd name="T7" fmla="*/ 46 h 151"/>
              <a:gd name="T8" fmla="*/ 142 w 151"/>
              <a:gd name="T9" fmla="*/ 39 h 151"/>
              <a:gd name="T10" fmla="*/ 137 w 151"/>
              <a:gd name="T11" fmla="*/ 32 h 151"/>
              <a:gd name="T12" fmla="*/ 132 w 151"/>
              <a:gd name="T13" fmla="*/ 25 h 151"/>
              <a:gd name="T14" fmla="*/ 126 w 151"/>
              <a:gd name="T15" fmla="*/ 19 h 151"/>
              <a:gd name="T16" fmla="*/ 119 w 151"/>
              <a:gd name="T17" fmla="*/ 14 h 151"/>
              <a:gd name="T18" fmla="*/ 112 w 151"/>
              <a:gd name="T19" fmla="*/ 9 h 151"/>
              <a:gd name="T20" fmla="*/ 104 w 151"/>
              <a:gd name="T21" fmla="*/ 6 h 151"/>
              <a:gd name="T22" fmla="*/ 96 w 151"/>
              <a:gd name="T23" fmla="*/ 3 h 151"/>
              <a:gd name="T24" fmla="*/ 88 w 151"/>
              <a:gd name="T25" fmla="*/ 1 h 151"/>
              <a:gd name="T26" fmla="*/ 80 w 151"/>
              <a:gd name="T27" fmla="*/ 0 h 151"/>
              <a:gd name="T28" fmla="*/ 71 w 151"/>
              <a:gd name="T29" fmla="*/ 0 h 151"/>
              <a:gd name="T30" fmla="*/ 63 w 151"/>
              <a:gd name="T31" fmla="*/ 1 h 151"/>
              <a:gd name="T32" fmla="*/ 54 w 151"/>
              <a:gd name="T33" fmla="*/ 3 h 151"/>
              <a:gd name="T34" fmla="*/ 46 w 151"/>
              <a:gd name="T35" fmla="*/ 6 h 151"/>
              <a:gd name="T36" fmla="*/ 39 w 151"/>
              <a:gd name="T37" fmla="*/ 9 h 151"/>
              <a:gd name="T38" fmla="*/ 32 w 151"/>
              <a:gd name="T39" fmla="*/ 14 h 151"/>
              <a:gd name="T40" fmla="*/ 25 w 151"/>
              <a:gd name="T41" fmla="*/ 19 h 151"/>
              <a:gd name="T42" fmla="*/ 19 w 151"/>
              <a:gd name="T43" fmla="*/ 25 h 151"/>
              <a:gd name="T44" fmla="*/ 14 w 151"/>
              <a:gd name="T45" fmla="*/ 32 h 151"/>
              <a:gd name="T46" fmla="*/ 9 w 151"/>
              <a:gd name="T47" fmla="*/ 39 h 151"/>
              <a:gd name="T48" fmla="*/ 6 w 151"/>
              <a:gd name="T49" fmla="*/ 46 h 151"/>
              <a:gd name="T50" fmla="*/ 3 w 151"/>
              <a:gd name="T51" fmla="*/ 54 h 151"/>
              <a:gd name="T52" fmla="*/ 1 w 151"/>
              <a:gd name="T53" fmla="*/ 63 h 151"/>
              <a:gd name="T54" fmla="*/ 0 w 151"/>
              <a:gd name="T55" fmla="*/ 71 h 151"/>
              <a:gd name="T56" fmla="*/ 0 w 151"/>
              <a:gd name="T57" fmla="*/ 80 h 151"/>
              <a:gd name="T58" fmla="*/ 1 w 151"/>
              <a:gd name="T59" fmla="*/ 88 h 151"/>
              <a:gd name="T60" fmla="*/ 3 w 151"/>
              <a:gd name="T61" fmla="*/ 96 h 151"/>
              <a:gd name="T62" fmla="*/ 6 w 151"/>
              <a:gd name="T63" fmla="*/ 104 h 151"/>
              <a:gd name="T64" fmla="*/ 9 w 151"/>
              <a:gd name="T65" fmla="*/ 112 h 151"/>
              <a:gd name="T66" fmla="*/ 14 w 151"/>
              <a:gd name="T67" fmla="*/ 119 h 151"/>
              <a:gd name="T68" fmla="*/ 19 w 151"/>
              <a:gd name="T69" fmla="*/ 126 h 151"/>
              <a:gd name="T70" fmla="*/ 25 w 151"/>
              <a:gd name="T71" fmla="*/ 132 h 151"/>
              <a:gd name="T72" fmla="*/ 32 w 151"/>
              <a:gd name="T73" fmla="*/ 137 h 151"/>
              <a:gd name="T74" fmla="*/ 39 w 151"/>
              <a:gd name="T75" fmla="*/ 141 h 151"/>
              <a:gd name="T76" fmla="*/ 46 w 151"/>
              <a:gd name="T77" fmla="*/ 145 h 151"/>
              <a:gd name="T78" fmla="*/ 54 w 151"/>
              <a:gd name="T79" fmla="*/ 148 h 151"/>
              <a:gd name="T80" fmla="*/ 63 w 151"/>
              <a:gd name="T81" fmla="*/ 150 h 151"/>
              <a:gd name="T82" fmla="*/ 71 w 151"/>
              <a:gd name="T83" fmla="*/ 151 h 151"/>
              <a:gd name="T84" fmla="*/ 80 w 151"/>
              <a:gd name="T85" fmla="*/ 151 h 151"/>
              <a:gd name="T86" fmla="*/ 88 w 151"/>
              <a:gd name="T87" fmla="*/ 150 h 151"/>
              <a:gd name="T88" fmla="*/ 96 w 151"/>
              <a:gd name="T89" fmla="*/ 148 h 151"/>
              <a:gd name="T90" fmla="*/ 104 w 151"/>
              <a:gd name="T91" fmla="*/ 145 h 151"/>
              <a:gd name="T92" fmla="*/ 112 w 151"/>
              <a:gd name="T93" fmla="*/ 141 h 151"/>
              <a:gd name="T94" fmla="*/ 119 w 151"/>
              <a:gd name="T95" fmla="*/ 137 h 151"/>
              <a:gd name="T96" fmla="*/ 126 w 151"/>
              <a:gd name="T97" fmla="*/ 132 h 151"/>
              <a:gd name="T98" fmla="*/ 132 w 151"/>
              <a:gd name="T99" fmla="*/ 126 h 151"/>
              <a:gd name="T100" fmla="*/ 137 w 151"/>
              <a:gd name="T101" fmla="*/ 119 h 151"/>
              <a:gd name="T102" fmla="*/ 142 w 151"/>
              <a:gd name="T103" fmla="*/ 112 h 151"/>
              <a:gd name="T104" fmla="*/ 145 w 151"/>
              <a:gd name="T105" fmla="*/ 104 h 151"/>
              <a:gd name="T106" fmla="*/ 148 w 151"/>
              <a:gd name="T107" fmla="*/ 96 h 151"/>
              <a:gd name="T108" fmla="*/ 150 w 151"/>
              <a:gd name="T109" fmla="*/ 88 h 151"/>
              <a:gd name="T110" fmla="*/ 151 w 151"/>
              <a:gd name="T111" fmla="*/ 80 h 151"/>
              <a:gd name="T112" fmla="*/ 151 w 151"/>
              <a:gd name="T113" fmla="*/ 75 h 151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w 151"/>
              <a:gd name="T172" fmla="*/ 0 h 151"/>
              <a:gd name="T173" fmla="*/ 151 w 151"/>
              <a:gd name="T174" fmla="*/ 151 h 151"/>
            </a:gdLst>
            <a:ahLst/>
            <a:cxnLst>
              <a:cxn ang="T114">
                <a:pos x="T0" y="T1"/>
              </a:cxn>
              <a:cxn ang="T115">
                <a:pos x="T2" y="T3"/>
              </a:cxn>
              <a:cxn ang="T116">
                <a:pos x="T4" y="T5"/>
              </a:cxn>
              <a:cxn ang="T117">
                <a:pos x="T6" y="T7"/>
              </a:cxn>
              <a:cxn ang="T118">
                <a:pos x="T8" y="T9"/>
              </a:cxn>
              <a:cxn ang="T119">
                <a:pos x="T10" y="T11"/>
              </a:cxn>
              <a:cxn ang="T120">
                <a:pos x="T12" y="T13"/>
              </a:cxn>
              <a:cxn ang="T121">
                <a:pos x="T14" y="T15"/>
              </a:cxn>
              <a:cxn ang="T122">
                <a:pos x="T16" y="T17"/>
              </a:cxn>
              <a:cxn ang="T123">
                <a:pos x="T18" y="T19"/>
              </a:cxn>
              <a:cxn ang="T124">
                <a:pos x="T20" y="T21"/>
              </a:cxn>
              <a:cxn ang="T125">
                <a:pos x="T22" y="T23"/>
              </a:cxn>
              <a:cxn ang="T126">
                <a:pos x="T24" y="T25"/>
              </a:cxn>
              <a:cxn ang="T127">
                <a:pos x="T26" y="T27"/>
              </a:cxn>
              <a:cxn ang="T128">
                <a:pos x="T28" y="T29"/>
              </a:cxn>
              <a:cxn ang="T129">
                <a:pos x="T30" y="T31"/>
              </a:cxn>
              <a:cxn ang="T130">
                <a:pos x="T32" y="T33"/>
              </a:cxn>
              <a:cxn ang="T131">
                <a:pos x="T34" y="T35"/>
              </a:cxn>
              <a:cxn ang="T132">
                <a:pos x="T36" y="T37"/>
              </a:cxn>
              <a:cxn ang="T133">
                <a:pos x="T38" y="T39"/>
              </a:cxn>
              <a:cxn ang="T134">
                <a:pos x="T40" y="T41"/>
              </a:cxn>
              <a:cxn ang="T135">
                <a:pos x="T42" y="T43"/>
              </a:cxn>
              <a:cxn ang="T136">
                <a:pos x="T44" y="T45"/>
              </a:cxn>
              <a:cxn ang="T137">
                <a:pos x="T46" y="T47"/>
              </a:cxn>
              <a:cxn ang="T138">
                <a:pos x="T48" y="T49"/>
              </a:cxn>
              <a:cxn ang="T139">
                <a:pos x="T50" y="T51"/>
              </a:cxn>
              <a:cxn ang="T140">
                <a:pos x="T52" y="T53"/>
              </a:cxn>
              <a:cxn ang="T141">
                <a:pos x="T54" y="T55"/>
              </a:cxn>
              <a:cxn ang="T142">
                <a:pos x="T56" y="T57"/>
              </a:cxn>
              <a:cxn ang="T143">
                <a:pos x="T58" y="T59"/>
              </a:cxn>
              <a:cxn ang="T144">
                <a:pos x="T60" y="T61"/>
              </a:cxn>
              <a:cxn ang="T145">
                <a:pos x="T62" y="T63"/>
              </a:cxn>
              <a:cxn ang="T146">
                <a:pos x="T64" y="T65"/>
              </a:cxn>
              <a:cxn ang="T147">
                <a:pos x="T66" y="T67"/>
              </a:cxn>
              <a:cxn ang="T148">
                <a:pos x="T68" y="T69"/>
              </a:cxn>
              <a:cxn ang="T149">
                <a:pos x="T70" y="T71"/>
              </a:cxn>
              <a:cxn ang="T150">
                <a:pos x="T72" y="T73"/>
              </a:cxn>
              <a:cxn ang="T151">
                <a:pos x="T74" y="T75"/>
              </a:cxn>
              <a:cxn ang="T152">
                <a:pos x="T76" y="T77"/>
              </a:cxn>
              <a:cxn ang="T153">
                <a:pos x="T78" y="T79"/>
              </a:cxn>
              <a:cxn ang="T154">
                <a:pos x="T80" y="T81"/>
              </a:cxn>
              <a:cxn ang="T155">
                <a:pos x="T82" y="T83"/>
              </a:cxn>
              <a:cxn ang="T156">
                <a:pos x="T84" y="T85"/>
              </a:cxn>
              <a:cxn ang="T157">
                <a:pos x="T86" y="T87"/>
              </a:cxn>
              <a:cxn ang="T158">
                <a:pos x="T88" y="T89"/>
              </a:cxn>
              <a:cxn ang="T159">
                <a:pos x="T90" y="T91"/>
              </a:cxn>
              <a:cxn ang="T160">
                <a:pos x="T92" y="T93"/>
              </a:cxn>
              <a:cxn ang="T161">
                <a:pos x="T94" y="T95"/>
              </a:cxn>
              <a:cxn ang="T162">
                <a:pos x="T96" y="T97"/>
              </a:cxn>
              <a:cxn ang="T163">
                <a:pos x="T98" y="T99"/>
              </a:cxn>
              <a:cxn ang="T164">
                <a:pos x="T100" y="T101"/>
              </a:cxn>
              <a:cxn ang="T165">
                <a:pos x="T102" y="T103"/>
              </a:cxn>
              <a:cxn ang="T166">
                <a:pos x="T104" y="T105"/>
              </a:cxn>
              <a:cxn ang="T167">
                <a:pos x="T106" y="T107"/>
              </a:cxn>
              <a:cxn ang="T168">
                <a:pos x="T108" y="T109"/>
              </a:cxn>
              <a:cxn ang="T169">
                <a:pos x="T110" y="T111"/>
              </a:cxn>
              <a:cxn ang="T170">
                <a:pos x="T112" y="T113"/>
              </a:cxn>
            </a:cxnLst>
            <a:rect l="T171" t="T172" r="T173" b="T174"/>
            <a:pathLst>
              <a:path w="151" h="151">
                <a:moveTo>
                  <a:pt x="151" y="75"/>
                </a:moveTo>
                <a:lnTo>
                  <a:pt x="151" y="71"/>
                </a:lnTo>
                <a:lnTo>
                  <a:pt x="150" y="67"/>
                </a:lnTo>
                <a:lnTo>
                  <a:pt x="150" y="63"/>
                </a:lnTo>
                <a:lnTo>
                  <a:pt x="149" y="59"/>
                </a:lnTo>
                <a:lnTo>
                  <a:pt x="148" y="54"/>
                </a:lnTo>
                <a:lnTo>
                  <a:pt x="147" y="50"/>
                </a:lnTo>
                <a:lnTo>
                  <a:pt x="145" y="46"/>
                </a:lnTo>
                <a:lnTo>
                  <a:pt x="143" y="43"/>
                </a:lnTo>
                <a:lnTo>
                  <a:pt x="142" y="39"/>
                </a:lnTo>
                <a:lnTo>
                  <a:pt x="139" y="35"/>
                </a:lnTo>
                <a:lnTo>
                  <a:pt x="137" y="32"/>
                </a:lnTo>
                <a:lnTo>
                  <a:pt x="134" y="28"/>
                </a:lnTo>
                <a:lnTo>
                  <a:pt x="132" y="25"/>
                </a:lnTo>
                <a:lnTo>
                  <a:pt x="129" y="22"/>
                </a:lnTo>
                <a:lnTo>
                  <a:pt x="126" y="19"/>
                </a:lnTo>
                <a:lnTo>
                  <a:pt x="122" y="16"/>
                </a:lnTo>
                <a:lnTo>
                  <a:pt x="119" y="14"/>
                </a:lnTo>
                <a:lnTo>
                  <a:pt x="116" y="11"/>
                </a:lnTo>
                <a:lnTo>
                  <a:pt x="112" y="9"/>
                </a:lnTo>
                <a:lnTo>
                  <a:pt x="108" y="7"/>
                </a:lnTo>
                <a:lnTo>
                  <a:pt x="104" y="6"/>
                </a:lnTo>
                <a:lnTo>
                  <a:pt x="100" y="4"/>
                </a:lnTo>
                <a:lnTo>
                  <a:pt x="96" y="3"/>
                </a:lnTo>
                <a:lnTo>
                  <a:pt x="92" y="2"/>
                </a:lnTo>
                <a:lnTo>
                  <a:pt x="88" y="1"/>
                </a:lnTo>
                <a:lnTo>
                  <a:pt x="84" y="0"/>
                </a:lnTo>
                <a:lnTo>
                  <a:pt x="80" y="0"/>
                </a:lnTo>
                <a:lnTo>
                  <a:pt x="75" y="0"/>
                </a:lnTo>
                <a:lnTo>
                  <a:pt x="71" y="0"/>
                </a:lnTo>
                <a:lnTo>
                  <a:pt x="67" y="0"/>
                </a:lnTo>
                <a:lnTo>
                  <a:pt x="63" y="1"/>
                </a:lnTo>
                <a:lnTo>
                  <a:pt x="59" y="2"/>
                </a:lnTo>
                <a:lnTo>
                  <a:pt x="54" y="3"/>
                </a:lnTo>
                <a:lnTo>
                  <a:pt x="50" y="4"/>
                </a:lnTo>
                <a:lnTo>
                  <a:pt x="46" y="6"/>
                </a:lnTo>
                <a:lnTo>
                  <a:pt x="43" y="7"/>
                </a:lnTo>
                <a:lnTo>
                  <a:pt x="39" y="9"/>
                </a:lnTo>
                <a:lnTo>
                  <a:pt x="35" y="11"/>
                </a:lnTo>
                <a:lnTo>
                  <a:pt x="32" y="14"/>
                </a:lnTo>
                <a:lnTo>
                  <a:pt x="28" y="16"/>
                </a:lnTo>
                <a:lnTo>
                  <a:pt x="25" y="19"/>
                </a:lnTo>
                <a:lnTo>
                  <a:pt x="22" y="22"/>
                </a:lnTo>
                <a:lnTo>
                  <a:pt x="19" y="25"/>
                </a:lnTo>
                <a:lnTo>
                  <a:pt x="16" y="28"/>
                </a:lnTo>
                <a:lnTo>
                  <a:pt x="14" y="32"/>
                </a:lnTo>
                <a:lnTo>
                  <a:pt x="11" y="35"/>
                </a:lnTo>
                <a:lnTo>
                  <a:pt x="9" y="39"/>
                </a:lnTo>
                <a:lnTo>
                  <a:pt x="7" y="43"/>
                </a:lnTo>
                <a:lnTo>
                  <a:pt x="6" y="46"/>
                </a:lnTo>
                <a:lnTo>
                  <a:pt x="4" y="50"/>
                </a:lnTo>
                <a:lnTo>
                  <a:pt x="3" y="54"/>
                </a:lnTo>
                <a:lnTo>
                  <a:pt x="2" y="59"/>
                </a:lnTo>
                <a:lnTo>
                  <a:pt x="1" y="63"/>
                </a:lnTo>
                <a:lnTo>
                  <a:pt x="0" y="67"/>
                </a:lnTo>
                <a:lnTo>
                  <a:pt x="0" y="71"/>
                </a:lnTo>
                <a:lnTo>
                  <a:pt x="0" y="75"/>
                </a:lnTo>
                <a:lnTo>
                  <a:pt x="0" y="80"/>
                </a:lnTo>
                <a:lnTo>
                  <a:pt x="0" y="84"/>
                </a:lnTo>
                <a:lnTo>
                  <a:pt x="1" y="88"/>
                </a:lnTo>
                <a:lnTo>
                  <a:pt x="2" y="92"/>
                </a:lnTo>
                <a:lnTo>
                  <a:pt x="3" y="96"/>
                </a:lnTo>
                <a:lnTo>
                  <a:pt x="4" y="100"/>
                </a:lnTo>
                <a:lnTo>
                  <a:pt x="6" y="104"/>
                </a:lnTo>
                <a:lnTo>
                  <a:pt x="7" y="108"/>
                </a:lnTo>
                <a:lnTo>
                  <a:pt x="9" y="112"/>
                </a:lnTo>
                <a:lnTo>
                  <a:pt x="11" y="115"/>
                </a:lnTo>
                <a:lnTo>
                  <a:pt x="14" y="119"/>
                </a:lnTo>
                <a:lnTo>
                  <a:pt x="16" y="122"/>
                </a:lnTo>
                <a:lnTo>
                  <a:pt x="19" y="126"/>
                </a:lnTo>
                <a:lnTo>
                  <a:pt x="22" y="129"/>
                </a:lnTo>
                <a:lnTo>
                  <a:pt x="25" y="132"/>
                </a:lnTo>
                <a:lnTo>
                  <a:pt x="28" y="134"/>
                </a:lnTo>
                <a:lnTo>
                  <a:pt x="32" y="137"/>
                </a:lnTo>
                <a:lnTo>
                  <a:pt x="35" y="139"/>
                </a:lnTo>
                <a:lnTo>
                  <a:pt x="39" y="141"/>
                </a:lnTo>
                <a:lnTo>
                  <a:pt x="43" y="143"/>
                </a:lnTo>
                <a:lnTo>
                  <a:pt x="46" y="145"/>
                </a:lnTo>
                <a:lnTo>
                  <a:pt x="50" y="147"/>
                </a:lnTo>
                <a:lnTo>
                  <a:pt x="54" y="148"/>
                </a:lnTo>
                <a:lnTo>
                  <a:pt x="59" y="149"/>
                </a:lnTo>
                <a:lnTo>
                  <a:pt x="63" y="150"/>
                </a:lnTo>
                <a:lnTo>
                  <a:pt x="67" y="150"/>
                </a:lnTo>
                <a:lnTo>
                  <a:pt x="71" y="151"/>
                </a:lnTo>
                <a:lnTo>
                  <a:pt x="75" y="151"/>
                </a:lnTo>
                <a:lnTo>
                  <a:pt x="80" y="151"/>
                </a:lnTo>
                <a:lnTo>
                  <a:pt x="84" y="150"/>
                </a:lnTo>
                <a:lnTo>
                  <a:pt x="88" y="150"/>
                </a:lnTo>
                <a:lnTo>
                  <a:pt x="92" y="149"/>
                </a:lnTo>
                <a:lnTo>
                  <a:pt x="96" y="148"/>
                </a:lnTo>
                <a:lnTo>
                  <a:pt x="100" y="147"/>
                </a:lnTo>
                <a:lnTo>
                  <a:pt x="104" y="145"/>
                </a:lnTo>
                <a:lnTo>
                  <a:pt x="108" y="143"/>
                </a:lnTo>
                <a:lnTo>
                  <a:pt x="112" y="141"/>
                </a:lnTo>
                <a:lnTo>
                  <a:pt x="116" y="139"/>
                </a:lnTo>
                <a:lnTo>
                  <a:pt x="119" y="137"/>
                </a:lnTo>
                <a:lnTo>
                  <a:pt x="122" y="134"/>
                </a:lnTo>
                <a:lnTo>
                  <a:pt x="126" y="132"/>
                </a:lnTo>
                <a:lnTo>
                  <a:pt x="129" y="129"/>
                </a:lnTo>
                <a:lnTo>
                  <a:pt x="132" y="126"/>
                </a:lnTo>
                <a:lnTo>
                  <a:pt x="134" y="122"/>
                </a:lnTo>
                <a:lnTo>
                  <a:pt x="137" y="119"/>
                </a:lnTo>
                <a:lnTo>
                  <a:pt x="139" y="115"/>
                </a:lnTo>
                <a:lnTo>
                  <a:pt x="142" y="112"/>
                </a:lnTo>
                <a:lnTo>
                  <a:pt x="143" y="108"/>
                </a:lnTo>
                <a:lnTo>
                  <a:pt x="145" y="104"/>
                </a:lnTo>
                <a:lnTo>
                  <a:pt x="147" y="100"/>
                </a:lnTo>
                <a:lnTo>
                  <a:pt x="148" y="96"/>
                </a:lnTo>
                <a:lnTo>
                  <a:pt x="149" y="92"/>
                </a:lnTo>
                <a:lnTo>
                  <a:pt x="150" y="88"/>
                </a:lnTo>
                <a:lnTo>
                  <a:pt x="150" y="84"/>
                </a:lnTo>
                <a:lnTo>
                  <a:pt x="151" y="80"/>
                </a:lnTo>
                <a:lnTo>
                  <a:pt x="151" y="75"/>
                </a:lnTo>
              </a:path>
            </a:pathLst>
          </a:custGeom>
          <a:noFill/>
          <a:ln w="12700">
            <a:solidFill>
              <a:srgbClr val="000000"/>
            </a:solidFill>
            <a:round/>
            <a:headEnd/>
            <a:tailEnd/>
          </a:ln>
        </xdr:spPr>
      </xdr:sp>
      <xdr:grpSp>
        <xdr:nvGrpSpPr>
          <xdr:cNvPr id="77" name="Group 134">
            <a:extLst>
              <a:ext uri="{FF2B5EF4-FFF2-40B4-BE49-F238E27FC236}">
                <a16:creationId xmlns:a16="http://schemas.microsoft.com/office/drawing/2014/main" id="{00000000-0008-0000-0300-00004D000000}"/>
              </a:ext>
            </a:extLst>
          </xdr:cNvPr>
          <xdr:cNvGrpSpPr>
            <a:grpSpLocks/>
          </xdr:cNvGrpSpPr>
        </xdr:nvGrpSpPr>
        <xdr:grpSpPr bwMode="auto">
          <a:xfrm>
            <a:off x="106" y="616"/>
            <a:ext cx="131" cy="37"/>
            <a:chOff x="106" y="616"/>
            <a:chExt cx="131" cy="37"/>
          </a:xfrm>
        </xdr:grpSpPr>
        <xdr:sp macro="" textlink="">
          <xdr:nvSpPr>
            <xdr:cNvPr id="88" name="Freeform 135">
              <a:extLst>
                <a:ext uri="{FF2B5EF4-FFF2-40B4-BE49-F238E27FC236}">
                  <a16:creationId xmlns:a16="http://schemas.microsoft.com/office/drawing/2014/main" id="{00000000-0008-0000-0300-000058000000}"/>
                </a:ext>
              </a:extLst>
            </xdr:cNvPr>
            <xdr:cNvSpPr>
              <a:spLocks/>
            </xdr:cNvSpPr>
          </xdr:nvSpPr>
          <xdr:spPr bwMode="auto">
            <a:xfrm>
              <a:off x="171" y="616"/>
              <a:ext cx="66" cy="37"/>
            </a:xfrm>
            <a:custGeom>
              <a:avLst/>
              <a:gdLst>
                <a:gd name="T0" fmla="*/ 0 w 66"/>
                <a:gd name="T1" fmla="*/ 37 h 37"/>
                <a:gd name="T2" fmla="*/ 66 w 66"/>
                <a:gd name="T3" fmla="*/ 0 h 37"/>
                <a:gd name="T4" fmla="*/ 66 w 66"/>
                <a:gd name="T5" fmla="*/ 0 h 37"/>
                <a:gd name="T6" fmla="*/ 0 60000 65536"/>
                <a:gd name="T7" fmla="*/ 0 60000 65536"/>
                <a:gd name="T8" fmla="*/ 0 60000 65536"/>
                <a:gd name="T9" fmla="*/ 0 w 66"/>
                <a:gd name="T10" fmla="*/ 0 h 37"/>
                <a:gd name="T11" fmla="*/ 66 w 66"/>
                <a:gd name="T12" fmla="*/ 37 h 37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66" h="37">
                  <a:moveTo>
                    <a:pt x="0" y="37"/>
                  </a:moveTo>
                  <a:lnTo>
                    <a:pt x="66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9" name="Freeform 136">
              <a:extLst>
                <a:ext uri="{FF2B5EF4-FFF2-40B4-BE49-F238E27FC236}">
                  <a16:creationId xmlns:a16="http://schemas.microsoft.com/office/drawing/2014/main" id="{00000000-0008-0000-0300-000059000000}"/>
                </a:ext>
              </a:extLst>
            </xdr:cNvPr>
            <xdr:cNvSpPr>
              <a:spLocks/>
            </xdr:cNvSpPr>
          </xdr:nvSpPr>
          <xdr:spPr bwMode="auto">
            <a:xfrm>
              <a:off x="106" y="616"/>
              <a:ext cx="65" cy="37"/>
            </a:xfrm>
            <a:custGeom>
              <a:avLst/>
              <a:gdLst>
                <a:gd name="T0" fmla="*/ 65 w 65"/>
                <a:gd name="T1" fmla="*/ 37 h 37"/>
                <a:gd name="T2" fmla="*/ 0 w 65"/>
                <a:gd name="T3" fmla="*/ 0 h 37"/>
                <a:gd name="T4" fmla="*/ 0 w 65"/>
                <a:gd name="T5" fmla="*/ 0 h 37"/>
                <a:gd name="T6" fmla="*/ 0 60000 65536"/>
                <a:gd name="T7" fmla="*/ 0 60000 65536"/>
                <a:gd name="T8" fmla="*/ 0 60000 65536"/>
                <a:gd name="T9" fmla="*/ 0 w 65"/>
                <a:gd name="T10" fmla="*/ 0 h 37"/>
                <a:gd name="T11" fmla="*/ 65 w 65"/>
                <a:gd name="T12" fmla="*/ 37 h 37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65" h="37">
                  <a:moveTo>
                    <a:pt x="65" y="37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0" name="Freeform 137">
              <a:extLst>
                <a:ext uri="{FF2B5EF4-FFF2-40B4-BE49-F238E27FC236}">
                  <a16:creationId xmlns:a16="http://schemas.microsoft.com/office/drawing/2014/main" id="{00000000-0008-0000-0300-00005A000000}"/>
                </a:ext>
              </a:extLst>
            </xdr:cNvPr>
            <xdr:cNvSpPr>
              <a:spLocks/>
            </xdr:cNvSpPr>
          </xdr:nvSpPr>
          <xdr:spPr bwMode="auto">
            <a:xfrm>
              <a:off x="106" y="616"/>
              <a:ext cx="131" cy="1"/>
            </a:xfrm>
            <a:custGeom>
              <a:avLst/>
              <a:gdLst>
                <a:gd name="T0" fmla="*/ 0 w 131"/>
                <a:gd name="T1" fmla="*/ 0 h 1"/>
                <a:gd name="T2" fmla="*/ 131 w 131"/>
                <a:gd name="T3" fmla="*/ 0 h 1"/>
                <a:gd name="T4" fmla="*/ 131 w 131"/>
                <a:gd name="T5" fmla="*/ 0 h 1"/>
                <a:gd name="T6" fmla="*/ 0 60000 65536"/>
                <a:gd name="T7" fmla="*/ 0 60000 65536"/>
                <a:gd name="T8" fmla="*/ 0 60000 65536"/>
                <a:gd name="T9" fmla="*/ 0 w 131"/>
                <a:gd name="T10" fmla="*/ 0 h 1"/>
                <a:gd name="T11" fmla="*/ 131 w 131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31" h="1">
                  <a:moveTo>
                    <a:pt x="0" y="0"/>
                  </a:moveTo>
                  <a:lnTo>
                    <a:pt x="131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1" name="Freeform 138">
              <a:extLst>
                <a:ext uri="{FF2B5EF4-FFF2-40B4-BE49-F238E27FC236}">
                  <a16:creationId xmlns:a16="http://schemas.microsoft.com/office/drawing/2014/main" id="{00000000-0008-0000-0300-00005B000000}"/>
                </a:ext>
              </a:extLst>
            </xdr:cNvPr>
            <xdr:cNvSpPr>
              <a:spLocks/>
            </xdr:cNvSpPr>
          </xdr:nvSpPr>
          <xdr:spPr bwMode="auto">
            <a:xfrm>
              <a:off x="180" y="639"/>
              <a:ext cx="6" cy="6"/>
            </a:xfrm>
            <a:custGeom>
              <a:avLst/>
              <a:gdLst>
                <a:gd name="T0" fmla="*/ 2 w 6"/>
                <a:gd name="T1" fmla="*/ 0 h 6"/>
                <a:gd name="T2" fmla="*/ 0 w 6"/>
                <a:gd name="T3" fmla="*/ 2 h 6"/>
                <a:gd name="T4" fmla="*/ 6 w 6"/>
                <a:gd name="T5" fmla="*/ 6 h 6"/>
                <a:gd name="T6" fmla="*/ 2 w 6"/>
                <a:gd name="T7" fmla="*/ 0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2" y="0"/>
                  </a:moveTo>
                  <a:lnTo>
                    <a:pt x="0" y="2"/>
                  </a:lnTo>
                  <a:lnTo>
                    <a:pt x="6" y="6"/>
                  </a:lnTo>
                  <a:lnTo>
                    <a:pt x="2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92" name="Freeform 139">
              <a:extLst>
                <a:ext uri="{FF2B5EF4-FFF2-40B4-BE49-F238E27FC236}">
                  <a16:creationId xmlns:a16="http://schemas.microsoft.com/office/drawing/2014/main" id="{00000000-0008-0000-0300-00005C000000}"/>
                </a:ext>
              </a:extLst>
            </xdr:cNvPr>
            <xdr:cNvSpPr>
              <a:spLocks/>
            </xdr:cNvSpPr>
          </xdr:nvSpPr>
          <xdr:spPr bwMode="auto">
            <a:xfrm>
              <a:off x="180" y="639"/>
              <a:ext cx="6" cy="6"/>
            </a:xfrm>
            <a:custGeom>
              <a:avLst/>
              <a:gdLst>
                <a:gd name="T0" fmla="*/ 2 w 6"/>
                <a:gd name="T1" fmla="*/ 0 h 6"/>
                <a:gd name="T2" fmla="*/ 0 w 6"/>
                <a:gd name="T3" fmla="*/ 2 h 6"/>
                <a:gd name="T4" fmla="*/ 6 w 6"/>
                <a:gd name="T5" fmla="*/ 6 h 6"/>
                <a:gd name="T6" fmla="*/ 2 w 6"/>
                <a:gd name="T7" fmla="*/ 0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2" y="0"/>
                  </a:moveTo>
                  <a:lnTo>
                    <a:pt x="0" y="2"/>
                  </a:lnTo>
                  <a:lnTo>
                    <a:pt x="6" y="6"/>
                  </a:lnTo>
                  <a:lnTo>
                    <a:pt x="2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3" name="Freeform 140">
              <a:extLst>
                <a:ext uri="{FF2B5EF4-FFF2-40B4-BE49-F238E27FC236}">
                  <a16:creationId xmlns:a16="http://schemas.microsoft.com/office/drawing/2014/main" id="{00000000-0008-0000-0300-00005D000000}"/>
                </a:ext>
              </a:extLst>
            </xdr:cNvPr>
            <xdr:cNvSpPr>
              <a:spLocks/>
            </xdr:cNvSpPr>
          </xdr:nvSpPr>
          <xdr:spPr bwMode="auto">
            <a:xfrm>
              <a:off x="157" y="639"/>
              <a:ext cx="6" cy="6"/>
            </a:xfrm>
            <a:custGeom>
              <a:avLst/>
              <a:gdLst>
                <a:gd name="T0" fmla="*/ 6 w 6"/>
                <a:gd name="T1" fmla="*/ 2 h 6"/>
                <a:gd name="T2" fmla="*/ 4 w 6"/>
                <a:gd name="T3" fmla="*/ 0 h 6"/>
                <a:gd name="T4" fmla="*/ 0 w 6"/>
                <a:gd name="T5" fmla="*/ 6 h 6"/>
                <a:gd name="T6" fmla="*/ 6 w 6"/>
                <a:gd name="T7" fmla="*/ 2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6" y="2"/>
                  </a:moveTo>
                  <a:lnTo>
                    <a:pt x="4" y="0"/>
                  </a:lnTo>
                  <a:lnTo>
                    <a:pt x="0" y="6"/>
                  </a:lnTo>
                  <a:lnTo>
                    <a:pt x="6" y="2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94" name="Freeform 141">
              <a:extLst>
                <a:ext uri="{FF2B5EF4-FFF2-40B4-BE49-F238E27FC236}">
                  <a16:creationId xmlns:a16="http://schemas.microsoft.com/office/drawing/2014/main" id="{00000000-0008-0000-0300-00005E000000}"/>
                </a:ext>
              </a:extLst>
            </xdr:cNvPr>
            <xdr:cNvSpPr>
              <a:spLocks/>
            </xdr:cNvSpPr>
          </xdr:nvSpPr>
          <xdr:spPr bwMode="auto">
            <a:xfrm>
              <a:off x="157" y="639"/>
              <a:ext cx="6" cy="6"/>
            </a:xfrm>
            <a:custGeom>
              <a:avLst/>
              <a:gdLst>
                <a:gd name="T0" fmla="*/ 6 w 6"/>
                <a:gd name="T1" fmla="*/ 2 h 6"/>
                <a:gd name="T2" fmla="*/ 4 w 6"/>
                <a:gd name="T3" fmla="*/ 0 h 6"/>
                <a:gd name="T4" fmla="*/ 0 w 6"/>
                <a:gd name="T5" fmla="*/ 6 h 6"/>
                <a:gd name="T6" fmla="*/ 6 w 6"/>
                <a:gd name="T7" fmla="*/ 2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6"/>
                <a:gd name="T13" fmla="*/ 0 h 6"/>
                <a:gd name="T14" fmla="*/ 6 w 6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6" h="6">
                  <a:moveTo>
                    <a:pt x="6" y="2"/>
                  </a:moveTo>
                  <a:lnTo>
                    <a:pt x="4" y="0"/>
                  </a:lnTo>
                  <a:lnTo>
                    <a:pt x="0" y="6"/>
                  </a:lnTo>
                  <a:lnTo>
                    <a:pt x="6" y="2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95" name="Rectangle 142">
              <a:extLst>
                <a:ext uri="{FF2B5EF4-FFF2-40B4-BE49-F238E27FC236}">
                  <a16:creationId xmlns:a16="http://schemas.microsoft.com/office/drawing/2014/main" id="{00000000-0008-0000-0300-00005F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06" y="619"/>
              <a:ext cx="24" cy="17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wrap="none" lIns="0" tIns="0" rIns="0" bIns="0" anchor="t" upright="1">
              <a:spAutoFit/>
            </a:bodyPr>
            <a:lstStyle/>
            <a:p>
              <a:pPr algn="l" rtl="0">
                <a:defRPr sz="1000"/>
              </a:pPr>
              <a:r>
                <a:rPr lang="en-US" altLang="ko-KR" sz="900" b="0" i="0" strike="noStrike">
                  <a:solidFill>
                    <a:srgbClr val="000000"/>
                  </a:solidFill>
                  <a:latin typeface="굴림"/>
                  <a:ea typeface="굴림"/>
                </a:rPr>
                <a:t>120 °</a:t>
              </a:r>
            </a:p>
          </xdr:txBody>
        </xdr:sp>
        <xdr:sp macro="" textlink="">
          <xdr:nvSpPr>
            <xdr:cNvPr id="96" name="Freeform 143">
              <a:extLst>
                <a:ext uri="{FF2B5EF4-FFF2-40B4-BE49-F238E27FC236}">
                  <a16:creationId xmlns:a16="http://schemas.microsoft.com/office/drawing/2014/main" id="{00000000-0008-0000-0300-000060000000}"/>
                </a:ext>
              </a:extLst>
            </xdr:cNvPr>
            <xdr:cNvSpPr>
              <a:spLocks/>
            </xdr:cNvSpPr>
          </xdr:nvSpPr>
          <xdr:spPr bwMode="auto">
            <a:xfrm>
              <a:off x="157" y="637"/>
              <a:ext cx="29" cy="8"/>
            </a:xfrm>
            <a:custGeom>
              <a:avLst/>
              <a:gdLst>
                <a:gd name="T0" fmla="*/ 29 w 29"/>
                <a:gd name="T1" fmla="*/ 8 h 8"/>
                <a:gd name="T2" fmla="*/ 28 w 29"/>
                <a:gd name="T3" fmla="*/ 6 h 8"/>
                <a:gd name="T4" fmla="*/ 26 w 29"/>
                <a:gd name="T5" fmla="*/ 5 h 8"/>
                <a:gd name="T6" fmla="*/ 25 w 29"/>
                <a:gd name="T7" fmla="*/ 3 h 8"/>
                <a:gd name="T8" fmla="*/ 23 w 29"/>
                <a:gd name="T9" fmla="*/ 2 h 8"/>
                <a:gd name="T10" fmla="*/ 21 w 29"/>
                <a:gd name="T11" fmla="*/ 1 h 8"/>
                <a:gd name="T12" fmla="*/ 19 w 29"/>
                <a:gd name="T13" fmla="*/ 1 h 8"/>
                <a:gd name="T14" fmla="*/ 17 w 29"/>
                <a:gd name="T15" fmla="*/ 0 h 8"/>
                <a:gd name="T16" fmla="*/ 15 w 29"/>
                <a:gd name="T17" fmla="*/ 0 h 8"/>
                <a:gd name="T18" fmla="*/ 13 w 29"/>
                <a:gd name="T19" fmla="*/ 0 h 8"/>
                <a:gd name="T20" fmla="*/ 11 w 29"/>
                <a:gd name="T21" fmla="*/ 0 h 8"/>
                <a:gd name="T22" fmla="*/ 9 w 29"/>
                <a:gd name="T23" fmla="*/ 1 h 8"/>
                <a:gd name="T24" fmla="*/ 8 w 29"/>
                <a:gd name="T25" fmla="*/ 1 h 8"/>
                <a:gd name="T26" fmla="*/ 6 w 29"/>
                <a:gd name="T27" fmla="*/ 2 h 8"/>
                <a:gd name="T28" fmla="*/ 4 w 29"/>
                <a:gd name="T29" fmla="*/ 3 h 8"/>
                <a:gd name="T30" fmla="*/ 3 w 29"/>
                <a:gd name="T31" fmla="*/ 5 h 8"/>
                <a:gd name="T32" fmla="*/ 1 w 29"/>
                <a:gd name="T33" fmla="*/ 6 h 8"/>
                <a:gd name="T34" fmla="*/ 0 w 29"/>
                <a:gd name="T35" fmla="*/ 8 h 8"/>
                <a:gd name="T36" fmla="*/ 0 w 29"/>
                <a:gd name="T37" fmla="*/ 8 h 8"/>
                <a:gd name="T38" fmla="*/ 0 60000 65536"/>
                <a:gd name="T39" fmla="*/ 0 60000 65536"/>
                <a:gd name="T40" fmla="*/ 0 60000 65536"/>
                <a:gd name="T41" fmla="*/ 0 60000 65536"/>
                <a:gd name="T42" fmla="*/ 0 60000 65536"/>
                <a:gd name="T43" fmla="*/ 0 60000 65536"/>
                <a:gd name="T44" fmla="*/ 0 60000 65536"/>
                <a:gd name="T45" fmla="*/ 0 60000 65536"/>
                <a:gd name="T46" fmla="*/ 0 60000 65536"/>
                <a:gd name="T47" fmla="*/ 0 60000 65536"/>
                <a:gd name="T48" fmla="*/ 0 60000 65536"/>
                <a:gd name="T49" fmla="*/ 0 60000 65536"/>
                <a:gd name="T50" fmla="*/ 0 60000 65536"/>
                <a:gd name="T51" fmla="*/ 0 60000 65536"/>
                <a:gd name="T52" fmla="*/ 0 60000 65536"/>
                <a:gd name="T53" fmla="*/ 0 60000 65536"/>
                <a:gd name="T54" fmla="*/ 0 60000 65536"/>
                <a:gd name="T55" fmla="*/ 0 60000 65536"/>
                <a:gd name="T56" fmla="*/ 0 60000 65536"/>
                <a:gd name="T57" fmla="*/ 0 w 29"/>
                <a:gd name="T58" fmla="*/ 0 h 8"/>
                <a:gd name="T59" fmla="*/ 29 w 29"/>
                <a:gd name="T60" fmla="*/ 8 h 8"/>
              </a:gdLst>
              <a:ahLst/>
              <a:cxnLst>
                <a:cxn ang="T38">
                  <a:pos x="T0" y="T1"/>
                </a:cxn>
                <a:cxn ang="T39">
                  <a:pos x="T2" y="T3"/>
                </a:cxn>
                <a:cxn ang="T40">
                  <a:pos x="T4" y="T5"/>
                </a:cxn>
                <a:cxn ang="T41">
                  <a:pos x="T6" y="T7"/>
                </a:cxn>
                <a:cxn ang="T42">
                  <a:pos x="T8" y="T9"/>
                </a:cxn>
                <a:cxn ang="T43">
                  <a:pos x="T10" y="T11"/>
                </a:cxn>
                <a:cxn ang="T44">
                  <a:pos x="T12" y="T13"/>
                </a:cxn>
                <a:cxn ang="T45">
                  <a:pos x="T14" y="T15"/>
                </a:cxn>
                <a:cxn ang="T46">
                  <a:pos x="T16" y="T17"/>
                </a:cxn>
                <a:cxn ang="T47">
                  <a:pos x="T18" y="T19"/>
                </a:cxn>
                <a:cxn ang="T48">
                  <a:pos x="T20" y="T21"/>
                </a:cxn>
                <a:cxn ang="T49">
                  <a:pos x="T22" y="T23"/>
                </a:cxn>
                <a:cxn ang="T50">
                  <a:pos x="T24" y="T25"/>
                </a:cxn>
                <a:cxn ang="T51">
                  <a:pos x="T26" y="T27"/>
                </a:cxn>
                <a:cxn ang="T52">
                  <a:pos x="T28" y="T29"/>
                </a:cxn>
                <a:cxn ang="T53">
                  <a:pos x="T30" y="T31"/>
                </a:cxn>
                <a:cxn ang="T54">
                  <a:pos x="T32" y="T33"/>
                </a:cxn>
                <a:cxn ang="T55">
                  <a:pos x="T34" y="T35"/>
                </a:cxn>
                <a:cxn ang="T56">
                  <a:pos x="T36" y="T37"/>
                </a:cxn>
              </a:cxnLst>
              <a:rect l="T57" t="T58" r="T59" b="T60"/>
              <a:pathLst>
                <a:path w="29" h="8">
                  <a:moveTo>
                    <a:pt x="29" y="8"/>
                  </a:moveTo>
                  <a:lnTo>
                    <a:pt x="28" y="6"/>
                  </a:lnTo>
                  <a:lnTo>
                    <a:pt x="26" y="5"/>
                  </a:lnTo>
                  <a:lnTo>
                    <a:pt x="25" y="3"/>
                  </a:lnTo>
                  <a:lnTo>
                    <a:pt x="23" y="2"/>
                  </a:lnTo>
                  <a:lnTo>
                    <a:pt x="21" y="1"/>
                  </a:lnTo>
                  <a:lnTo>
                    <a:pt x="19" y="1"/>
                  </a:lnTo>
                  <a:lnTo>
                    <a:pt x="17" y="0"/>
                  </a:lnTo>
                  <a:lnTo>
                    <a:pt x="15" y="0"/>
                  </a:lnTo>
                  <a:lnTo>
                    <a:pt x="13" y="0"/>
                  </a:lnTo>
                  <a:lnTo>
                    <a:pt x="11" y="0"/>
                  </a:lnTo>
                  <a:lnTo>
                    <a:pt x="9" y="1"/>
                  </a:lnTo>
                  <a:lnTo>
                    <a:pt x="8" y="1"/>
                  </a:lnTo>
                  <a:lnTo>
                    <a:pt x="6" y="2"/>
                  </a:lnTo>
                  <a:lnTo>
                    <a:pt x="4" y="3"/>
                  </a:lnTo>
                  <a:lnTo>
                    <a:pt x="3" y="5"/>
                  </a:lnTo>
                  <a:lnTo>
                    <a:pt x="1" y="6"/>
                  </a:lnTo>
                  <a:lnTo>
                    <a:pt x="0" y="8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78" name="Freeform 144">
            <a:extLst>
              <a:ext uri="{FF2B5EF4-FFF2-40B4-BE49-F238E27FC236}">
                <a16:creationId xmlns:a16="http://schemas.microsoft.com/office/drawing/2014/main" id="{00000000-0008-0000-0300-00004E000000}"/>
              </a:ext>
            </a:extLst>
          </xdr:cNvPr>
          <xdr:cNvSpPr>
            <a:spLocks/>
          </xdr:cNvSpPr>
        </xdr:nvSpPr>
        <xdr:spPr bwMode="auto">
          <a:xfrm>
            <a:off x="89" y="571"/>
            <a:ext cx="165" cy="164"/>
          </a:xfrm>
          <a:custGeom>
            <a:avLst/>
            <a:gdLst>
              <a:gd name="T0" fmla="*/ 165 w 165"/>
              <a:gd name="T1" fmla="*/ 82 h 164"/>
              <a:gd name="T2" fmla="*/ 164 w 165"/>
              <a:gd name="T3" fmla="*/ 73 h 164"/>
              <a:gd name="T4" fmla="*/ 163 w 165"/>
              <a:gd name="T5" fmla="*/ 64 h 164"/>
              <a:gd name="T6" fmla="*/ 160 w 165"/>
              <a:gd name="T7" fmla="*/ 55 h 164"/>
              <a:gd name="T8" fmla="*/ 156 w 165"/>
              <a:gd name="T9" fmla="*/ 47 h 164"/>
              <a:gd name="T10" fmla="*/ 152 w 165"/>
              <a:gd name="T11" fmla="*/ 39 h 164"/>
              <a:gd name="T12" fmla="*/ 147 w 165"/>
              <a:gd name="T13" fmla="*/ 31 h 164"/>
              <a:gd name="T14" fmla="*/ 141 w 165"/>
              <a:gd name="T15" fmla="*/ 24 h 164"/>
              <a:gd name="T16" fmla="*/ 134 w 165"/>
              <a:gd name="T17" fmla="*/ 18 h 164"/>
              <a:gd name="T18" fmla="*/ 126 w 165"/>
              <a:gd name="T19" fmla="*/ 13 h 164"/>
              <a:gd name="T20" fmla="*/ 118 w 165"/>
              <a:gd name="T21" fmla="*/ 8 h 164"/>
              <a:gd name="T22" fmla="*/ 110 w 165"/>
              <a:gd name="T23" fmla="*/ 5 h 164"/>
              <a:gd name="T24" fmla="*/ 101 w 165"/>
              <a:gd name="T25" fmla="*/ 2 h 164"/>
              <a:gd name="T26" fmla="*/ 92 w 165"/>
              <a:gd name="T27" fmla="*/ 1 h 164"/>
              <a:gd name="T28" fmla="*/ 82 w 165"/>
              <a:gd name="T29" fmla="*/ 0 h 164"/>
              <a:gd name="T30" fmla="*/ 73 w 165"/>
              <a:gd name="T31" fmla="*/ 1 h 164"/>
              <a:gd name="T32" fmla="*/ 64 w 165"/>
              <a:gd name="T33" fmla="*/ 2 h 164"/>
              <a:gd name="T34" fmla="*/ 55 w 165"/>
              <a:gd name="T35" fmla="*/ 5 h 164"/>
              <a:gd name="T36" fmla="*/ 47 w 165"/>
              <a:gd name="T37" fmla="*/ 8 h 164"/>
              <a:gd name="T38" fmla="*/ 39 w 165"/>
              <a:gd name="T39" fmla="*/ 13 h 164"/>
              <a:gd name="T40" fmla="*/ 31 w 165"/>
              <a:gd name="T41" fmla="*/ 18 h 164"/>
              <a:gd name="T42" fmla="*/ 24 w 165"/>
              <a:gd name="T43" fmla="*/ 24 h 164"/>
              <a:gd name="T44" fmla="*/ 18 w 165"/>
              <a:gd name="T45" fmla="*/ 31 h 164"/>
              <a:gd name="T46" fmla="*/ 13 w 165"/>
              <a:gd name="T47" fmla="*/ 39 h 164"/>
              <a:gd name="T48" fmla="*/ 8 w 165"/>
              <a:gd name="T49" fmla="*/ 47 h 164"/>
              <a:gd name="T50" fmla="*/ 5 w 165"/>
              <a:gd name="T51" fmla="*/ 55 h 164"/>
              <a:gd name="T52" fmla="*/ 2 w 165"/>
              <a:gd name="T53" fmla="*/ 64 h 164"/>
              <a:gd name="T54" fmla="*/ 1 w 165"/>
              <a:gd name="T55" fmla="*/ 73 h 164"/>
              <a:gd name="T56" fmla="*/ 0 w 165"/>
              <a:gd name="T57" fmla="*/ 82 h 164"/>
              <a:gd name="T58" fmla="*/ 1 w 165"/>
              <a:gd name="T59" fmla="*/ 91 h 164"/>
              <a:gd name="T60" fmla="*/ 2 w 165"/>
              <a:gd name="T61" fmla="*/ 101 h 164"/>
              <a:gd name="T62" fmla="*/ 5 w 165"/>
              <a:gd name="T63" fmla="*/ 109 h 164"/>
              <a:gd name="T64" fmla="*/ 8 w 165"/>
              <a:gd name="T65" fmla="*/ 118 h 164"/>
              <a:gd name="T66" fmla="*/ 13 w 165"/>
              <a:gd name="T67" fmla="*/ 126 h 164"/>
              <a:gd name="T68" fmla="*/ 18 w 165"/>
              <a:gd name="T69" fmla="*/ 133 h 164"/>
              <a:gd name="T70" fmla="*/ 24 w 165"/>
              <a:gd name="T71" fmla="*/ 140 h 164"/>
              <a:gd name="T72" fmla="*/ 31 w 165"/>
              <a:gd name="T73" fmla="*/ 146 h 164"/>
              <a:gd name="T74" fmla="*/ 39 w 165"/>
              <a:gd name="T75" fmla="*/ 152 h 164"/>
              <a:gd name="T76" fmla="*/ 47 w 165"/>
              <a:gd name="T77" fmla="*/ 156 h 164"/>
              <a:gd name="T78" fmla="*/ 55 w 165"/>
              <a:gd name="T79" fmla="*/ 160 h 164"/>
              <a:gd name="T80" fmla="*/ 64 w 165"/>
              <a:gd name="T81" fmla="*/ 162 h 164"/>
              <a:gd name="T82" fmla="*/ 73 w 165"/>
              <a:gd name="T83" fmla="*/ 164 h 164"/>
              <a:gd name="T84" fmla="*/ 82 w 165"/>
              <a:gd name="T85" fmla="*/ 164 h 164"/>
              <a:gd name="T86" fmla="*/ 92 w 165"/>
              <a:gd name="T87" fmla="*/ 164 h 164"/>
              <a:gd name="T88" fmla="*/ 101 w 165"/>
              <a:gd name="T89" fmla="*/ 162 h 164"/>
              <a:gd name="T90" fmla="*/ 110 w 165"/>
              <a:gd name="T91" fmla="*/ 160 h 164"/>
              <a:gd name="T92" fmla="*/ 118 w 165"/>
              <a:gd name="T93" fmla="*/ 156 h 164"/>
              <a:gd name="T94" fmla="*/ 126 w 165"/>
              <a:gd name="T95" fmla="*/ 152 h 164"/>
              <a:gd name="T96" fmla="*/ 134 w 165"/>
              <a:gd name="T97" fmla="*/ 146 h 164"/>
              <a:gd name="T98" fmla="*/ 141 w 165"/>
              <a:gd name="T99" fmla="*/ 140 h 164"/>
              <a:gd name="T100" fmla="*/ 147 w 165"/>
              <a:gd name="T101" fmla="*/ 133 h 164"/>
              <a:gd name="T102" fmla="*/ 152 w 165"/>
              <a:gd name="T103" fmla="*/ 126 h 164"/>
              <a:gd name="T104" fmla="*/ 156 w 165"/>
              <a:gd name="T105" fmla="*/ 118 h 164"/>
              <a:gd name="T106" fmla="*/ 160 w 165"/>
              <a:gd name="T107" fmla="*/ 109 h 164"/>
              <a:gd name="T108" fmla="*/ 163 w 165"/>
              <a:gd name="T109" fmla="*/ 101 h 164"/>
              <a:gd name="T110" fmla="*/ 164 w 165"/>
              <a:gd name="T111" fmla="*/ 91 h 164"/>
              <a:gd name="T112" fmla="*/ 165 w 165"/>
              <a:gd name="T113" fmla="*/ 82 h 164"/>
              <a:gd name="T114" fmla="*/ 165 w 165"/>
              <a:gd name="T115" fmla="*/ 82 h 164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60000 65536"/>
              <a:gd name="T148" fmla="*/ 0 60000 65536"/>
              <a:gd name="T149" fmla="*/ 0 60000 65536"/>
              <a:gd name="T150" fmla="*/ 0 60000 65536"/>
              <a:gd name="T151" fmla="*/ 0 60000 65536"/>
              <a:gd name="T152" fmla="*/ 0 60000 65536"/>
              <a:gd name="T153" fmla="*/ 0 60000 65536"/>
              <a:gd name="T154" fmla="*/ 0 60000 65536"/>
              <a:gd name="T155" fmla="*/ 0 60000 65536"/>
              <a:gd name="T156" fmla="*/ 0 60000 65536"/>
              <a:gd name="T157" fmla="*/ 0 60000 65536"/>
              <a:gd name="T158" fmla="*/ 0 60000 65536"/>
              <a:gd name="T159" fmla="*/ 0 60000 65536"/>
              <a:gd name="T160" fmla="*/ 0 60000 65536"/>
              <a:gd name="T161" fmla="*/ 0 60000 65536"/>
              <a:gd name="T162" fmla="*/ 0 60000 65536"/>
              <a:gd name="T163" fmla="*/ 0 60000 65536"/>
              <a:gd name="T164" fmla="*/ 0 60000 65536"/>
              <a:gd name="T165" fmla="*/ 0 60000 65536"/>
              <a:gd name="T166" fmla="*/ 0 60000 65536"/>
              <a:gd name="T167" fmla="*/ 0 60000 65536"/>
              <a:gd name="T168" fmla="*/ 0 60000 65536"/>
              <a:gd name="T169" fmla="*/ 0 60000 65536"/>
              <a:gd name="T170" fmla="*/ 0 60000 65536"/>
              <a:gd name="T171" fmla="*/ 0 60000 65536"/>
              <a:gd name="T172" fmla="*/ 0 60000 65536"/>
              <a:gd name="T173" fmla="*/ 0 60000 65536"/>
              <a:gd name="T174" fmla="*/ 0 w 165"/>
              <a:gd name="T175" fmla="*/ 0 h 164"/>
              <a:gd name="T176" fmla="*/ 165 w 165"/>
              <a:gd name="T177" fmla="*/ 164 h 164"/>
            </a:gdLst>
            <a:ahLst/>
            <a:cxnLst>
              <a:cxn ang="T116">
                <a:pos x="T0" y="T1"/>
              </a:cxn>
              <a:cxn ang="T117">
                <a:pos x="T2" y="T3"/>
              </a:cxn>
              <a:cxn ang="T118">
                <a:pos x="T4" y="T5"/>
              </a:cxn>
              <a:cxn ang="T119">
                <a:pos x="T6" y="T7"/>
              </a:cxn>
              <a:cxn ang="T120">
                <a:pos x="T8" y="T9"/>
              </a:cxn>
              <a:cxn ang="T121">
                <a:pos x="T10" y="T11"/>
              </a:cxn>
              <a:cxn ang="T122">
                <a:pos x="T12" y="T13"/>
              </a:cxn>
              <a:cxn ang="T123">
                <a:pos x="T14" y="T15"/>
              </a:cxn>
              <a:cxn ang="T124">
                <a:pos x="T16" y="T17"/>
              </a:cxn>
              <a:cxn ang="T125">
                <a:pos x="T18" y="T19"/>
              </a:cxn>
              <a:cxn ang="T126">
                <a:pos x="T20" y="T21"/>
              </a:cxn>
              <a:cxn ang="T127">
                <a:pos x="T22" y="T23"/>
              </a:cxn>
              <a:cxn ang="T128">
                <a:pos x="T24" y="T25"/>
              </a:cxn>
              <a:cxn ang="T129">
                <a:pos x="T26" y="T27"/>
              </a:cxn>
              <a:cxn ang="T130">
                <a:pos x="T28" y="T29"/>
              </a:cxn>
              <a:cxn ang="T131">
                <a:pos x="T30" y="T31"/>
              </a:cxn>
              <a:cxn ang="T132">
                <a:pos x="T32" y="T33"/>
              </a:cxn>
              <a:cxn ang="T133">
                <a:pos x="T34" y="T35"/>
              </a:cxn>
              <a:cxn ang="T134">
                <a:pos x="T36" y="T37"/>
              </a:cxn>
              <a:cxn ang="T135">
                <a:pos x="T38" y="T39"/>
              </a:cxn>
              <a:cxn ang="T136">
                <a:pos x="T40" y="T41"/>
              </a:cxn>
              <a:cxn ang="T137">
                <a:pos x="T42" y="T43"/>
              </a:cxn>
              <a:cxn ang="T138">
                <a:pos x="T44" y="T45"/>
              </a:cxn>
              <a:cxn ang="T139">
                <a:pos x="T46" y="T47"/>
              </a:cxn>
              <a:cxn ang="T140">
                <a:pos x="T48" y="T49"/>
              </a:cxn>
              <a:cxn ang="T141">
                <a:pos x="T50" y="T51"/>
              </a:cxn>
              <a:cxn ang="T142">
                <a:pos x="T52" y="T53"/>
              </a:cxn>
              <a:cxn ang="T143">
                <a:pos x="T54" y="T55"/>
              </a:cxn>
              <a:cxn ang="T144">
                <a:pos x="T56" y="T57"/>
              </a:cxn>
              <a:cxn ang="T145">
                <a:pos x="T58" y="T59"/>
              </a:cxn>
              <a:cxn ang="T146">
                <a:pos x="T60" y="T61"/>
              </a:cxn>
              <a:cxn ang="T147">
                <a:pos x="T62" y="T63"/>
              </a:cxn>
              <a:cxn ang="T148">
                <a:pos x="T64" y="T65"/>
              </a:cxn>
              <a:cxn ang="T149">
                <a:pos x="T66" y="T67"/>
              </a:cxn>
              <a:cxn ang="T150">
                <a:pos x="T68" y="T69"/>
              </a:cxn>
              <a:cxn ang="T151">
                <a:pos x="T70" y="T71"/>
              </a:cxn>
              <a:cxn ang="T152">
                <a:pos x="T72" y="T73"/>
              </a:cxn>
              <a:cxn ang="T153">
                <a:pos x="T74" y="T75"/>
              </a:cxn>
              <a:cxn ang="T154">
                <a:pos x="T76" y="T77"/>
              </a:cxn>
              <a:cxn ang="T155">
                <a:pos x="T78" y="T79"/>
              </a:cxn>
              <a:cxn ang="T156">
                <a:pos x="T80" y="T81"/>
              </a:cxn>
              <a:cxn ang="T157">
                <a:pos x="T82" y="T83"/>
              </a:cxn>
              <a:cxn ang="T158">
                <a:pos x="T84" y="T85"/>
              </a:cxn>
              <a:cxn ang="T159">
                <a:pos x="T86" y="T87"/>
              </a:cxn>
              <a:cxn ang="T160">
                <a:pos x="T88" y="T89"/>
              </a:cxn>
              <a:cxn ang="T161">
                <a:pos x="T90" y="T91"/>
              </a:cxn>
              <a:cxn ang="T162">
                <a:pos x="T92" y="T93"/>
              </a:cxn>
              <a:cxn ang="T163">
                <a:pos x="T94" y="T95"/>
              </a:cxn>
              <a:cxn ang="T164">
                <a:pos x="T96" y="T97"/>
              </a:cxn>
              <a:cxn ang="T165">
                <a:pos x="T98" y="T99"/>
              </a:cxn>
              <a:cxn ang="T166">
                <a:pos x="T100" y="T101"/>
              </a:cxn>
              <a:cxn ang="T167">
                <a:pos x="T102" y="T103"/>
              </a:cxn>
              <a:cxn ang="T168">
                <a:pos x="T104" y="T105"/>
              </a:cxn>
              <a:cxn ang="T169">
                <a:pos x="T106" y="T107"/>
              </a:cxn>
              <a:cxn ang="T170">
                <a:pos x="T108" y="T109"/>
              </a:cxn>
              <a:cxn ang="T171">
                <a:pos x="T110" y="T111"/>
              </a:cxn>
              <a:cxn ang="T172">
                <a:pos x="T112" y="T113"/>
              </a:cxn>
              <a:cxn ang="T173">
                <a:pos x="T114" y="T115"/>
              </a:cxn>
            </a:cxnLst>
            <a:rect l="T174" t="T175" r="T176" b="T177"/>
            <a:pathLst>
              <a:path w="165" h="164">
                <a:moveTo>
                  <a:pt x="165" y="82"/>
                </a:moveTo>
                <a:lnTo>
                  <a:pt x="164" y="73"/>
                </a:lnTo>
                <a:lnTo>
                  <a:pt x="163" y="64"/>
                </a:lnTo>
                <a:lnTo>
                  <a:pt x="160" y="55"/>
                </a:lnTo>
                <a:lnTo>
                  <a:pt x="156" y="47"/>
                </a:lnTo>
                <a:lnTo>
                  <a:pt x="152" y="39"/>
                </a:lnTo>
                <a:lnTo>
                  <a:pt x="147" y="31"/>
                </a:lnTo>
                <a:lnTo>
                  <a:pt x="141" y="24"/>
                </a:lnTo>
                <a:lnTo>
                  <a:pt x="134" y="18"/>
                </a:lnTo>
                <a:lnTo>
                  <a:pt x="126" y="13"/>
                </a:lnTo>
                <a:lnTo>
                  <a:pt x="118" y="8"/>
                </a:lnTo>
                <a:lnTo>
                  <a:pt x="110" y="5"/>
                </a:lnTo>
                <a:lnTo>
                  <a:pt x="101" y="2"/>
                </a:lnTo>
                <a:lnTo>
                  <a:pt x="92" y="1"/>
                </a:lnTo>
                <a:lnTo>
                  <a:pt x="82" y="0"/>
                </a:lnTo>
                <a:lnTo>
                  <a:pt x="73" y="1"/>
                </a:lnTo>
                <a:lnTo>
                  <a:pt x="64" y="2"/>
                </a:lnTo>
                <a:lnTo>
                  <a:pt x="55" y="5"/>
                </a:lnTo>
                <a:lnTo>
                  <a:pt x="47" y="8"/>
                </a:lnTo>
                <a:lnTo>
                  <a:pt x="39" y="13"/>
                </a:lnTo>
                <a:lnTo>
                  <a:pt x="31" y="18"/>
                </a:lnTo>
                <a:lnTo>
                  <a:pt x="24" y="24"/>
                </a:lnTo>
                <a:lnTo>
                  <a:pt x="18" y="31"/>
                </a:lnTo>
                <a:lnTo>
                  <a:pt x="13" y="39"/>
                </a:lnTo>
                <a:lnTo>
                  <a:pt x="8" y="47"/>
                </a:lnTo>
                <a:lnTo>
                  <a:pt x="5" y="55"/>
                </a:lnTo>
                <a:lnTo>
                  <a:pt x="2" y="64"/>
                </a:lnTo>
                <a:lnTo>
                  <a:pt x="1" y="73"/>
                </a:lnTo>
                <a:lnTo>
                  <a:pt x="0" y="82"/>
                </a:lnTo>
                <a:lnTo>
                  <a:pt x="1" y="91"/>
                </a:lnTo>
                <a:lnTo>
                  <a:pt x="2" y="101"/>
                </a:lnTo>
                <a:lnTo>
                  <a:pt x="5" y="109"/>
                </a:lnTo>
                <a:lnTo>
                  <a:pt x="8" y="118"/>
                </a:lnTo>
                <a:lnTo>
                  <a:pt x="13" y="126"/>
                </a:lnTo>
                <a:lnTo>
                  <a:pt x="18" y="133"/>
                </a:lnTo>
                <a:lnTo>
                  <a:pt x="24" y="140"/>
                </a:lnTo>
                <a:lnTo>
                  <a:pt x="31" y="146"/>
                </a:lnTo>
                <a:lnTo>
                  <a:pt x="39" y="152"/>
                </a:lnTo>
                <a:lnTo>
                  <a:pt x="47" y="156"/>
                </a:lnTo>
                <a:lnTo>
                  <a:pt x="55" y="160"/>
                </a:lnTo>
                <a:lnTo>
                  <a:pt x="64" y="162"/>
                </a:lnTo>
                <a:lnTo>
                  <a:pt x="73" y="164"/>
                </a:lnTo>
                <a:lnTo>
                  <a:pt x="82" y="164"/>
                </a:lnTo>
                <a:lnTo>
                  <a:pt x="92" y="164"/>
                </a:lnTo>
                <a:lnTo>
                  <a:pt x="101" y="162"/>
                </a:lnTo>
                <a:lnTo>
                  <a:pt x="110" y="160"/>
                </a:lnTo>
                <a:lnTo>
                  <a:pt x="118" y="156"/>
                </a:lnTo>
                <a:lnTo>
                  <a:pt x="126" y="152"/>
                </a:lnTo>
                <a:lnTo>
                  <a:pt x="134" y="146"/>
                </a:lnTo>
                <a:lnTo>
                  <a:pt x="141" y="140"/>
                </a:lnTo>
                <a:lnTo>
                  <a:pt x="147" y="133"/>
                </a:lnTo>
                <a:lnTo>
                  <a:pt x="152" y="126"/>
                </a:lnTo>
                <a:lnTo>
                  <a:pt x="156" y="118"/>
                </a:lnTo>
                <a:lnTo>
                  <a:pt x="160" y="109"/>
                </a:lnTo>
                <a:lnTo>
                  <a:pt x="163" y="101"/>
                </a:lnTo>
                <a:lnTo>
                  <a:pt x="164" y="91"/>
                </a:lnTo>
                <a:lnTo>
                  <a:pt x="165" y="82"/>
                </a:lnTo>
              </a:path>
            </a:pathLst>
          </a:custGeom>
          <a:noFill/>
          <a:ln w="12700">
            <a:solidFill>
              <a:srgbClr val="000000"/>
            </a:solidFill>
            <a:round/>
            <a:headEnd/>
            <a:tailEnd/>
          </a:ln>
        </xdr:spPr>
      </xdr:sp>
      <xdr:grpSp>
        <xdr:nvGrpSpPr>
          <xdr:cNvPr id="79" name="Group 145">
            <a:extLst>
              <a:ext uri="{FF2B5EF4-FFF2-40B4-BE49-F238E27FC236}">
                <a16:creationId xmlns:a16="http://schemas.microsoft.com/office/drawing/2014/main" id="{00000000-0008-0000-0300-00004F000000}"/>
              </a:ext>
            </a:extLst>
          </xdr:cNvPr>
          <xdr:cNvGrpSpPr>
            <a:grpSpLocks/>
          </xdr:cNvGrpSpPr>
        </xdr:nvGrpSpPr>
        <xdr:grpSpPr bwMode="auto">
          <a:xfrm>
            <a:off x="252" y="616"/>
            <a:ext cx="43" cy="114"/>
            <a:chOff x="252" y="616"/>
            <a:chExt cx="43" cy="114"/>
          </a:xfrm>
        </xdr:grpSpPr>
        <xdr:sp macro="" textlink="">
          <xdr:nvSpPr>
            <xdr:cNvPr id="80" name="Freeform 146">
              <a:extLst>
                <a:ext uri="{FF2B5EF4-FFF2-40B4-BE49-F238E27FC236}">
                  <a16:creationId xmlns:a16="http://schemas.microsoft.com/office/drawing/2014/main" id="{00000000-0008-0000-0300-000050000000}"/>
                </a:ext>
              </a:extLst>
            </xdr:cNvPr>
            <xdr:cNvSpPr>
              <a:spLocks/>
            </xdr:cNvSpPr>
          </xdr:nvSpPr>
          <xdr:spPr bwMode="auto">
            <a:xfrm>
              <a:off x="252" y="729"/>
              <a:ext cx="43" cy="1"/>
            </a:xfrm>
            <a:custGeom>
              <a:avLst/>
              <a:gdLst>
                <a:gd name="T0" fmla="*/ 0 w 43"/>
                <a:gd name="T1" fmla="*/ 0 h 1"/>
                <a:gd name="T2" fmla="*/ 43 w 43"/>
                <a:gd name="T3" fmla="*/ 0 h 1"/>
                <a:gd name="T4" fmla="*/ 43 w 43"/>
                <a:gd name="T5" fmla="*/ 0 h 1"/>
                <a:gd name="T6" fmla="*/ 0 60000 65536"/>
                <a:gd name="T7" fmla="*/ 0 60000 65536"/>
                <a:gd name="T8" fmla="*/ 0 60000 65536"/>
                <a:gd name="T9" fmla="*/ 0 w 43"/>
                <a:gd name="T10" fmla="*/ 0 h 1"/>
                <a:gd name="T11" fmla="*/ 43 w 43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43" h="1">
                  <a:moveTo>
                    <a:pt x="0" y="0"/>
                  </a:moveTo>
                  <a:lnTo>
                    <a:pt x="43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1" name="Freeform 147">
              <a:extLst>
                <a:ext uri="{FF2B5EF4-FFF2-40B4-BE49-F238E27FC236}">
                  <a16:creationId xmlns:a16="http://schemas.microsoft.com/office/drawing/2014/main" id="{00000000-0008-0000-0300-000051000000}"/>
                </a:ext>
              </a:extLst>
            </xdr:cNvPr>
            <xdr:cNvSpPr>
              <a:spLocks/>
            </xdr:cNvSpPr>
          </xdr:nvSpPr>
          <xdr:spPr bwMode="auto">
            <a:xfrm>
              <a:off x="252" y="616"/>
              <a:ext cx="43" cy="1"/>
            </a:xfrm>
            <a:custGeom>
              <a:avLst/>
              <a:gdLst>
                <a:gd name="T0" fmla="*/ 0 w 43"/>
                <a:gd name="T1" fmla="*/ 0 h 1"/>
                <a:gd name="T2" fmla="*/ 43 w 43"/>
                <a:gd name="T3" fmla="*/ 0 h 1"/>
                <a:gd name="T4" fmla="*/ 43 w 43"/>
                <a:gd name="T5" fmla="*/ 0 h 1"/>
                <a:gd name="T6" fmla="*/ 0 60000 65536"/>
                <a:gd name="T7" fmla="*/ 0 60000 65536"/>
                <a:gd name="T8" fmla="*/ 0 60000 65536"/>
                <a:gd name="T9" fmla="*/ 0 w 43"/>
                <a:gd name="T10" fmla="*/ 0 h 1"/>
                <a:gd name="T11" fmla="*/ 43 w 43"/>
                <a:gd name="T12" fmla="*/ 1 h 1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43" h="1">
                  <a:moveTo>
                    <a:pt x="0" y="0"/>
                  </a:moveTo>
                  <a:lnTo>
                    <a:pt x="43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2" name="Freeform 148">
              <a:extLst>
                <a:ext uri="{FF2B5EF4-FFF2-40B4-BE49-F238E27FC236}">
                  <a16:creationId xmlns:a16="http://schemas.microsoft.com/office/drawing/2014/main" id="{00000000-0008-0000-0300-000052000000}"/>
                </a:ext>
              </a:extLst>
            </xdr:cNvPr>
            <xdr:cNvSpPr>
              <a:spLocks/>
            </xdr:cNvSpPr>
          </xdr:nvSpPr>
          <xdr:spPr bwMode="auto">
            <a:xfrm>
              <a:off x="289" y="616"/>
              <a:ext cx="1" cy="113"/>
            </a:xfrm>
            <a:custGeom>
              <a:avLst/>
              <a:gdLst>
                <a:gd name="T0" fmla="*/ 0 w 1"/>
                <a:gd name="T1" fmla="*/ 113 h 113"/>
                <a:gd name="T2" fmla="*/ 0 w 1"/>
                <a:gd name="T3" fmla="*/ 0 h 113"/>
                <a:gd name="T4" fmla="*/ 0 w 1"/>
                <a:gd name="T5" fmla="*/ 0 h 113"/>
                <a:gd name="T6" fmla="*/ 0 60000 65536"/>
                <a:gd name="T7" fmla="*/ 0 60000 65536"/>
                <a:gd name="T8" fmla="*/ 0 60000 65536"/>
                <a:gd name="T9" fmla="*/ 0 w 1"/>
                <a:gd name="T10" fmla="*/ 0 h 113"/>
                <a:gd name="T11" fmla="*/ 1 w 1"/>
                <a:gd name="T12" fmla="*/ 113 h 113"/>
              </a:gdLst>
              <a:ahLst/>
              <a:cxnLst>
                <a:cxn ang="T6">
                  <a:pos x="T0" y="T1"/>
                </a:cxn>
                <a:cxn ang="T7">
                  <a:pos x="T2" y="T3"/>
                </a:cxn>
                <a:cxn ang="T8">
                  <a:pos x="T4" y="T5"/>
                </a:cxn>
              </a:cxnLst>
              <a:rect l="T9" t="T10" r="T11" b="T12"/>
              <a:pathLst>
                <a:path w="1" h="113">
                  <a:moveTo>
                    <a:pt x="0" y="113"/>
                  </a:move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3" name="Freeform 149">
              <a:extLst>
                <a:ext uri="{FF2B5EF4-FFF2-40B4-BE49-F238E27FC236}">
                  <a16:creationId xmlns:a16="http://schemas.microsoft.com/office/drawing/2014/main" id="{00000000-0008-0000-0300-000053000000}"/>
                </a:ext>
              </a:extLst>
            </xdr:cNvPr>
            <xdr:cNvSpPr>
              <a:spLocks/>
            </xdr:cNvSpPr>
          </xdr:nvSpPr>
          <xdr:spPr bwMode="auto">
            <a:xfrm>
              <a:off x="288" y="722"/>
              <a:ext cx="2" cy="7"/>
            </a:xfrm>
            <a:custGeom>
              <a:avLst/>
              <a:gdLst>
                <a:gd name="T0" fmla="*/ 0 w 2"/>
                <a:gd name="T1" fmla="*/ 0 h 7"/>
                <a:gd name="T2" fmla="*/ 2 w 2"/>
                <a:gd name="T3" fmla="*/ 0 h 7"/>
                <a:gd name="T4" fmla="*/ 1 w 2"/>
                <a:gd name="T5" fmla="*/ 7 h 7"/>
                <a:gd name="T6" fmla="*/ 0 w 2"/>
                <a:gd name="T7" fmla="*/ 0 h 7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7"/>
                <a:gd name="T14" fmla="*/ 2 w 2"/>
                <a:gd name="T15" fmla="*/ 7 h 7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7">
                  <a:moveTo>
                    <a:pt x="0" y="0"/>
                  </a:moveTo>
                  <a:lnTo>
                    <a:pt x="2" y="0"/>
                  </a:lnTo>
                  <a:lnTo>
                    <a:pt x="1" y="7"/>
                  </a:lnTo>
                  <a:lnTo>
                    <a:pt x="0" y="0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84" name="Freeform 150">
              <a:extLst>
                <a:ext uri="{FF2B5EF4-FFF2-40B4-BE49-F238E27FC236}">
                  <a16:creationId xmlns:a16="http://schemas.microsoft.com/office/drawing/2014/main" id="{00000000-0008-0000-0300-000054000000}"/>
                </a:ext>
              </a:extLst>
            </xdr:cNvPr>
            <xdr:cNvSpPr>
              <a:spLocks/>
            </xdr:cNvSpPr>
          </xdr:nvSpPr>
          <xdr:spPr bwMode="auto">
            <a:xfrm>
              <a:off x="288" y="722"/>
              <a:ext cx="2" cy="7"/>
            </a:xfrm>
            <a:custGeom>
              <a:avLst/>
              <a:gdLst>
                <a:gd name="T0" fmla="*/ 0 w 2"/>
                <a:gd name="T1" fmla="*/ 0 h 7"/>
                <a:gd name="T2" fmla="*/ 2 w 2"/>
                <a:gd name="T3" fmla="*/ 0 h 7"/>
                <a:gd name="T4" fmla="*/ 1 w 2"/>
                <a:gd name="T5" fmla="*/ 7 h 7"/>
                <a:gd name="T6" fmla="*/ 0 w 2"/>
                <a:gd name="T7" fmla="*/ 0 h 7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7"/>
                <a:gd name="T14" fmla="*/ 2 w 2"/>
                <a:gd name="T15" fmla="*/ 7 h 7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7">
                  <a:moveTo>
                    <a:pt x="0" y="0"/>
                  </a:moveTo>
                  <a:lnTo>
                    <a:pt x="2" y="0"/>
                  </a:lnTo>
                  <a:lnTo>
                    <a:pt x="1" y="7"/>
                  </a:lnTo>
                  <a:lnTo>
                    <a:pt x="0" y="0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5" name="Freeform 151">
              <a:extLst>
                <a:ext uri="{FF2B5EF4-FFF2-40B4-BE49-F238E27FC236}">
                  <a16:creationId xmlns:a16="http://schemas.microsoft.com/office/drawing/2014/main" id="{00000000-0008-0000-0300-000055000000}"/>
                </a:ext>
              </a:extLst>
            </xdr:cNvPr>
            <xdr:cNvSpPr>
              <a:spLocks/>
            </xdr:cNvSpPr>
          </xdr:nvSpPr>
          <xdr:spPr bwMode="auto">
            <a:xfrm>
              <a:off x="288" y="616"/>
              <a:ext cx="2" cy="6"/>
            </a:xfrm>
            <a:custGeom>
              <a:avLst/>
              <a:gdLst>
                <a:gd name="T0" fmla="*/ 0 w 2"/>
                <a:gd name="T1" fmla="*/ 6 h 6"/>
                <a:gd name="T2" fmla="*/ 2 w 2"/>
                <a:gd name="T3" fmla="*/ 6 h 6"/>
                <a:gd name="T4" fmla="*/ 1 w 2"/>
                <a:gd name="T5" fmla="*/ 0 h 6"/>
                <a:gd name="T6" fmla="*/ 0 w 2"/>
                <a:gd name="T7" fmla="*/ 6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6"/>
                  </a:moveTo>
                  <a:lnTo>
                    <a:pt x="2" y="6"/>
                  </a:lnTo>
                  <a:lnTo>
                    <a:pt x="1" y="0"/>
                  </a:lnTo>
                  <a:lnTo>
                    <a:pt x="0" y="6"/>
                  </a:lnTo>
                  <a:close/>
                </a:path>
              </a:pathLst>
            </a:custGeom>
            <a:solidFill>
              <a:srgbClr val="000000"/>
            </a:solidFill>
            <a:ln w="9525">
              <a:noFill/>
              <a:round/>
              <a:headEnd/>
              <a:tailEnd/>
            </a:ln>
          </xdr:spPr>
        </xdr:sp>
        <xdr:sp macro="" textlink="">
          <xdr:nvSpPr>
            <xdr:cNvPr id="86" name="Freeform 152">
              <a:extLst>
                <a:ext uri="{FF2B5EF4-FFF2-40B4-BE49-F238E27FC236}">
                  <a16:creationId xmlns:a16="http://schemas.microsoft.com/office/drawing/2014/main" id="{00000000-0008-0000-0300-000056000000}"/>
                </a:ext>
              </a:extLst>
            </xdr:cNvPr>
            <xdr:cNvSpPr>
              <a:spLocks/>
            </xdr:cNvSpPr>
          </xdr:nvSpPr>
          <xdr:spPr bwMode="auto">
            <a:xfrm>
              <a:off x="288" y="616"/>
              <a:ext cx="2" cy="6"/>
            </a:xfrm>
            <a:custGeom>
              <a:avLst/>
              <a:gdLst>
                <a:gd name="T0" fmla="*/ 0 w 2"/>
                <a:gd name="T1" fmla="*/ 6 h 6"/>
                <a:gd name="T2" fmla="*/ 2 w 2"/>
                <a:gd name="T3" fmla="*/ 6 h 6"/>
                <a:gd name="T4" fmla="*/ 1 w 2"/>
                <a:gd name="T5" fmla="*/ 0 h 6"/>
                <a:gd name="T6" fmla="*/ 0 w 2"/>
                <a:gd name="T7" fmla="*/ 6 h 6"/>
                <a:gd name="T8" fmla="*/ 0 60000 65536"/>
                <a:gd name="T9" fmla="*/ 0 60000 65536"/>
                <a:gd name="T10" fmla="*/ 0 60000 65536"/>
                <a:gd name="T11" fmla="*/ 0 60000 65536"/>
                <a:gd name="T12" fmla="*/ 0 w 2"/>
                <a:gd name="T13" fmla="*/ 0 h 6"/>
                <a:gd name="T14" fmla="*/ 2 w 2"/>
                <a:gd name="T15" fmla="*/ 6 h 6"/>
              </a:gdLst>
              <a:ahLst/>
              <a:cxnLst>
                <a:cxn ang="T8">
                  <a:pos x="T0" y="T1"/>
                </a:cxn>
                <a:cxn ang="T9">
                  <a:pos x="T2" y="T3"/>
                </a:cxn>
                <a:cxn ang="T10">
                  <a:pos x="T4" y="T5"/>
                </a:cxn>
                <a:cxn ang="T11">
                  <a:pos x="T6" y="T7"/>
                </a:cxn>
              </a:cxnLst>
              <a:rect l="T12" t="T13" r="T14" b="T15"/>
              <a:pathLst>
                <a:path w="2" h="6">
                  <a:moveTo>
                    <a:pt x="0" y="6"/>
                  </a:moveTo>
                  <a:lnTo>
                    <a:pt x="2" y="6"/>
                  </a:lnTo>
                  <a:lnTo>
                    <a:pt x="1" y="0"/>
                  </a:lnTo>
                  <a:lnTo>
                    <a:pt x="0" y="6"/>
                  </a:lnTo>
                </a:path>
              </a:pathLst>
            </a:custGeom>
            <a:noFill/>
            <a:ln w="0">
              <a:solidFill>
                <a:srgbClr val="000000"/>
              </a:solidFill>
              <a:round/>
              <a:headEnd/>
              <a:tailEnd/>
            </a:ln>
          </xdr:spPr>
        </xdr:sp>
        <xdr:sp macro="" textlink="">
          <xdr:nvSpPr>
            <xdr:cNvPr id="87" name="Rectangle 153">
              <a:extLst>
                <a:ext uri="{FF2B5EF4-FFF2-40B4-BE49-F238E27FC236}">
                  <a16:creationId xmlns:a16="http://schemas.microsoft.com/office/drawing/2014/main" id="{00000000-0008-0000-0300-000057000000}"/>
                </a:ext>
              </a:extLst>
            </xdr:cNvPr>
            <xdr:cNvSpPr>
              <a:spLocks noChangeArrowheads="1"/>
            </xdr:cNvSpPr>
          </xdr:nvSpPr>
          <xdr:spPr bwMode="auto">
            <a:xfrm rot="10800000">
              <a:off x="258" y="668"/>
              <a:ext cx="37" cy="16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0" tIns="0" rIns="0" bIns="0" anchor="t" upright="1"/>
            <a:lstStyle/>
            <a:p>
              <a:pPr algn="l" rtl="0">
                <a:defRPr sz="1000"/>
              </a:pPr>
              <a:r>
                <a:rPr lang="en-US" altLang="ko-KR" sz="900" b="0" i="0" strike="noStrike">
                  <a:solidFill>
                    <a:srgbClr val="000000"/>
                  </a:solidFill>
                  <a:latin typeface="굴림"/>
                  <a:ea typeface="굴림"/>
                </a:rPr>
                <a:t>0.75D</a:t>
              </a:r>
            </a:p>
          </xdr:txBody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4984;\&#49688;&#47049;&#49328;&#52636;\WS6-&#44277;&#53685;\SU\DAT\DATA\WAN-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00\databank\DAEPO-4\&#49688;&#47049;&#49328;&#52636;\END\DAENA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428;&#53468;&#45812;\C\&#49444;&#44228;\&#45236;&#50669;&#44288;&#47532;\&#50556;&#44228;\&#49444;&#44228;&#45236;&#50669;&#4943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4984;\&#49688;&#47049;&#49328;&#52636;\&#51109;&#54788;&#44368;\PKIDS\SURYANG\DONGC\TOP-BS\D-CHSOI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4984;\&#49688;&#47049;&#49328;&#52636;\&#51109;&#54788;&#44368;\PKIDS\SURYANG\DONGC\TOP-BS\D-CHPI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01\sweet\DATA\SAMPLE\IGI-SU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428;&#53468;&#45812;\C\&#45824;&#45909;\&#44396;&#51312;&#46020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SUNG\&#52397;&#46020;&#48320;&#44221;\&#49328;&#49324;&#53468;\&#49444;&#44228;&#45236;&#50669;&#4943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KKK-TNT6S236\My%20Documents\Documents%20and%20Settings\&#49328;&#47548;&#51312;&#54633;\&#48148;&#53461;%20&#54868;&#47732;\&#49444;&#44228;&#45236;&#50669;&#49436;(&#46028;,&#45824;&#49437;,&#51460;&#46524;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620;&#46041;&#49688;\D\&#51076;&#46041;&#51648;&#44396;&#49688;&#54644;&#48373;&#44396;&#44277;&#49324;\31%20&#49688;&#47049;\&#49688;%20%20&#47049;\02%20&#49688;%20%20&#47049;\&#51076;&#45817;&#49464;&#5238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428;&#53468;&#45812;\C\&#49444;&#44228;\&#45236;&#50669;&#44288;&#47532;\&#49328;&#51648;\&#49444;&#44228;&#45236;&#50669;&#49436;(&#49328;&#51648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7"/>
      <sheetName val="날개벽수량표"/>
      <sheetName val="횡배수관수량집계"/>
      <sheetName val="배수관 집계"/>
      <sheetName val="본선집계"/>
      <sheetName val="횡배수관현황"/>
      <sheetName val="횡배수관"/>
      <sheetName val="횡배수관평균터파기고"/>
      <sheetName val="내역서"/>
      <sheetName val="교각1"/>
      <sheetName val="※참고자료※"/>
      <sheetName val="중기일위대가"/>
      <sheetName val="노임단가"/>
      <sheetName val="1.설계조건"/>
      <sheetName val="ABUT수량-A1"/>
      <sheetName val="정부노임단가"/>
      <sheetName val="교각계산"/>
      <sheetName val="배수공"/>
      <sheetName val="암거"/>
      <sheetName val="포장공"/>
      <sheetName val="1. 설계조건 2.단면가정 3. 하중계산"/>
      <sheetName val="DATA 입력란"/>
      <sheetName val="7급줄떼"/>
      <sheetName val="집계표(육상)"/>
      <sheetName val="FOOTING단면력"/>
      <sheetName val="일반수량총괄집계"/>
      <sheetName val="1공구"/>
      <sheetName val="001"/>
      <sheetName val="U-TYPE(1)"/>
      <sheetName val="우수관수량집계표"/>
      <sheetName val="집수정수량집계"/>
      <sheetName val="우수맨홀(3호)토공수량"/>
      <sheetName val="수질정화시설"/>
      <sheetName val="ⴭⴭⴭⴭ"/>
      <sheetName val="3련 BOX"/>
      <sheetName val="보집계표"/>
      <sheetName val="입력DATA"/>
      <sheetName val="바닥판"/>
      <sheetName val="흄관기초"/>
      <sheetName val="BID"/>
      <sheetName val="MOTOR"/>
      <sheetName val="일반공사"/>
      <sheetName val="자재단가"/>
      <sheetName val="설계조건"/>
      <sheetName val="정산입력"/>
      <sheetName val="수량집계"/>
      <sheetName val="타공종이기"/>
      <sheetName val="기계"/>
      <sheetName val="외천교"/>
      <sheetName val="주형"/>
      <sheetName val="부하계산서"/>
      <sheetName val="안정검토"/>
      <sheetName val="수로단위수량"/>
      <sheetName val="INPUT"/>
      <sheetName val="ASP포장"/>
      <sheetName val="4)유동표"/>
      <sheetName val="전력구구조물산근"/>
      <sheetName val="안정계산"/>
      <sheetName val="단면검토"/>
      <sheetName val="부하LOAD"/>
      <sheetName val="WAN-S"/>
      <sheetName val="03.하중계산"/>
      <sheetName val="집수정단"/>
      <sheetName val="DATE"/>
      <sheetName val="L_RPTA05_목록"/>
      <sheetName val="Oper Amount"/>
      <sheetName val="XL4Poppy"/>
      <sheetName val="일위대가"/>
      <sheetName val="기계경비"/>
      <sheetName val="3BL공동구 수량"/>
      <sheetName val="횡배수관단위수량"/>
      <sheetName val="DATA"/>
      <sheetName val="집수정(600-700)"/>
      <sheetName val="전기"/>
      <sheetName val="TOTAL_BOQ"/>
      <sheetName val="기기리스트"/>
      <sheetName val="가도공"/>
      <sheetName val="좌표단면SPRING"/>
      <sheetName val="1.설계기준"/>
      <sheetName val="1.본장"/>
      <sheetName val="최적단면"/>
      <sheetName val="6PILE  (돌출)"/>
      <sheetName val="토공"/>
      <sheetName val="결과조달"/>
      <sheetName val="역T형교대(말뚝기초)"/>
      <sheetName val="입찰안"/>
      <sheetName val="입력값"/>
      <sheetName val="배수관_집계"/>
      <sheetName val="을 2"/>
      <sheetName val="을 1"/>
      <sheetName val="교대시점"/>
      <sheetName val="장비집계"/>
      <sheetName val="차액보증"/>
      <sheetName val="#REF"/>
      <sheetName val="토공A"/>
      <sheetName val="8.PILE  (돌출)"/>
      <sheetName val="관리사무소"/>
      <sheetName val="준검 내역서"/>
      <sheetName val="증감내역서"/>
      <sheetName val="쌍송교"/>
      <sheetName val="현황"/>
      <sheetName val="적용단위길이"/>
      <sheetName val="TRE TABLE"/>
      <sheetName val="조명시설"/>
      <sheetName val="강관루프"/>
      <sheetName val="SAP OUTPUT"/>
    </sheetNames>
    <sheetDataSet>
      <sheetData sheetId="0" refreshError="1">
        <row r="2">
          <cell r="C2">
            <v>147.96600000000001</v>
          </cell>
          <cell r="F2">
            <v>148.80799999999999</v>
          </cell>
        </row>
        <row r="3">
          <cell r="C3">
            <v>147.93700000000001</v>
          </cell>
          <cell r="F3">
            <v>148.77799999999999</v>
          </cell>
        </row>
        <row r="4">
          <cell r="C4">
            <v>147.96600000000001</v>
          </cell>
          <cell r="F4">
            <v>148.80799999999999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Sheet1"/>
      <sheetName val="#REF"/>
      <sheetName val="Sheet2"/>
      <sheetName val="Sheet3"/>
      <sheetName val="교대(A1)"/>
      <sheetName val="포장복구집계"/>
      <sheetName val="간선계산"/>
      <sheetName val="ABUT수량-A1"/>
      <sheetName val="INPUT"/>
      <sheetName val="입출재고현황 (2)"/>
      <sheetName val="공사비예산서(토목분)"/>
      <sheetName val="BID"/>
      <sheetName val="SLIDES"/>
      <sheetName val="MPO"/>
      <sheetName val="품셈"/>
      <sheetName val="교각1"/>
      <sheetName val="골막이(야매)"/>
      <sheetName val="XL4Poppy"/>
      <sheetName val="단면 (2)"/>
      <sheetName val="차액보증"/>
      <sheetName val="수로교총재료집계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unitpric"/>
      <sheetName val="위치조서"/>
      <sheetName val="겉표지"/>
      <sheetName val="야계유량산출"/>
      <sheetName val="1"/>
      <sheetName val="Sheet1 (2)"/>
      <sheetName val="포장공"/>
      <sheetName val="토공"/>
      <sheetName val="배수공"/>
      <sheetName val="AS복구"/>
      <sheetName val="중기터파기"/>
      <sheetName val="변수값"/>
      <sheetName val="중기상차"/>
      <sheetName val="3CHBDC"/>
      <sheetName val="설계조건"/>
      <sheetName val="Stem Footing"/>
      <sheetName val="노임단가"/>
      <sheetName val="가시설공(시점부)"/>
      <sheetName val="MSG(시점부)"/>
      <sheetName val="SQJ(시점부)"/>
      <sheetName val="지(2)"/>
      <sheetName val="흄관기초"/>
      <sheetName val="자재 집계표"/>
      <sheetName val="상행-교대(A1-A2)"/>
      <sheetName val="11.1 단면hwp"/>
      <sheetName val="CPM챠트"/>
      <sheetName val="입찰안"/>
      <sheetName val="정렬"/>
      <sheetName val="A-4"/>
      <sheetName val="품셈TABLE"/>
      <sheetName val="가정단면"/>
      <sheetName val="사용성검토"/>
      <sheetName val="상행-교대(A1)"/>
      <sheetName val="부서현황"/>
      <sheetName val="DATA"/>
      <sheetName val="DAENAE"/>
      <sheetName val="교대_A1_"/>
      <sheetName val="도장수량(하1)"/>
      <sheetName val="주형"/>
      <sheetName val="기계내역"/>
      <sheetName val="설계"/>
      <sheetName val="설 계"/>
      <sheetName val="EQUIPMENT -2"/>
      <sheetName val="내역서"/>
      <sheetName val="001"/>
      <sheetName val="암거"/>
      <sheetName val="CABLE SIZE-3"/>
      <sheetName val="1.설계조건"/>
      <sheetName val="반중력식옹벽3.5"/>
      <sheetName val="수로단위수량"/>
      <sheetName val="역T형"/>
      <sheetName val="Sheet17"/>
      <sheetName val="반중력식옹벽"/>
      <sheetName val="각종장비전압강하계산"/>
      <sheetName val="도장"/>
      <sheetName val="3BL공동구 수량"/>
      <sheetName val="말뚝지지력산정"/>
      <sheetName val="산출근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총괄표"/>
      <sheetName val="목록표"/>
      <sheetName val="토공"/>
      <sheetName val="둑쌓기"/>
      <sheetName val="바닥막이(1.0)"/>
      <sheetName val="바닥막이(0.7)"/>
      <sheetName val="바닥막이(1.0) (2)"/>
      <sheetName val="바닥막이(0.7) (2)"/>
      <sheetName val="골막이"/>
      <sheetName val="기슭막이(야)"/>
      <sheetName val="기슭막이(야,점토)"/>
      <sheetName val="기슭막이(야) (2)"/>
      <sheetName val="개간수로"/>
      <sheetName val="벤치플륨관"/>
      <sheetName val="측구수로관설치"/>
      <sheetName val="연못"/>
      <sheetName val="폭포"/>
      <sheetName val="대석줄떼"/>
      <sheetName val="7비탈다듬기"/>
      <sheetName val="돌흙막이"/>
      <sheetName val="6떼흙막이"/>
      <sheetName val="8돌수로"/>
      <sheetName val="9떼수로"/>
      <sheetName val="7급줄떼"/>
      <sheetName val="평떼붙임"/>
      <sheetName val="잡공사"/>
      <sheetName val="운반비"/>
      <sheetName val="조달자재대"/>
      <sheetName val="자재명세"/>
      <sheetName val="명세서(단가1)"/>
      <sheetName val="설계명세 "/>
      <sheetName val="인부명세"/>
      <sheetName val="장비명세"/>
      <sheetName val="바닥막이(0.5)"/>
      <sheetName val="낮은바닥막이"/>
      <sheetName val="기슭막이 (깬)"/>
      <sheetName val="낮은바닥막이(콘)"/>
      <sheetName val="낮은바닥막이(콘) (2)"/>
      <sheetName val="대석"/>
      <sheetName val="목교설치"/>
      <sheetName val="골막이(야매)"/>
      <sheetName val="일위대가"/>
      <sheetName val="종배수관면벽구"/>
      <sheetName val="포장공"/>
      <sheetName val="배수공"/>
      <sheetName val="편입토지조서"/>
      <sheetName val="7급줄떼공"/>
      <sheetName val="대포2교접속"/>
      <sheetName val="천방교접속"/>
      <sheetName val="건축내역"/>
      <sheetName val="속도랑내기(자갈)"/>
      <sheetName val="일위대가목록"/>
      <sheetName val="설계내역서"/>
      <sheetName val="TOTAL_BOQ"/>
      <sheetName val="#REF"/>
      <sheetName val="교대(A1)"/>
      <sheetName val="접속도로"/>
      <sheetName val="날개벽수량표"/>
      <sheetName val="단재적표"/>
      <sheetName val="재적표"/>
      <sheetName val="덕전리"/>
      <sheetName val="요율표"/>
      <sheetName val="원가계산서"/>
      <sheetName val="5흙막이"/>
      <sheetName val="입찰안"/>
      <sheetName val="1"/>
      <sheetName val="집수정토공"/>
      <sheetName val="제품정보"/>
      <sheetName val="수종선택"/>
      <sheetName val="계약서"/>
      <sheetName val="시방서"/>
      <sheetName val="조명일위"/>
      <sheetName val="DANGA"/>
      <sheetName val="위치조서"/>
      <sheetName val="산출근거"/>
      <sheetName val="조명율표"/>
      <sheetName val="unitpric"/>
      <sheetName val="직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횡배수관수량집계"/>
      <sheetName val="배수관 집계"/>
      <sheetName val="본선집계"/>
      <sheetName val="횡배수관현황"/>
      <sheetName val="횡배수관"/>
      <sheetName val="횡배수관평균터파기고"/>
      <sheetName val="1호맨홀토공"/>
      <sheetName val="일위대가(계측기설치)"/>
      <sheetName val="흄관기초"/>
      <sheetName val="품셈TABLE"/>
      <sheetName val="Sheet1 (2)"/>
      <sheetName val="Sheet17"/>
      <sheetName val="기둥(원형)"/>
      <sheetName val="일반맨홀수량집계(A-7 LINE)"/>
      <sheetName val="횡배수관토공수량"/>
      <sheetName val="45,46"/>
      <sheetName val="가도공"/>
      <sheetName val="제수"/>
      <sheetName val="공기"/>
      <sheetName val="입찰안"/>
      <sheetName val="D-CHSOIL"/>
      <sheetName val="포장공자재집계표"/>
      <sheetName val="위치조서"/>
      <sheetName val="접속도로1"/>
      <sheetName val="ABUT수량-A1"/>
      <sheetName val="98수문일위"/>
      <sheetName val="덕전리"/>
      <sheetName val="1공구"/>
      <sheetName val="옹벽"/>
      <sheetName val="좌측"/>
      <sheetName val="공사개요"/>
      <sheetName val="EQUIPMENT -2"/>
      <sheetName val="단가 및 재료비"/>
      <sheetName val="토목공사일반"/>
      <sheetName val="IMPEADENCE MAP 취수장"/>
      <sheetName val="주방환기"/>
      <sheetName val="차선도색현황"/>
      <sheetName val="설계요율"/>
      <sheetName val="회사정보"/>
      <sheetName val="6PILE  (돌출)"/>
      <sheetName val="갑지"/>
      <sheetName val="DATE"/>
      <sheetName val="날개벽"/>
      <sheetName val="Sheet1"/>
      <sheetName val="8. 안정검토"/>
      <sheetName val="DATA"/>
      <sheetName val="BOX"/>
      <sheetName val="현장관리비"/>
      <sheetName val="1.설계조건"/>
      <sheetName val="자재단가"/>
      <sheetName val="단면"/>
      <sheetName val="운행기록부(업무용승용차) "/>
      <sheetName val="작성예시"/>
      <sheetName val="깬잡석1.3"/>
      <sheetName val="2. 단면가정"/>
      <sheetName val="재료표"/>
      <sheetName val="일위대가표"/>
      <sheetName val="날개벽(시점좌측)"/>
      <sheetName val="맨홀수량산출"/>
      <sheetName val="#REF"/>
      <sheetName val="설계조건"/>
      <sheetName val="안정계산"/>
      <sheetName val="단면검토"/>
      <sheetName val="1호인버트수량"/>
      <sheetName val="교각1"/>
      <sheetName val="부대공자재집계표"/>
      <sheetName val="중기사용료산출근거"/>
      <sheetName val="내역"/>
      <sheetName val="물량집계"/>
      <sheetName val="3.하중산정4.지지력"/>
      <sheetName val="옹벽철근"/>
      <sheetName val="배수관_집계"/>
      <sheetName val="단위수량(출력X)"/>
      <sheetName val="수량집계"/>
      <sheetName val="낙찰표"/>
      <sheetName val="노임단가"/>
      <sheetName val="INPUT-DATA"/>
      <sheetName val="type-F"/>
      <sheetName val="데리네이타현황"/>
      <sheetName val="용집"/>
      <sheetName val="형식 - 1-2-3"/>
      <sheetName val="슬래브"/>
      <sheetName val="지구단위계획"/>
      <sheetName val="8.PILE  (돌출)"/>
      <sheetName val="교각계산"/>
    </sheetNames>
    <sheetDataSet>
      <sheetData sheetId="0" refreshError="1">
        <row r="3">
          <cell r="C3" t="str">
            <v>S</v>
          </cell>
          <cell r="E3" t="str">
            <v>S</v>
          </cell>
        </row>
        <row r="18">
          <cell r="C18" t="str">
            <v>S</v>
          </cell>
          <cell r="E18" t="str">
            <v>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 refreshError="1"/>
      <sheetData sheetId="79" refreshError="1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횡배수관수량집계"/>
      <sheetName val="배수관 집계"/>
      <sheetName val="본선집계"/>
      <sheetName val="횡배수관현황"/>
      <sheetName val="횡배수관"/>
      <sheetName val="횡배수관평균터파기고"/>
      <sheetName val="양수장(기계)"/>
      <sheetName val="ABUT수량-A1"/>
      <sheetName val="입찰안"/>
      <sheetName val="A-4"/>
      <sheetName val="표지"/>
      <sheetName val="본체"/>
      <sheetName val="배수통관토공수량"/>
      <sheetName val="폐목얽기(5열)"/>
      <sheetName val="설계조건"/>
      <sheetName val="낙찰표"/>
      <sheetName val="DATA"/>
      <sheetName val="제수"/>
      <sheetName val="내역서"/>
      <sheetName val="좌측"/>
      <sheetName val="덕전리"/>
      <sheetName val="포장공"/>
      <sheetName val="배수공"/>
      <sheetName val="토공"/>
      <sheetName val="일위대가(계측기설치)"/>
      <sheetName val="예비품"/>
      <sheetName val="노임이"/>
      <sheetName val="집계표"/>
      <sheetName val="역T형"/>
      <sheetName val="가시설(TYPE-A)"/>
      <sheetName val="1-1평균터파기고(1)"/>
      <sheetName val="기초공"/>
      <sheetName val="기둥(원형)"/>
      <sheetName val="단면계수(상부)"/>
      <sheetName val="휴지통"/>
      <sheetName val="설계"/>
      <sheetName val="날개벽수량표"/>
      <sheetName val="용소리교"/>
      <sheetName val="Sheet1 (2)"/>
      <sheetName val="데이타"/>
      <sheetName val="정부노임단가"/>
      <sheetName val="통합"/>
      <sheetName val="내역적용"/>
      <sheetName val="#REF"/>
      <sheetName val="1. 설계조건 2.단면가정 3. 하중계산"/>
      <sheetName val="DATA 입력란"/>
      <sheetName val="Sheet1"/>
      <sheetName val="교각1"/>
      <sheetName val="단면도"/>
      <sheetName val="설계자료"/>
      <sheetName val="설계예산서"/>
      <sheetName val="unitpric"/>
      <sheetName val="1.설계조건"/>
      <sheetName val="토목공사일반"/>
      <sheetName val="차선도색현황"/>
      <sheetName val="일위대가"/>
      <sheetName val="중기사용료"/>
      <sheetName val="ITEM"/>
      <sheetName val="IMPEADENCE MAP 취수장"/>
      <sheetName val="회사정보"/>
      <sheetName val="날개벽"/>
      <sheetName val="주방환기"/>
      <sheetName val="D-CHPIER"/>
      <sheetName val="4)유동표"/>
      <sheetName val="을"/>
      <sheetName val="BOX형 교대"/>
      <sheetName val="목록"/>
      <sheetName val="36신설수량"/>
      <sheetName val="C_d"/>
      <sheetName val="4.2기둥부단면"/>
      <sheetName val="6.교좌면보강"/>
      <sheetName val="Sheet17"/>
      <sheetName val="방배동내역(리라)"/>
      <sheetName val="부대공사총괄"/>
      <sheetName val="현장경비"/>
      <sheetName val="건축공사집계표"/>
      <sheetName val="금액"/>
      <sheetName val="천안IP공장자100노100물량110할증"/>
      <sheetName val="6호기"/>
      <sheetName val="Sheet5"/>
      <sheetName val="기둥(하중)"/>
      <sheetName val="기본DATA"/>
      <sheetName val="Curves"/>
      <sheetName val="Tables"/>
      <sheetName val="1호맨홀토공"/>
      <sheetName val="차수"/>
      <sheetName val="배수관_집계"/>
      <sheetName val="단위수량(출력X)"/>
      <sheetName val="수량집계"/>
      <sheetName val="국도접속 차도부수량"/>
      <sheetName val="입출재고현황 (2)"/>
      <sheetName val="저판(버림100)"/>
      <sheetName val="플랜트 설치"/>
      <sheetName val="데리네이타현황"/>
      <sheetName val="인건비"/>
      <sheetName val="노임단가"/>
      <sheetName val="경비_원본"/>
      <sheetName val="말뚝기초"/>
      <sheetName val="원형1호맨홀토공수량"/>
      <sheetName val="BOX"/>
      <sheetName val="부대집계1"/>
      <sheetName val="inputdata"/>
      <sheetName val="DATE"/>
      <sheetName val="산출근거"/>
      <sheetName val="8.PILE  (돌출)"/>
      <sheetName val="배수및구조물공1"/>
      <sheetName val="부하(성남)"/>
      <sheetName val="2.단면가정"/>
      <sheetName val="5.기둥검토"/>
      <sheetName val="소업1교"/>
      <sheetName val="2월가격"/>
      <sheetName val="7. 결과요약"/>
      <sheetName val="옹벽"/>
      <sheetName val="부대공"/>
      <sheetName val="단면특성치"/>
      <sheetName val="단면검토"/>
      <sheetName val="성서방향-교대(A2)"/>
      <sheetName val="흄관기초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 refreshError="1"/>
      <sheetData sheetId="116" refreshError="1"/>
      <sheetData sheetId="117" refreshError="1"/>
      <sheetData sheetId="1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제4공구 타공종"/>
      <sheetName val="장곡교 타공종"/>
      <sheetName val="봉암교 타공종"/>
      <sheetName val="중보교 타공종"/>
      <sheetName val="해목교 타공종"/>
      <sheetName val="안상언 타공종"/>
      <sheetName val="용정1 타공종"/>
      <sheetName val="용정2 타공종"/>
      <sheetName val="상용교 타공종"/>
      <sheetName val="용소교 타공종"/>
      <sheetName val="군도교 타공종"/>
      <sheetName val="임도교 타공종 "/>
      <sheetName val="두리티 타공종"/>
      <sheetName val="상보 타공종 "/>
      <sheetName val="본리-타공종"/>
      <sheetName val="귀평-타공종"/>
      <sheetName val="R-A1-타공종"/>
      <sheetName val="R-A2-타공종"/>
      <sheetName val="R-D-타공종"/>
      <sheetName val="R-F-타공종"/>
      <sheetName val="방호벽"/>
      <sheetName val="XXXXXX"/>
      <sheetName val="산청"/>
      <sheetName val="수동"/>
      <sheetName val="30mpc본당수량"/>
      <sheetName val="1m당 (2)"/>
      <sheetName val="총괄"/>
      <sheetName val="laroux"/>
      <sheetName val="간지2"/>
      <sheetName val="교대수량집계"/>
      <sheetName val="교대1"/>
      <sheetName val="날개벽"/>
      <sheetName val="접속슬래브"/>
      <sheetName val="Sheet1"/>
      <sheetName val="Sheet2"/>
      <sheetName val="Sheet3"/>
      <sheetName val="#REF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목   차"/>
      <sheetName val="표지"/>
      <sheetName val="수량집계표"/>
      <sheetName val="내역적용수량"/>
      <sheetName val="구조물공수량총괄집계"/>
      <sheetName val="타공종이기수량"/>
      <sheetName val="구조물공주요자재집계"/>
      <sheetName val="구조물공콘크리트,몰탈,그라우팅 집계표"/>
      <sheetName val="구조물시멘트및골재량산출"/>
      <sheetName val="철근집계표"/>
      <sheetName val="구조물철근집계표(고강)"/>
      <sheetName val="구조물철근집계표(연강)"/>
      <sheetName val="교대일반수량집계"/>
      <sheetName val="교각철근집계표"/>
      <sheetName val="슬래브철근집계표"/>
      <sheetName val="교각집계표"/>
      <sheetName val="슬래브"/>
      <sheetName val="교대철근집계"/>
      <sheetName val="접속슬래브철근집계"/>
      <sheetName val="접속집계"/>
      <sheetName val="접속시종점"/>
      <sheetName val="교각P1,2,6,7"/>
      <sheetName val="교각P4"/>
      <sheetName val="교각P3,5"/>
      <sheetName val="11.기타공"/>
      <sheetName val="laroux1"/>
      <sheetName val="기성연장"/>
      <sheetName val="수량산출서"/>
      <sheetName val="계산하기위한집계표"/>
      <sheetName val="내역적용(전체)"/>
      <sheetName val="터널공 (2)"/>
      <sheetName val="터널공"/>
      <sheetName val="steel rib (2)"/>
      <sheetName val="steel rib"/>
      <sheetName val="패턴 총괄"/>
      <sheetName val="패턴1총괄"/>
      <sheetName val="패턴1상행선"/>
      <sheetName val="패턴1하행선"/>
      <sheetName val="패턴2총괄"/>
      <sheetName val="패턴2상행선"/>
      <sheetName val="패턴2하행선"/>
      <sheetName val="패턴3총괄"/>
      <sheetName val="패턴3상행선"/>
      <sheetName val="패턴3하행선"/>
      <sheetName val="패턴4총괄"/>
      <sheetName val="패턴4상행선"/>
      <sheetName val="패턴4하행선"/>
      <sheetName val="패턴5총괄"/>
      <sheetName val="패턴5상행선"/>
      <sheetName val="패턴5하행선"/>
      <sheetName val="패턴6총괄"/>
      <sheetName val="패턴6상행선"/>
      <sheetName val="패턴6하행선"/>
      <sheetName val="비상주차대총괄"/>
      <sheetName val="비상주차대상행선"/>
      <sheetName val="비상주차대하행선"/>
      <sheetName val="피난연락갱총괄"/>
      <sheetName val="피난연락갱"/>
      <sheetName val="터널부대"/>
      <sheetName val="변경이유서"/>
      <sheetName val="집계표"/>
      <sheetName val="내역서"/>
      <sheetName val="적용대상교량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집계"/>
      <sheetName val="옹벽토공"/>
      <sheetName val="옹벽수량"/>
      <sheetName val="연장조서"/>
      <sheetName val="전단"/>
      <sheetName val="전집"/>
      <sheetName val="품질시험비"/>
      <sheetName val="관사급자재"/>
      <sheetName val="수량집계"/>
      <sheetName val="구조물수량집계"/>
      <sheetName val="침사지"/>
      <sheetName val="최초침전지"/>
      <sheetName val="DNR반응조"/>
      <sheetName val="최종침전지"/>
      <sheetName val="유입유량계실"/>
      <sheetName val="초침분배조"/>
      <sheetName val="UV소독조"/>
      <sheetName val="유출유량계실"/>
      <sheetName val="공동구"/>
      <sheetName val="옹벽"/>
      <sheetName val="교량공"/>
      <sheetName val="토적집계표"/>
      <sheetName val="토공유동표"/>
      <sheetName val="토적표(LINE-1)"/>
      <sheetName val="토적표(LINE-2)"/>
      <sheetName val="사토"/>
      <sheetName val="줄파기단위수량"/>
      <sheetName val="폐기물처리"/>
      <sheetName val="구조물깨기및이설집계"/>
      <sheetName val="깨기및절단집계표"/>
      <sheetName val="기존포장깨기및절단(LINE-1)"/>
      <sheetName val="기존포장깨기및절단(LINE-2)"/>
      <sheetName val="흄관철거단위수량"/>
      <sheetName val="보차도경계석철거단위수량"/>
      <sheetName val="보차도경계석철거단위수량(2)"/>
      <sheetName val="보도경계석철거단위수량"/>
      <sheetName val="호안블럭철거단위수량"/>
      <sheetName val="빗물받이조서"/>
      <sheetName val="빗물받이철거단위수량"/>
      <sheetName val="이설수량(LINE-1-1)"/>
      <sheetName val="이설수량(LINE-1-2)"/>
      <sheetName val="이설수량(LINE-1-3)"/>
      <sheetName val="이설수량(LINE-2-1)"/>
      <sheetName val="이설수량(LINE-2-2)"/>
      <sheetName val="간이흙막이"/>
      <sheetName val="교각1"/>
      <sheetName val="일위대가표"/>
      <sheetName val="실행"/>
      <sheetName val="투찰"/>
      <sheetName val="설계서(본관)"/>
      <sheetName val="I一般比"/>
      <sheetName val="실행내역"/>
      <sheetName val="설직재-1"/>
      <sheetName val="물가시세"/>
      <sheetName val="건축내역서"/>
      <sheetName val="설비내역서"/>
      <sheetName val="전기내역서"/>
      <sheetName val="기본단가표"/>
      <sheetName val="다곡2교"/>
      <sheetName val="설계설명서"/>
      <sheetName val="설계변경내용"/>
      <sheetName val="토목공사(수량증감대비표)"/>
      <sheetName val="1공구(수량증감대비표)"/>
      <sheetName val="단가조견표"/>
      <sheetName val="표지 (2)"/>
      <sheetName val="집계표(총괄)"/>
      <sheetName val="집계표(토목,비목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사업량"/>
      <sheetName val="공사비증감(전체)"/>
      <sheetName val="수량및공사비증감현황"/>
      <sheetName val="주요설계변경사항(전체)"/>
      <sheetName val="공사비증감(3차2회변경)"/>
      <sheetName val="수량및공사비증감현황(3차분2회변경)"/>
      <sheetName val="BID"/>
      <sheetName val="골막이(야매)"/>
      <sheetName val="98수문일위"/>
      <sheetName val="우수받이"/>
      <sheetName val="자재단가"/>
      <sheetName val="노임단가"/>
      <sheetName val="지수"/>
      <sheetName val="중기조종사 단위단가"/>
      <sheetName val="부대내역"/>
      <sheetName val="단가"/>
      <sheetName val="터파기및재료"/>
      <sheetName val="준공조서갑지"/>
      <sheetName val="인건비"/>
      <sheetName val="사  업  비  수  지  예  산  서"/>
      <sheetName val="견적단가"/>
      <sheetName val="정렬"/>
      <sheetName val="내역표지"/>
      <sheetName val="실행대비"/>
      <sheetName val="단위수량"/>
      <sheetName val="7급줄떼"/>
      <sheetName val="중사"/>
      <sheetName val="총괄표"/>
      <sheetName val="A-4"/>
      <sheetName val="인부노임단가"/>
      <sheetName val="1"/>
      <sheetName val="단가비교표"/>
      <sheetName val="교대(A1)"/>
      <sheetName val="견적서"/>
      <sheetName val="급여조견표"/>
      <sheetName val="장비"/>
      <sheetName val="산근1"/>
      <sheetName val="참고 1"/>
      <sheetName val="노무"/>
      <sheetName val="자압"/>
      <sheetName val="자재"/>
      <sheetName val="가시설공(종점부2)"/>
      <sheetName val="SQJ(종점부2)"/>
      <sheetName val="땅속흙막이(야)"/>
      <sheetName val="설계내역"/>
      <sheetName val="IGI-SU"/>
      <sheetName val="공량산출서"/>
      <sheetName val="배수장토목공사비"/>
      <sheetName val="수문일1"/>
      <sheetName val="지급자재"/>
      <sheetName val="VXXXXX"/>
      <sheetName val="원형1호맨홀토공수량"/>
      <sheetName val="설계기준"/>
      <sheetName val="결합부검토"/>
      <sheetName val="ABUT수량-A1"/>
      <sheetName val="제출내역 (2)"/>
      <sheetName val="기초단가"/>
      <sheetName val="-배수구조총재료"/>
      <sheetName val="용수개거 내역수량집계표"/>
      <sheetName val="unitpric"/>
      <sheetName val="원가"/>
      <sheetName val="노임자재단가"/>
      <sheetName val="데이타"/>
      <sheetName val="식재인부"/>
      <sheetName val="산출1"/>
      <sheetName val="소업1교"/>
      <sheetName val="자재일위(경)"/>
      <sheetName val="접속도로1"/>
      <sheetName val="일위대가"/>
      <sheetName val="제원"/>
      <sheetName val="백호우계수"/>
      <sheetName val="배수공"/>
      <sheetName val="토공"/>
      <sheetName val="장문교(대전)"/>
      <sheetName val="시점교대"/>
      <sheetName val="부안일위"/>
      <sheetName val="DATE"/>
      <sheetName val="SLAB&quot;1&quot;"/>
      <sheetName val="3.하중산정4.지지력"/>
      <sheetName val="노무비단가"/>
      <sheetName val="H-PILE수량집계"/>
      <sheetName val="날개벽수량표"/>
      <sheetName val="관급자재대"/>
      <sheetName val="제잡비"/>
      <sheetName val="N賃率-職"/>
      <sheetName val="기계경비산출기준"/>
      <sheetName val="도급"/>
      <sheetName val="대전-교대(A1-A2)"/>
      <sheetName val="내역1"/>
      <sheetName val="중기사용료산출근거"/>
      <sheetName val="단가 및 재료비"/>
      <sheetName val="AS포장복구 "/>
      <sheetName val="내역"/>
      <sheetName val="부대공집계표"/>
      <sheetName val="전기"/>
      <sheetName val="기둥(원형)"/>
      <sheetName val="기성내역"/>
      <sheetName val="설계조건및안정검토"/>
      <sheetName val="단가조사서"/>
      <sheetName val="관경별내역서"/>
      <sheetName val="수량산출"/>
      <sheetName val="가시설수량"/>
      <sheetName val="단면치수"/>
      <sheetName val="1.설계조건"/>
      <sheetName val="3.바닥판설계"/>
      <sheetName val="입력란"/>
      <sheetName val="97노임단가"/>
      <sheetName val="포장공"/>
      <sheetName val="공사비명세서"/>
      <sheetName val="상부공"/>
      <sheetName val="조명시설"/>
      <sheetName val="일위대가목록"/>
      <sheetName val="낙석방지망 (2)"/>
      <sheetName val="낙석방지망"/>
      <sheetName val="원가계산서 (전체2.0-&gt;2.5m) (2)"/>
      <sheetName val="품셈TABLE"/>
      <sheetName val="계약서"/>
      <sheetName val="1. 설계조건 2.단면가정 3. 하중계산"/>
      <sheetName val="DATA 입력란"/>
      <sheetName val="참조자료"/>
      <sheetName val="하수실행"/>
      <sheetName val="단가표"/>
      <sheetName val="입찰보고"/>
      <sheetName val="목록"/>
      <sheetName val="단재적표"/>
      <sheetName val="말뚝지지력산정"/>
      <sheetName val="식재수량표"/>
      <sheetName val="배수관집계"/>
      <sheetName val="밸브설치"/>
      <sheetName val="암거단위"/>
      <sheetName val="횡 연장"/>
      <sheetName val="경비공통"/>
      <sheetName val="현북"/>
      <sheetName val="일위대가(가설)"/>
      <sheetName val="실행철강하도"/>
      <sheetName val="1단계"/>
      <sheetName val="토목공사"/>
      <sheetName val="적용토목"/>
      <sheetName val="국산화"/>
      <sheetName val="이토변실"/>
      <sheetName val="T13(P68~72,78)"/>
      <sheetName val="2축기둥해석"/>
      <sheetName val="공내역"/>
      <sheetName val="위치"/>
      <sheetName val="0.단가"/>
      <sheetName val="Sheet1 (2)"/>
      <sheetName val="재료집계표"/>
      <sheetName val="pier-1"/>
      <sheetName val="설계조건"/>
      <sheetName val="ACUNIT"/>
      <sheetName val="데리네이타현황"/>
      <sheetName val="8.PILE  (돌출)"/>
      <sheetName val="중기경유지급대장"/>
      <sheetName val="중기잡유공제"/>
      <sheetName val="중기잡유지급대장"/>
      <sheetName val="중기임차료"/>
      <sheetName val="중기경유공제"/>
      <sheetName val="별표집계"/>
      <sheetName val="산출근거"/>
      <sheetName val="4.중기단가산출"/>
      <sheetName val="5.노임단가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토목"/>
      <sheetName val="A2"/>
      <sheetName val="평가데이터"/>
      <sheetName val="입력"/>
      <sheetName val="부표총괄"/>
      <sheetName val="품셈1-26"/>
      <sheetName val="비교1"/>
      <sheetName val="구체"/>
      <sheetName val="좌측날개벽"/>
      <sheetName val="우측날개벽"/>
      <sheetName val="도장 및 용접 수량"/>
      <sheetName val="코드표"/>
      <sheetName val="별표 "/>
      <sheetName val="적점"/>
      <sheetName val="주beam"/>
      <sheetName val="예산명세서"/>
      <sheetName val="설계명세서"/>
      <sheetName val="자료입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/>
      <sheetData sheetId="342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돌바닥막이"/>
      <sheetName val="돌 적용인자표"/>
      <sheetName val="con.c 낮은바닥막이(1)"/>
      <sheetName val="con.c 낮은바닥막이(2)"/>
      <sheetName val="기초"/>
      <sheetName val="콘크리트타설"/>
      <sheetName val="#REF"/>
      <sheetName val="기슭막이(야면석찰쌓기)"/>
      <sheetName val="콘크리트사방댐"/>
      <sheetName val="콘보막이"/>
      <sheetName val="야면석3단쌓기"/>
      <sheetName val="기슭막이(야찰1.5)"/>
      <sheetName val="기슭막이(야메1.0)"/>
      <sheetName val="콘기슭막이1.5"/>
      <sheetName val="콘기슭막이2.0"/>
      <sheetName val="낮바닥(상당)"/>
      <sheetName val="낮바닥"/>
      <sheetName val="깬돌기슭(1.5)"/>
      <sheetName val="깬돌골막"/>
      <sheetName val="떼붙임"/>
      <sheetName val="Sheet4"/>
      <sheetName val="0"/>
      <sheetName val="수량산출표"/>
      <sheetName val="댐구조도"/>
      <sheetName val="세월교산출기초"/>
      <sheetName val="골막이(야매)"/>
      <sheetName val="돌수(1.24)"/>
      <sheetName val="돌붙임L3=35(야면석찰붙임)"/>
      <sheetName val="줄떼공(7급)"/>
      <sheetName val="돌흙깬메"/>
      <sheetName val="땅속-돌흙깬메"/>
      <sheetName val="7급줄떼공"/>
      <sheetName val="일위대가"/>
      <sheetName val="구조물철거타공정이월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총괄표"/>
      <sheetName val="목록표"/>
      <sheetName val="스톤블록골막이"/>
      <sheetName val="기슭막이(con.c)"/>
      <sheetName val="스톤블록기슭막이"/>
      <sheetName val="돌흙막이(야)"/>
      <sheetName val="돌흙막이(깬)"/>
      <sheetName val="떼흙막이"/>
      <sheetName val="통나무흙막이"/>
      <sheetName val="돌흙땅속흙막이(깬)"/>
      <sheetName val="땅속흙막이(통나무)"/>
      <sheetName val="비탈다듬기"/>
      <sheetName val="떼수로"/>
      <sheetName val="줄떼공(7급)"/>
      <sheetName val="떼붙임"/>
      <sheetName val="폐목얽기(3열)"/>
      <sheetName val="새심기"/>
      <sheetName val="잡공사"/>
      <sheetName val="운반비"/>
      <sheetName val="조달자재"/>
      <sheetName val="나무심기"/>
      <sheetName val="돌수로"/>
      <sheetName val="콘크리트포장"/>
      <sheetName val="씨뿌리기"/>
      <sheetName val="관급자재"/>
      <sheetName val="땅속흙막이(야)"/>
      <sheetName val="땅속흙막이(깬)"/>
      <sheetName val="암거떼수로내기"/>
      <sheetName val="성  토"/>
      <sheetName val="땅속흙막이(통나무,철근)"/>
      <sheetName val="바자얽기"/>
      <sheetName val="새조공"/>
      <sheetName val="설계명세 "/>
      <sheetName val="인부명세"/>
      <sheetName val="장비명세"/>
      <sheetName val="자재명세"/>
      <sheetName val="명세서(단가)"/>
      <sheetName val="골막이(야매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슭막이(깬매)"/>
      <sheetName val="돌흙막이(야)"/>
      <sheetName val="줄떼공(7급)"/>
      <sheetName val="골막이(야매)"/>
      <sheetName val="기슭막이(야매)"/>
      <sheetName val="통나무흙막이"/>
      <sheetName val="대석줄떼(야7)"/>
      <sheetName val="페목얽기(3열)"/>
      <sheetName val="보막이(야매)"/>
      <sheetName val="보막이(야찰)"/>
      <sheetName val="보막이(깬매)"/>
      <sheetName val="보막이(깬찰)"/>
      <sheetName val="돌보막이(1)"/>
      <sheetName val="돌보막이(2)"/>
      <sheetName val="콘크리트보막이"/>
      <sheetName val="골막이(야찰)"/>
      <sheetName val="골막이(깬매)"/>
      <sheetName val="골막이(깬찰)"/>
      <sheetName val="기슭막이(야찰)"/>
      <sheetName val="기슭막이(야,천단)"/>
      <sheetName val="기슭막이(깬찰)"/>
      <sheetName val="기슭막이(con.c)"/>
      <sheetName val="페목얽기(5열)"/>
      <sheetName val="페목얽기(5열철근)"/>
      <sheetName val="페목얽기(3열철근)"/>
      <sheetName val="돌흙막이(깬)"/>
      <sheetName val="돌흙막이(깬찰)"/>
      <sheetName val="통나무흙막이(3열)"/>
      <sheetName val="통나무흙막이(철근)"/>
      <sheetName val="산비탈돌쌓기(야매)"/>
      <sheetName val="산비탈돌쌓기(야찰)"/>
      <sheetName val="산비탈돌쌓기(깬매)"/>
      <sheetName val="산비탈돌쌓기(깬찰)"/>
      <sheetName val="줄떼공(5급)"/>
      <sheetName val="줄떼공(8급)"/>
      <sheetName val="속도량내기(조약돌)"/>
      <sheetName val="속도량내기(자갈)"/>
      <sheetName val="대석줄떼(야5)"/>
      <sheetName val="대석줄떼(야6)"/>
      <sheetName val="대석줄떼(깬5)"/>
      <sheetName val="대석줄떼(깬6)"/>
      <sheetName val="대석줄떼(깬7)"/>
      <sheetName val="수량산출표"/>
      <sheetName val="댐구조도"/>
      <sheetName val="세월교산출기초"/>
    </sheetNames>
    <sheetDataSet>
      <sheetData sheetId="0"/>
      <sheetData sheetId="1"/>
      <sheetData sheetId="2"/>
      <sheetData sheetId="3">
        <row r="1">
          <cell r="A1" t="str">
            <v>설        계        내        역        서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1,2공구토공"/>
      <sheetName val="석축위치2공구"/>
      <sheetName val="석축집"/>
      <sheetName val="석축위치1공구"/>
      <sheetName val="석축단위"/>
      <sheetName val="표  지"/>
      <sheetName val="자재집계"/>
      <sheetName val="토공집계"/>
      <sheetName val="폐기물"/>
      <sheetName val="구조물집"/>
      <sheetName val="BOX집계"/>
      <sheetName val="철근집"/>
      <sheetName val="BOX3520수량"/>
      <sheetName val="날개벽단15"/>
      <sheetName val="토공산출"/>
      <sheetName val="보수량집계"/>
      <sheetName val="보단위"/>
      <sheetName val="토공종단"/>
      <sheetName val="ACUNIT"/>
      <sheetName val="TOTAL_BOQ"/>
      <sheetName val="7급줄떼"/>
      <sheetName val="바닥막이1.5"/>
      <sheetName val="덕전리"/>
      <sheetName val="편입토지조서"/>
      <sheetName val="토사(PE)"/>
      <sheetName val="날개벽수량표"/>
      <sheetName val="토공사"/>
      <sheetName val="부대단위수량"/>
      <sheetName val="토공"/>
      <sheetName val="부대공Ⅱ"/>
      <sheetName val="종배수관면벽구"/>
      <sheetName val="골막이(야매)"/>
      <sheetName val="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원가계산"/>
      <sheetName val="총괄표"/>
      <sheetName val="목록표"/>
      <sheetName val="산비탈돌쌓기"/>
      <sheetName val="5흙막이"/>
      <sheetName val="6떼흙막이"/>
      <sheetName val="7비탈다듬기"/>
      <sheetName val="8돌수로"/>
      <sheetName val="9떼수로"/>
      <sheetName val="대석줄떼"/>
      <sheetName val="줄떼공"/>
      <sheetName val="씨뿌리기"/>
      <sheetName val="3기슭막이"/>
      <sheetName val="나무심기"/>
      <sheetName val="잡공사"/>
      <sheetName val="2골막이"/>
      <sheetName val="운반비"/>
      <sheetName val="성  토"/>
      <sheetName val="돌보막이(1)"/>
      <sheetName val="돌보막이(2)"/>
      <sheetName val="4땅속흙막이"/>
      <sheetName val="평떼붙임"/>
      <sheetName val="새심기"/>
      <sheetName val="조달자재"/>
      <sheetName val="관급자재"/>
      <sheetName val="콘크리트포장"/>
      <sheetName val="1보막이"/>
      <sheetName val="속도량내기"/>
      <sheetName val="바자얽기"/>
      <sheetName val="새조공"/>
      <sheetName val="3콘크리트기슭막이(1)"/>
      <sheetName val="3콘크리트기슭막이(2)"/>
      <sheetName val="벤치플륨관(500)"/>
      <sheetName val="벤치플륨관(600)"/>
      <sheetName val="골막이(야매)"/>
      <sheetName val="땅속흙막이(야)"/>
      <sheetName val="TOTAL_BOQ"/>
      <sheetName val="2공구산출내역"/>
      <sheetName val="등록"/>
      <sheetName val="A-4"/>
      <sheetName val="7급줄떼"/>
      <sheetName val="건축내역"/>
      <sheetName val="교대(A1)"/>
      <sheetName val="R15"/>
      <sheetName val="06 일위대가목록"/>
      <sheetName val="용소리교"/>
      <sheetName val="7급줄떼공"/>
      <sheetName val="바닥막이1.5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도급내역서"/>
      <sheetName val="데이타"/>
      <sheetName val="단위수량"/>
      <sheetName val="수목표준대가"/>
      <sheetName val="암거"/>
      <sheetName val="전선 및 전선관"/>
      <sheetName val="내역"/>
      <sheetName val="Sheet3"/>
      <sheetName val="일위대가"/>
      <sheetName val="단가산출"/>
      <sheetName val="자재단가"/>
      <sheetName val="용산1(해보)"/>
    </sheetNames>
    <sheetDataSet>
      <sheetData sheetId="0">
        <row r="1">
          <cell r="A1" t="str">
            <v>설        계        내        역        서</v>
          </cell>
        </row>
      </sheetData>
      <sheetData sheetId="1">
        <row r="1">
          <cell r="A1" t="str">
            <v>설        계        내        역        서</v>
          </cell>
        </row>
      </sheetData>
      <sheetData sheetId="2">
        <row r="1">
          <cell r="A1" t="str">
            <v>설        계        내        역        서</v>
          </cell>
        </row>
      </sheetData>
      <sheetData sheetId="3">
        <row r="1">
          <cell r="A1" t="str">
            <v>설        계        내        역        서</v>
          </cell>
        </row>
      </sheetData>
      <sheetData sheetId="4" refreshError="1">
        <row r="1">
          <cell r="A1" t="str">
            <v>설        계        내        역        서</v>
          </cell>
        </row>
        <row r="36">
          <cell r="A36" t="str">
            <v>설        계        내        역        서</v>
          </cell>
        </row>
        <row r="138">
          <cell r="A138" t="str">
            <v>설        계        내        역        서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showGridLines="0" showRowColHeaders="0" showZeros="0" showOutlineSymbols="0" topLeftCell="B33" zoomScaleNormal="77" zoomScaleSheetLayoutView="4" workbookViewId="0"/>
  </sheetViews>
  <sheetFormatPr defaultRowHeight="14.2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0"/>
  </sheetPr>
  <dimension ref="A1:Z32"/>
  <sheetViews>
    <sheetView tabSelected="1" view="pageBreakPreview" zoomScale="130" zoomScaleSheetLayoutView="130" workbookViewId="0">
      <selection activeCell="L10" sqref="L10"/>
    </sheetView>
  </sheetViews>
  <sheetFormatPr defaultRowHeight="25.5" customHeight="1"/>
  <cols>
    <col min="1" max="1" width="4.5" style="2" customWidth="1"/>
    <col min="2" max="3" width="6" style="2" customWidth="1"/>
    <col min="4" max="4" width="14.125" style="2" customWidth="1"/>
    <col min="5" max="5" width="15" style="4" customWidth="1"/>
    <col min="6" max="6" width="17.5" style="8" customWidth="1"/>
    <col min="7" max="7" width="37.75" style="86" customWidth="1"/>
    <col min="8" max="8" width="5.875" style="2" customWidth="1"/>
    <col min="9" max="9" width="3.75" style="88" customWidth="1"/>
    <col min="10" max="16384" width="9" style="2"/>
  </cols>
  <sheetData>
    <row r="1" spans="1:9" ht="25.5" customHeight="1">
      <c r="A1" s="137" t="s">
        <v>119</v>
      </c>
      <c r="B1" s="137"/>
      <c r="C1" s="137"/>
      <c r="D1" s="137"/>
      <c r="E1" s="137"/>
      <c r="F1" s="1"/>
      <c r="G1" s="1"/>
    </row>
    <row r="2" spans="1:9" ht="24" customHeight="1" thickBot="1">
      <c r="D2" s="3" t="s">
        <v>2</v>
      </c>
    </row>
    <row r="3" spans="1:9" s="5" customFormat="1" ht="21.75" customHeight="1">
      <c r="B3" s="100" t="s">
        <v>93</v>
      </c>
      <c r="C3" s="102" t="s">
        <v>7</v>
      </c>
      <c r="D3" s="101" t="s">
        <v>5</v>
      </c>
      <c r="E3" s="103" t="s">
        <v>90</v>
      </c>
      <c r="F3" s="101" t="s">
        <v>6</v>
      </c>
      <c r="G3" s="104" t="s">
        <v>91</v>
      </c>
      <c r="I3" s="87"/>
    </row>
    <row r="4" spans="1:9" s="5" customFormat="1" ht="21.75" customHeight="1">
      <c r="B4" s="138" t="s">
        <v>121</v>
      </c>
      <c r="C4" s="90">
        <v>1</v>
      </c>
      <c r="D4" s="97" t="s">
        <v>122</v>
      </c>
      <c r="E4" s="7">
        <v>8314</v>
      </c>
      <c r="F4" s="6" t="str">
        <f>IF(E4&lt;50000,"Φ800",IF(E4&lt;100000,"Φ1000","수리참고"))</f>
        <v>Φ800</v>
      </c>
      <c r="G4" s="105" t="str">
        <f>IF(E4&lt;50000,"소규모지역 최소관(Φ800)적용",IF(E4&lt;100000," 최소관(Φ1000)적용","수리계산서 참고"))</f>
        <v>소규모지역 최소관(Φ800)적용</v>
      </c>
      <c r="I4" s="87"/>
    </row>
    <row r="5" spans="1:9" s="5" customFormat="1" ht="21.75" customHeight="1">
      <c r="B5" s="139"/>
      <c r="C5" s="90"/>
      <c r="D5" s="97"/>
      <c r="E5" s="7"/>
      <c r="F5" s="6"/>
      <c r="G5" s="105"/>
      <c r="H5" s="2"/>
      <c r="I5" s="87">
        <f t="shared" ref="I5" si="0">IF(G5="수리계산서 참고",1,)</f>
        <v>0</v>
      </c>
    </row>
    <row r="6" spans="1:9" ht="18.75" customHeight="1">
      <c r="B6" s="139"/>
      <c r="C6" s="90"/>
      <c r="D6" s="97"/>
      <c r="E6" s="7"/>
      <c r="F6" s="6"/>
      <c r="G6" s="105"/>
      <c r="I6" s="87">
        <f t="shared" ref="I6:I12" si="1">IF(G6="수리계산서 참고",1,)</f>
        <v>0</v>
      </c>
    </row>
    <row r="7" spans="1:9" ht="18.75" customHeight="1">
      <c r="B7" s="139"/>
      <c r="C7" s="90"/>
      <c r="D7" s="97"/>
      <c r="E7" s="7"/>
      <c r="F7" s="6"/>
      <c r="G7" s="105"/>
      <c r="I7" s="87">
        <f t="shared" si="1"/>
        <v>0</v>
      </c>
    </row>
    <row r="8" spans="1:9" ht="18.75" customHeight="1">
      <c r="B8" s="139"/>
      <c r="C8" s="90"/>
      <c r="D8" s="133"/>
      <c r="E8" s="7"/>
      <c r="F8" s="6"/>
      <c r="G8" s="105"/>
      <c r="I8" s="87"/>
    </row>
    <row r="9" spans="1:9" ht="18.75" customHeight="1">
      <c r="B9" s="139"/>
      <c r="C9" s="90"/>
      <c r="D9" s="97"/>
      <c r="E9" s="7"/>
      <c r="F9" s="6"/>
      <c r="G9" s="105"/>
      <c r="I9" s="87"/>
    </row>
    <row r="10" spans="1:9" ht="18.75" customHeight="1">
      <c r="B10" s="139"/>
      <c r="C10" s="90"/>
      <c r="D10" s="97"/>
      <c r="E10" s="7"/>
      <c r="F10" s="6"/>
      <c r="G10" s="105"/>
      <c r="I10" s="87"/>
    </row>
    <row r="11" spans="1:9" ht="18.75" customHeight="1">
      <c r="B11" s="139"/>
      <c r="C11" s="90"/>
      <c r="D11" s="97"/>
      <c r="E11" s="7"/>
      <c r="F11" s="6"/>
      <c r="G11" s="105"/>
      <c r="I11" s="87"/>
    </row>
    <row r="12" spans="1:9" ht="18.75" customHeight="1">
      <c r="B12" s="139"/>
      <c r="C12" s="90"/>
      <c r="D12" s="97"/>
      <c r="E12" s="7"/>
      <c r="F12" s="6"/>
      <c r="G12" s="105"/>
      <c r="I12" s="87">
        <f t="shared" si="1"/>
        <v>0</v>
      </c>
    </row>
    <row r="13" spans="1:9" ht="18.75" customHeight="1" thickBot="1">
      <c r="B13" s="139"/>
      <c r="C13" s="90"/>
      <c r="D13" s="97"/>
      <c r="E13" s="7"/>
      <c r="F13" s="6"/>
      <c r="G13" s="105"/>
      <c r="I13" s="87"/>
    </row>
    <row r="14" spans="1:9" ht="25.5" customHeight="1">
      <c r="B14" s="125" t="s">
        <v>123</v>
      </c>
      <c r="C14" s="125"/>
      <c r="D14" s="126"/>
      <c r="E14" s="127"/>
      <c r="F14" s="128"/>
      <c r="G14" s="129"/>
    </row>
    <row r="17" spans="5:26" ht="25.5" customHeight="1">
      <c r="F17" s="8" t="s">
        <v>120</v>
      </c>
    </row>
    <row r="21" spans="5:26" ht="25.5" customHeight="1">
      <c r="E21" s="2"/>
      <c r="F21" s="2"/>
      <c r="G21" s="2"/>
      <c r="I21" s="2"/>
      <c r="Z21" s="2">
        <v>150</v>
      </c>
    </row>
    <row r="22" spans="5:26" ht="25.5" customHeight="1">
      <c r="G22" s="2"/>
    </row>
    <row r="32" spans="5:26" ht="10.5" customHeight="1">
      <c r="E32" s="2"/>
      <c r="F32" s="2"/>
      <c r="G32" s="2"/>
      <c r="I32" s="2"/>
    </row>
  </sheetData>
  <mergeCells count="2">
    <mergeCell ref="A1:E1"/>
    <mergeCell ref="B4:B13"/>
  </mergeCells>
  <phoneticPr fontId="11" type="noConversion"/>
  <pageMargins left="1.4566929133858268" right="0.27559055118110237" top="0.62992125984251968" bottom="0.47244094488188981" header="0.23622047244094491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127"/>
  <sheetViews>
    <sheetView showGridLines="0" zoomScaleSheetLayoutView="100" workbookViewId="0">
      <selection activeCell="F31" sqref="F31"/>
    </sheetView>
  </sheetViews>
  <sheetFormatPr defaultColWidth="8" defaultRowHeight="13.5"/>
  <cols>
    <col min="1" max="1" width="8" style="9" customWidth="1"/>
    <col min="2" max="6" width="3.25" style="9" customWidth="1"/>
    <col min="7" max="7" width="7.875" style="9" customWidth="1"/>
    <col min="8" max="8" width="6" style="9" customWidth="1"/>
    <col min="9" max="14" width="3.25" style="9" customWidth="1"/>
    <col min="15" max="15" width="10.5" style="9" bestFit="1" customWidth="1"/>
    <col min="16" max="16" width="9.375" style="9" customWidth="1"/>
    <col min="17" max="18" width="3.25" style="9" customWidth="1"/>
    <col min="19" max="19" width="4.75" style="9" customWidth="1"/>
    <col min="20" max="27" width="9.75" style="23" customWidth="1"/>
    <col min="28" max="28" width="7.25" style="23" customWidth="1"/>
    <col min="29" max="16384" width="8" style="9"/>
  </cols>
  <sheetData>
    <row r="1" spans="3:28" ht="18.95" customHeight="1">
      <c r="C1" s="11" t="s">
        <v>10</v>
      </c>
      <c r="H1" s="12" t="s">
        <v>89</v>
      </c>
      <c r="I1" s="140">
        <v>1</v>
      </c>
      <c r="J1" s="140"/>
      <c r="K1" s="140"/>
      <c r="L1" s="140"/>
      <c r="M1" s="140"/>
      <c r="N1" s="140"/>
      <c r="T1" s="11" t="s">
        <v>95</v>
      </c>
      <c r="U1" s="93"/>
      <c r="V1" s="94">
        <f>I1</f>
        <v>1</v>
      </c>
      <c r="W1" s="93"/>
      <c r="X1" s="93"/>
      <c r="Y1" s="93"/>
      <c r="Z1" s="93"/>
      <c r="AA1" s="93"/>
      <c r="AB1" s="93"/>
    </row>
    <row r="2" spans="3:28" ht="18.95" customHeight="1">
      <c r="T2" s="93"/>
      <c r="U2" s="93"/>
      <c r="V2" s="93"/>
      <c r="W2" s="93"/>
      <c r="X2" s="93"/>
      <c r="Y2" s="93"/>
      <c r="Z2" s="93"/>
      <c r="AA2" s="93"/>
      <c r="AB2" s="93"/>
    </row>
    <row r="3" spans="3:28" ht="18.95" customHeight="1">
      <c r="D3" s="13" t="s">
        <v>13</v>
      </c>
      <c r="T3" s="93"/>
      <c r="U3" s="93"/>
      <c r="V3" s="93"/>
      <c r="W3" s="93"/>
      <c r="X3" s="93"/>
      <c r="Y3" s="93"/>
      <c r="Z3" s="93"/>
      <c r="AA3" s="93"/>
      <c r="AB3" s="93"/>
    </row>
    <row r="4" spans="3:28" ht="18.95" customHeight="1">
      <c r="T4" s="141" t="s">
        <v>96</v>
      </c>
      <c r="U4" s="141"/>
      <c r="V4" s="93"/>
      <c r="W4" s="93"/>
      <c r="X4" s="93"/>
      <c r="Y4" s="93"/>
      <c r="Z4" s="93"/>
      <c r="AA4" s="93"/>
      <c r="AB4" s="93"/>
    </row>
    <row r="5" spans="3:28" ht="6" customHeight="1">
      <c r="T5" s="20"/>
      <c r="U5" s="20"/>
      <c r="V5" s="21"/>
      <c r="W5" s="22"/>
      <c r="Y5" s="94"/>
      <c r="AA5" s="92"/>
      <c r="AB5" s="92"/>
    </row>
    <row r="6" spans="3:28" ht="22.5" customHeight="1">
      <c r="F6" s="9" t="s">
        <v>18</v>
      </c>
      <c r="L6" s="55" t="s">
        <v>88</v>
      </c>
      <c r="O6" s="28" t="e">
        <f>ROUND(O8*1.5,2)</f>
        <v>#REF!</v>
      </c>
      <c r="T6" s="13" t="s">
        <v>97</v>
      </c>
      <c r="U6" s="94"/>
      <c r="V6" s="26" t="e">
        <f>+O6</f>
        <v>#REF!</v>
      </c>
      <c r="W6" s="94" t="s">
        <v>17</v>
      </c>
      <c r="X6" s="94"/>
      <c r="Y6" s="92"/>
      <c r="Z6" s="92"/>
      <c r="AA6" s="92"/>
      <c r="AB6" s="92"/>
    </row>
    <row r="7" spans="3:28" ht="6" customHeight="1">
      <c r="P7" s="28"/>
      <c r="T7" s="9"/>
      <c r="U7" s="92"/>
      <c r="V7" s="27"/>
      <c r="W7" s="9"/>
      <c r="Z7" s="92"/>
    </row>
    <row r="8" spans="3:28" ht="16.5" customHeight="1">
      <c r="F8" s="9" t="s">
        <v>21</v>
      </c>
      <c r="L8" s="9" t="s">
        <v>88</v>
      </c>
      <c r="O8" s="28" t="e">
        <f>ROUND(0.2778*O9*O10*O11,2)</f>
        <v>#REF!</v>
      </c>
      <c r="Q8" s="28"/>
      <c r="T8" s="9"/>
      <c r="U8" s="92"/>
      <c r="V8" s="27"/>
      <c r="W8" s="9"/>
      <c r="Z8" s="92"/>
    </row>
    <row r="9" spans="3:28" ht="16.5" customHeight="1">
      <c r="F9" s="9" t="s">
        <v>24</v>
      </c>
      <c r="J9" s="92"/>
      <c r="K9" s="92"/>
      <c r="L9" s="9" t="s">
        <v>88</v>
      </c>
      <c r="O9" s="85">
        <v>0.7</v>
      </c>
      <c r="T9" s="13" t="s">
        <v>98</v>
      </c>
      <c r="U9" s="94"/>
      <c r="V9" s="94"/>
      <c r="W9" s="94"/>
      <c r="X9" s="94"/>
      <c r="AA9" s="92"/>
      <c r="AB9" s="92"/>
    </row>
    <row r="10" spans="3:28" ht="16.5" customHeight="1">
      <c r="F10" s="9" t="s">
        <v>27</v>
      </c>
      <c r="L10" s="9" t="s">
        <v>88</v>
      </c>
      <c r="O10" s="28">
        <f>O23</f>
        <v>89.93</v>
      </c>
      <c r="P10" s="106"/>
      <c r="T10" s="107"/>
      <c r="U10" s="107"/>
      <c r="V10" s="107"/>
      <c r="W10" s="41" t="s">
        <v>99</v>
      </c>
      <c r="X10" s="108">
        <v>3</v>
      </c>
      <c r="Y10" s="109">
        <v>3</v>
      </c>
      <c r="Z10" s="110">
        <v>1</v>
      </c>
      <c r="AA10" s="92"/>
    </row>
    <row r="11" spans="3:28" ht="16.5" customHeight="1">
      <c r="F11" s="9" t="s">
        <v>29</v>
      </c>
      <c r="L11" s="9" t="s">
        <v>88</v>
      </c>
      <c r="O11" s="111" t="e">
        <f>O12/1000000</f>
        <v>#REF!</v>
      </c>
      <c r="P11" s="112" t="e">
        <f>O11*100</f>
        <v>#REF!</v>
      </c>
      <c r="Q11" s="106"/>
      <c r="T11" s="41" t="s">
        <v>100</v>
      </c>
      <c r="U11" s="113">
        <v>80</v>
      </c>
      <c r="V11" s="92"/>
      <c r="W11" s="41"/>
      <c r="X11" s="92"/>
      <c r="Y11" s="92"/>
      <c r="Z11" s="92"/>
      <c r="AA11" s="92"/>
      <c r="AB11" s="92"/>
    </row>
    <row r="12" spans="3:28" ht="16.5" customHeight="1">
      <c r="O12" s="114" t="e">
        <f>수리집수면적유역도!#REF!</f>
        <v>#REF!</v>
      </c>
      <c r="P12" s="115" t="s">
        <v>92</v>
      </c>
      <c r="Q12" s="106"/>
      <c r="V12" s="92"/>
      <c r="W12" s="41" t="s">
        <v>101</v>
      </c>
      <c r="X12" s="92" t="s">
        <v>102</v>
      </c>
      <c r="Y12" s="116">
        <f>U17</f>
        <v>3</v>
      </c>
      <c r="Z12" s="117">
        <f>V13*U11%</f>
        <v>2.4000000000000004</v>
      </c>
      <c r="AA12" s="33">
        <f>ROUND(IF(Z10=1,Y12*Z12,IF(Z10=2,Y12*Z12*Z10,"")),3)</f>
        <v>7.2</v>
      </c>
      <c r="AB12" s="9" t="s">
        <v>0</v>
      </c>
    </row>
    <row r="13" spans="3:28" ht="18.95" customHeight="1">
      <c r="D13" s="13" t="s">
        <v>32</v>
      </c>
      <c r="P13" s="106"/>
      <c r="Q13" s="106"/>
      <c r="T13" s="92"/>
      <c r="U13" s="92"/>
      <c r="V13" s="118">
        <f>Y10</f>
        <v>3</v>
      </c>
      <c r="W13" s="41" t="s">
        <v>103</v>
      </c>
      <c r="X13" s="92" t="s">
        <v>104</v>
      </c>
      <c r="Y13" s="119">
        <f>V13*U11%*2</f>
        <v>4.8000000000000007</v>
      </c>
      <c r="Z13" s="117">
        <f>U17</f>
        <v>3</v>
      </c>
      <c r="AA13" s="33">
        <f>ROUND(IF(Z10=1,Y13+Z13,IF(Z10=2,Y13+Z13*Z10,"")),3)</f>
        <v>7.8</v>
      </c>
      <c r="AB13" s="9" t="s">
        <v>1</v>
      </c>
    </row>
    <row r="14" spans="3:28" ht="18.95" customHeight="1">
      <c r="E14" s="9" t="s">
        <v>36</v>
      </c>
      <c r="Q14" s="106"/>
      <c r="T14" s="92"/>
      <c r="U14" s="92"/>
      <c r="W14" s="41" t="s">
        <v>105</v>
      </c>
      <c r="X14" s="92" t="s">
        <v>106</v>
      </c>
      <c r="Y14" s="92" t="s">
        <v>107</v>
      </c>
      <c r="Z14" s="95">
        <f>ROUND(AA12/AA13,2)</f>
        <v>0.92</v>
      </c>
      <c r="AA14" s="9" t="s">
        <v>1</v>
      </c>
    </row>
    <row r="15" spans="3:28" ht="18.95" customHeight="1">
      <c r="E15" s="44" t="s">
        <v>46</v>
      </c>
      <c r="F15" s="43"/>
      <c r="G15" s="44"/>
      <c r="H15" s="44"/>
      <c r="T15" s="92"/>
      <c r="U15" s="92"/>
      <c r="V15" s="92"/>
      <c r="W15" s="41" t="s">
        <v>108</v>
      </c>
      <c r="X15" s="92" t="s">
        <v>109</v>
      </c>
      <c r="Y15" s="92" t="s">
        <v>110</v>
      </c>
      <c r="Z15" s="120">
        <v>100</v>
      </c>
      <c r="AA15" s="33">
        <f>1/Z15*100</f>
        <v>1</v>
      </c>
      <c r="AB15" s="9" t="s">
        <v>111</v>
      </c>
    </row>
    <row r="16" spans="3:28" ht="18.95" customHeight="1">
      <c r="F16" s="44" t="s">
        <v>48</v>
      </c>
      <c r="G16" s="44"/>
      <c r="H16" s="44"/>
      <c r="N16" s="55" t="s">
        <v>88</v>
      </c>
      <c r="O16" s="28">
        <f>ROUND(((2/3*3.28*O17*(O19/O18^0.5))^0.467/60),2)</f>
        <v>0.99</v>
      </c>
      <c r="T16" s="92"/>
      <c r="U16" s="92"/>
      <c r="V16" s="92"/>
      <c r="W16" s="92"/>
      <c r="X16" s="92" t="s">
        <v>112</v>
      </c>
      <c r="Y16" s="33">
        <v>1.2999999999999999E-2</v>
      </c>
      <c r="Z16" s="92" t="s">
        <v>113</v>
      </c>
      <c r="AA16" s="92">
        <f>IF(Y16=0.013,75,IF(Y16=0.022,45,IF(Y16=0.025,40,IF(Y16=0.03,35,IF(Y16=0.035,30,IF(Y16=0.04,25,))))))</f>
        <v>75</v>
      </c>
      <c r="AB16" s="9" t="s">
        <v>114</v>
      </c>
    </row>
    <row r="17" spans="4:28" ht="18.95" customHeight="1">
      <c r="F17" s="44" t="s">
        <v>50</v>
      </c>
      <c r="G17" s="44"/>
      <c r="H17" s="44"/>
      <c r="N17" s="9" t="s">
        <v>88</v>
      </c>
      <c r="O17" s="99">
        <v>1715</v>
      </c>
      <c r="T17" s="92"/>
      <c r="U17" s="121">
        <f>X10</f>
        <v>3</v>
      </c>
      <c r="V17" s="92"/>
      <c r="W17" s="122"/>
    </row>
    <row r="18" spans="4:28" ht="18.95" customHeight="1">
      <c r="F18" s="44" t="s">
        <v>52</v>
      </c>
      <c r="G18" s="44"/>
      <c r="H18" s="44"/>
      <c r="N18" s="9" t="s">
        <v>88</v>
      </c>
      <c r="O18" s="28">
        <f>O20/O17</f>
        <v>0.17667638483965015</v>
      </c>
    </row>
    <row r="19" spans="4:28" ht="18.95" customHeight="1">
      <c r="F19" s="44" t="s">
        <v>56</v>
      </c>
      <c r="N19" s="9" t="s">
        <v>88</v>
      </c>
      <c r="O19" s="85">
        <v>0.7</v>
      </c>
      <c r="U19" s="94" t="s">
        <v>115</v>
      </c>
      <c r="V19" s="55" t="str">
        <f>"V = 1 / n × R⅔ × I½  = 75 × "&amp;FIXED(Z14,3)&amp;"^⅔ × "&amp;FIXED(ROUND(AA15/100,3),3)&amp;"^⅔  ="</f>
        <v>V = 1 / n × R⅔ × I½  = 75 × 0.920^⅔ × 0.010^⅔  =</v>
      </c>
      <c r="Y19" s="9"/>
      <c r="Z19" s="92"/>
    </row>
    <row r="20" spans="4:28" ht="18.95" customHeight="1">
      <c r="F20" s="44" t="s">
        <v>57</v>
      </c>
      <c r="N20" s="9" t="s">
        <v>88</v>
      </c>
      <c r="O20" s="99">
        <v>303</v>
      </c>
      <c r="T20" s="107"/>
      <c r="U20" s="107"/>
      <c r="V20" s="107"/>
      <c r="W20" s="107"/>
      <c r="Z20" s="92">
        <f>ROUND(AA16*Z14^(2/3)*(AA15/100)^(1/2),3)</f>
        <v>7.0940000000000003</v>
      </c>
      <c r="AA20" s="31" t="s">
        <v>71</v>
      </c>
      <c r="AB20" s="107"/>
    </row>
    <row r="21" spans="4:28" ht="18.95" customHeight="1">
      <c r="D21" s="13" t="s">
        <v>60</v>
      </c>
      <c r="T21" s="107"/>
      <c r="U21" s="107"/>
      <c r="V21" s="107"/>
      <c r="W21" s="107"/>
      <c r="Y21" s="107"/>
      <c r="Z21" s="107"/>
      <c r="AA21" s="107"/>
      <c r="AB21" s="107"/>
    </row>
    <row r="22" spans="4:28" ht="18.95" customHeight="1">
      <c r="U22" s="94" t="s">
        <v>116</v>
      </c>
      <c r="V22" s="9" t="str">
        <f>"Q  =  A × V  =  "&amp;FIXED(AA12,3)&amp;" × "&amp;FIXED(Z20,3)&amp;"  ="</f>
        <v>Q  =  A × V  =  7.200 × 7.094  =</v>
      </c>
      <c r="W22" s="94"/>
      <c r="X22" s="116"/>
      <c r="Y22" s="9"/>
      <c r="Z22" s="94">
        <f>ROUND(AA12*Z20,3)</f>
        <v>51.076999999999998</v>
      </c>
      <c r="AA22" s="123" t="s">
        <v>117</v>
      </c>
    </row>
    <row r="23" spans="4:28" ht="18.95" customHeight="1">
      <c r="E23" s="9" t="s">
        <v>63</v>
      </c>
      <c r="O23" s="124">
        <f>ROUND((H25/24)*(24/O16)^0.557,2)</f>
        <v>89.93</v>
      </c>
      <c r="T23" s="94"/>
      <c r="U23" s="94"/>
      <c r="V23" s="94"/>
      <c r="W23" s="92"/>
      <c r="X23" s="92"/>
      <c r="Y23" s="92"/>
      <c r="Z23" s="92"/>
      <c r="AA23" s="92"/>
      <c r="AB23" s="92"/>
    </row>
    <row r="24" spans="4:28" ht="18.95" customHeight="1">
      <c r="T24" s="92"/>
      <c r="V24" s="142" t="e">
        <f>Z22&amp;"㎥/s &gt; Qd = "&amp;V6&amp;"㎥/s "&amp;IF(Z22&gt;V6," -  O K  - "," -  N O  - ")</f>
        <v>#REF!</v>
      </c>
      <c r="W24" s="142"/>
      <c r="X24" s="142"/>
      <c r="Y24" s="142"/>
      <c r="Z24" s="142"/>
      <c r="AA24" s="92"/>
      <c r="AB24" s="92"/>
    </row>
    <row r="25" spans="4:28" ht="18.95" customHeight="1">
      <c r="F25" s="9" t="s">
        <v>65</v>
      </c>
      <c r="H25" s="63">
        <f t="array" ref="H25">MAX(IF(($B$42:$B$125=O26)*($D$42:$D$125=P26),$G$42:$G$125,""))</f>
        <v>365.5</v>
      </c>
      <c r="I25" s="71"/>
      <c r="J25" s="92" t="s">
        <v>66</v>
      </c>
      <c r="K25" s="92"/>
      <c r="O25" s="72" t="s">
        <v>67</v>
      </c>
      <c r="P25" s="72" t="s">
        <v>68</v>
      </c>
      <c r="V25" s="9"/>
      <c r="X25" s="107"/>
      <c r="Y25" s="92"/>
      <c r="Z25" s="107"/>
      <c r="AA25" s="92"/>
      <c r="AB25" s="92"/>
    </row>
    <row r="26" spans="4:28" ht="18.95" customHeight="1">
      <c r="H26" s="71"/>
      <c r="I26" s="71"/>
      <c r="J26" s="92"/>
      <c r="K26" s="92"/>
      <c r="O26" s="73" t="s">
        <v>94</v>
      </c>
      <c r="P26" s="73">
        <v>100</v>
      </c>
      <c r="T26" s="92"/>
      <c r="U26" s="94" t="s">
        <v>118</v>
      </c>
      <c r="V26" s="92" t="e">
        <f>ROUND(Z22/V6*100,)&amp;" % "</f>
        <v>#REF!</v>
      </c>
      <c r="X26" s="107"/>
      <c r="Y26" s="92"/>
      <c r="Z26" s="107"/>
      <c r="AA26" s="92"/>
      <c r="AB26" s="92"/>
    </row>
    <row r="27" spans="4:28" ht="18.95" customHeight="1">
      <c r="F27" s="9" t="s">
        <v>72</v>
      </c>
      <c r="H27" s="71"/>
      <c r="I27" s="71"/>
      <c r="J27" s="92"/>
      <c r="K27" s="92"/>
      <c r="O27" s="74"/>
      <c r="P27" s="74"/>
      <c r="T27" s="92"/>
      <c r="U27" s="92"/>
      <c r="V27" s="92"/>
      <c r="W27" s="92"/>
      <c r="AA27" s="92"/>
      <c r="AB27" s="92"/>
    </row>
    <row r="28" spans="4:28" ht="18.95" hidden="1" customHeight="1"/>
    <row r="29" spans="4:28" ht="18.95" customHeight="1"/>
    <row r="30" spans="4:28" ht="18.95" customHeight="1">
      <c r="S30" s="28"/>
    </row>
    <row r="31" spans="4:28" ht="18.95" customHeight="1">
      <c r="S31" s="28"/>
    </row>
    <row r="32" spans="4:28" ht="18.95" customHeight="1">
      <c r="S32" s="28"/>
    </row>
    <row r="33" spans="2:9" ht="18.95" customHeight="1"/>
    <row r="34" spans="2:9" ht="18.95" customHeight="1"/>
    <row r="35" spans="2:9" ht="18.95" customHeight="1"/>
    <row r="36" spans="2:9" ht="18.95" customHeight="1"/>
    <row r="37" spans="2:9" ht="18.95" customHeight="1"/>
    <row r="38" spans="2:9" ht="18.95" customHeight="1"/>
    <row r="39" spans="2:9" ht="18.95" customHeight="1"/>
    <row r="40" spans="2:9" ht="18.95" customHeight="1"/>
    <row r="41" spans="2:9" ht="18.95" customHeight="1">
      <c r="B41" s="78" t="s">
        <v>74</v>
      </c>
      <c r="C41" s="79"/>
      <c r="D41" s="143" t="s">
        <v>68</v>
      </c>
      <c r="E41" s="144"/>
      <c r="F41" s="145"/>
      <c r="G41" s="146" t="s">
        <v>75</v>
      </c>
      <c r="H41" s="147"/>
      <c r="I41" s="148"/>
    </row>
    <row r="42" spans="2:9" ht="18.95" customHeight="1">
      <c r="B42" s="78" t="s">
        <v>76</v>
      </c>
      <c r="C42" s="79"/>
      <c r="D42" s="78">
        <v>10</v>
      </c>
      <c r="E42" s="80"/>
      <c r="F42" s="79"/>
      <c r="G42" s="81">
        <v>199.6</v>
      </c>
      <c r="H42" s="82"/>
      <c r="I42" s="83"/>
    </row>
    <row r="43" spans="2:9" ht="18.95" customHeight="1">
      <c r="B43" s="78" t="s">
        <v>76</v>
      </c>
      <c r="C43" s="79"/>
      <c r="D43" s="78">
        <v>20</v>
      </c>
      <c r="E43" s="80"/>
      <c r="F43" s="79"/>
      <c r="G43" s="81">
        <v>233.2</v>
      </c>
      <c r="H43" s="82"/>
      <c r="I43" s="83"/>
    </row>
    <row r="44" spans="2:9" ht="18.95" customHeight="1">
      <c r="B44" s="78" t="s">
        <v>76</v>
      </c>
      <c r="C44" s="79"/>
      <c r="D44" s="78">
        <v>30</v>
      </c>
      <c r="E44" s="80"/>
      <c r="F44" s="79"/>
      <c r="G44" s="81">
        <v>252.6</v>
      </c>
      <c r="H44" s="82"/>
      <c r="I44" s="83"/>
    </row>
    <row r="45" spans="2:9" ht="18.95" customHeight="1">
      <c r="B45" s="78" t="s">
        <v>76</v>
      </c>
      <c r="C45" s="79"/>
      <c r="D45" s="78">
        <v>50</v>
      </c>
      <c r="E45" s="80"/>
      <c r="F45" s="79"/>
      <c r="G45" s="81">
        <v>276.8</v>
      </c>
      <c r="H45" s="82"/>
      <c r="I45" s="83"/>
    </row>
    <row r="46" spans="2:9" ht="18.95" customHeight="1">
      <c r="B46" s="78" t="s">
        <v>76</v>
      </c>
      <c r="C46" s="79"/>
      <c r="D46" s="78">
        <v>100</v>
      </c>
      <c r="E46" s="80"/>
      <c r="F46" s="79"/>
      <c r="G46" s="81">
        <v>309.5</v>
      </c>
      <c r="H46" s="82"/>
      <c r="I46" s="83"/>
    </row>
    <row r="47" spans="2:9" ht="18.95" customHeight="1">
      <c r="B47" s="78"/>
      <c r="C47" s="79"/>
      <c r="D47" s="78"/>
      <c r="E47" s="80"/>
      <c r="F47" s="79"/>
      <c r="G47" s="81"/>
      <c r="H47" s="82"/>
      <c r="I47" s="83"/>
    </row>
    <row r="48" spans="2:9" ht="18.95" customHeight="1">
      <c r="B48" s="78"/>
      <c r="C48" s="79"/>
      <c r="D48" s="78"/>
      <c r="E48" s="80"/>
      <c r="F48" s="79"/>
      <c r="G48" s="81"/>
      <c r="H48" s="82"/>
      <c r="I48" s="83"/>
    </row>
    <row r="49" spans="2:9" ht="18.95" customHeight="1">
      <c r="B49" s="78"/>
      <c r="C49" s="79"/>
      <c r="D49" s="78"/>
      <c r="E49" s="80"/>
      <c r="F49" s="79"/>
      <c r="G49" s="81"/>
      <c r="H49" s="82"/>
      <c r="I49" s="83"/>
    </row>
    <row r="50" spans="2:9" ht="18.95" customHeight="1">
      <c r="B50" s="78"/>
      <c r="C50" s="79"/>
      <c r="D50" s="78"/>
      <c r="E50" s="80"/>
      <c r="F50" s="79"/>
      <c r="G50" s="81"/>
      <c r="H50" s="82"/>
      <c r="I50" s="83"/>
    </row>
    <row r="51" spans="2:9" ht="18.95" customHeight="1">
      <c r="B51" s="78" t="s">
        <v>77</v>
      </c>
      <c r="C51" s="79"/>
      <c r="D51" s="78">
        <v>30</v>
      </c>
      <c r="E51" s="80"/>
      <c r="F51" s="79"/>
      <c r="G51" s="81">
        <v>200.9</v>
      </c>
      <c r="H51" s="82"/>
      <c r="I51" s="83"/>
    </row>
    <row r="52" spans="2:9" ht="18.95" customHeight="1">
      <c r="B52" s="78" t="s">
        <v>77</v>
      </c>
      <c r="C52" s="79"/>
      <c r="D52" s="78">
        <v>50</v>
      </c>
      <c r="E52" s="80"/>
      <c r="F52" s="79"/>
      <c r="G52" s="81">
        <v>216.5</v>
      </c>
      <c r="H52" s="82"/>
      <c r="I52" s="83"/>
    </row>
    <row r="53" spans="2:9" ht="18.95" customHeight="1">
      <c r="B53" s="78" t="s">
        <v>77</v>
      </c>
      <c r="C53" s="79"/>
      <c r="D53" s="78">
        <v>70</v>
      </c>
      <c r="E53" s="80"/>
      <c r="F53" s="79"/>
      <c r="G53" s="81">
        <v>226.7</v>
      </c>
      <c r="H53" s="82"/>
      <c r="I53" s="83"/>
    </row>
    <row r="54" spans="2:9" ht="18.95" customHeight="1">
      <c r="B54" s="78" t="s">
        <v>77</v>
      </c>
      <c r="C54" s="79"/>
      <c r="D54" s="78">
        <v>80</v>
      </c>
      <c r="E54" s="80"/>
      <c r="F54" s="79"/>
      <c r="G54" s="81">
        <v>230.8</v>
      </c>
      <c r="H54" s="82"/>
      <c r="I54" s="83"/>
    </row>
    <row r="55" spans="2:9" ht="18.95" customHeight="1">
      <c r="B55" s="78" t="s">
        <v>77</v>
      </c>
      <c r="C55" s="79"/>
      <c r="D55" s="78">
        <v>100</v>
      </c>
      <c r="E55" s="80"/>
      <c r="F55" s="79"/>
      <c r="G55" s="81">
        <v>237.5</v>
      </c>
      <c r="H55" s="82"/>
      <c r="I55" s="83"/>
    </row>
    <row r="56" spans="2:9" ht="18.95" customHeight="1">
      <c r="B56" s="78" t="s">
        <v>78</v>
      </c>
      <c r="C56" s="79"/>
      <c r="D56" s="78">
        <v>10</v>
      </c>
      <c r="E56" s="80"/>
      <c r="F56" s="79"/>
      <c r="G56" s="81">
        <v>122.2</v>
      </c>
      <c r="H56" s="82"/>
      <c r="I56" s="83"/>
    </row>
    <row r="57" spans="2:9" ht="18.95" customHeight="1">
      <c r="B57" s="78" t="s">
        <v>78</v>
      </c>
      <c r="C57" s="79"/>
      <c r="D57" s="78">
        <v>20</v>
      </c>
      <c r="E57" s="80"/>
      <c r="F57" s="79"/>
      <c r="G57" s="81">
        <v>135.30000000000001</v>
      </c>
      <c r="H57" s="82"/>
      <c r="I57" s="83"/>
    </row>
    <row r="58" spans="2:9" ht="18.95" customHeight="1">
      <c r="B58" s="78" t="s">
        <v>78</v>
      </c>
      <c r="C58" s="79"/>
      <c r="D58" s="78">
        <v>30</v>
      </c>
      <c r="E58" s="80"/>
      <c r="F58" s="79"/>
      <c r="G58" s="81">
        <v>142.9</v>
      </c>
      <c r="H58" s="82"/>
      <c r="I58" s="83"/>
    </row>
    <row r="59" spans="2:9" ht="18.95" customHeight="1">
      <c r="B59" s="78" t="s">
        <v>78</v>
      </c>
      <c r="C59" s="79"/>
      <c r="D59" s="78">
        <v>50</v>
      </c>
      <c r="E59" s="80"/>
      <c r="F59" s="79"/>
      <c r="G59" s="81">
        <v>152.30000000000001</v>
      </c>
      <c r="H59" s="82"/>
      <c r="I59" s="83"/>
    </row>
    <row r="60" spans="2:9" ht="18.95" customHeight="1">
      <c r="B60" s="78" t="s">
        <v>78</v>
      </c>
      <c r="C60" s="79"/>
      <c r="D60" s="78">
        <v>70</v>
      </c>
      <c r="E60" s="80"/>
      <c r="F60" s="79"/>
      <c r="G60" s="81">
        <v>158.5</v>
      </c>
      <c r="H60" s="82"/>
      <c r="I60" s="83"/>
    </row>
    <row r="61" spans="2:9" ht="18.95" customHeight="1">
      <c r="B61" s="78" t="s">
        <v>78</v>
      </c>
      <c r="C61" s="79"/>
      <c r="D61" s="78">
        <v>80</v>
      </c>
      <c r="E61" s="80"/>
      <c r="F61" s="79"/>
      <c r="G61" s="81">
        <v>160.9</v>
      </c>
      <c r="H61" s="82"/>
      <c r="I61" s="83"/>
    </row>
    <row r="62" spans="2:9" ht="18.95" customHeight="1">
      <c r="B62" s="78" t="s">
        <v>78</v>
      </c>
      <c r="C62" s="79"/>
      <c r="D62" s="78">
        <v>100</v>
      </c>
      <c r="E62" s="80"/>
      <c r="F62" s="79"/>
      <c r="G62" s="81">
        <v>165</v>
      </c>
      <c r="H62" s="82"/>
      <c r="I62" s="83"/>
    </row>
    <row r="63" spans="2:9" ht="18.95" customHeight="1">
      <c r="B63" s="78" t="s">
        <v>79</v>
      </c>
      <c r="C63" s="79"/>
      <c r="D63" s="78">
        <v>10</v>
      </c>
      <c r="E63" s="80"/>
      <c r="F63" s="79"/>
      <c r="G63" s="81">
        <v>217.1</v>
      </c>
      <c r="H63" s="82"/>
      <c r="I63" s="83"/>
    </row>
    <row r="64" spans="2:9" ht="18.95" customHeight="1">
      <c r="B64" s="78" t="s">
        <v>79</v>
      </c>
      <c r="C64" s="79"/>
      <c r="D64" s="78">
        <v>20</v>
      </c>
      <c r="E64" s="80"/>
      <c r="F64" s="79"/>
      <c r="G64" s="81">
        <v>254</v>
      </c>
      <c r="H64" s="82"/>
      <c r="I64" s="83"/>
    </row>
    <row r="65" spans="2:9" ht="18.95" customHeight="1">
      <c r="B65" s="78" t="s">
        <v>79</v>
      </c>
      <c r="C65" s="79"/>
      <c r="D65" s="78">
        <v>30</v>
      </c>
      <c r="E65" s="80"/>
      <c r="F65" s="79"/>
      <c r="G65" s="81">
        <v>275.2</v>
      </c>
      <c r="H65" s="82"/>
      <c r="I65" s="83"/>
    </row>
    <row r="66" spans="2:9" ht="18.95" customHeight="1">
      <c r="B66" s="78" t="s">
        <v>79</v>
      </c>
      <c r="C66" s="79"/>
      <c r="D66" s="78">
        <v>50</v>
      </c>
      <c r="E66" s="80"/>
      <c r="F66" s="79"/>
      <c r="G66" s="81">
        <v>301.7</v>
      </c>
      <c r="H66" s="82"/>
      <c r="I66" s="83"/>
    </row>
    <row r="67" spans="2:9" ht="18.95" customHeight="1">
      <c r="B67" s="78" t="s">
        <v>79</v>
      </c>
      <c r="C67" s="79"/>
      <c r="D67" s="78">
        <v>70</v>
      </c>
      <c r="E67" s="80"/>
      <c r="F67" s="79"/>
      <c r="G67" s="81">
        <v>319.10000000000002</v>
      </c>
      <c r="H67" s="82"/>
      <c r="I67" s="83"/>
    </row>
    <row r="68" spans="2:9" ht="18.95" customHeight="1">
      <c r="B68" s="78" t="s">
        <v>79</v>
      </c>
      <c r="C68" s="79"/>
      <c r="D68" s="78">
        <v>80</v>
      </c>
      <c r="E68" s="80"/>
      <c r="F68" s="79"/>
      <c r="G68" s="81">
        <v>326</v>
      </c>
      <c r="H68" s="82"/>
      <c r="I68" s="83"/>
    </row>
    <row r="69" spans="2:9" ht="18.95" customHeight="1">
      <c r="B69" s="78" t="s">
        <v>79</v>
      </c>
      <c r="C69" s="79"/>
      <c r="D69" s="78">
        <v>100</v>
      </c>
      <c r="E69" s="80"/>
      <c r="F69" s="79"/>
      <c r="G69" s="81">
        <v>337.5</v>
      </c>
      <c r="H69" s="82"/>
      <c r="I69" s="83"/>
    </row>
    <row r="70" spans="2:9" ht="18.95" customHeight="1">
      <c r="B70" s="78" t="s">
        <v>80</v>
      </c>
      <c r="C70" s="79"/>
      <c r="D70" s="78">
        <v>10</v>
      </c>
      <c r="E70" s="80"/>
      <c r="F70" s="79"/>
      <c r="G70" s="81">
        <v>170.1</v>
      </c>
      <c r="H70" s="82"/>
      <c r="I70" s="83"/>
    </row>
    <row r="71" spans="2:9" ht="18.95" customHeight="1">
      <c r="B71" s="78" t="s">
        <v>80</v>
      </c>
      <c r="C71" s="79"/>
      <c r="D71" s="78">
        <v>20</v>
      </c>
      <c r="E71" s="80"/>
      <c r="F71" s="79"/>
      <c r="G71" s="81">
        <v>196.1</v>
      </c>
      <c r="H71" s="82"/>
      <c r="I71" s="83"/>
    </row>
    <row r="72" spans="2:9" ht="18.95" customHeight="1">
      <c r="B72" s="78" t="s">
        <v>80</v>
      </c>
      <c r="C72" s="79"/>
      <c r="D72" s="78">
        <v>30</v>
      </c>
      <c r="E72" s="80"/>
      <c r="F72" s="79"/>
      <c r="G72" s="81">
        <v>211</v>
      </c>
      <c r="H72" s="82"/>
      <c r="I72" s="83"/>
    </row>
    <row r="73" spans="2:9" ht="18.95" customHeight="1">
      <c r="B73" s="78" t="s">
        <v>80</v>
      </c>
      <c r="C73" s="79"/>
      <c r="D73" s="78">
        <v>50</v>
      </c>
      <c r="E73" s="80"/>
      <c r="F73" s="79"/>
      <c r="G73" s="81">
        <v>229.8</v>
      </c>
      <c r="H73" s="82"/>
      <c r="I73" s="83"/>
    </row>
    <row r="74" spans="2:9" ht="18.95" customHeight="1">
      <c r="B74" s="78" t="s">
        <v>80</v>
      </c>
      <c r="C74" s="79"/>
      <c r="D74" s="78">
        <v>70</v>
      </c>
      <c r="E74" s="80"/>
      <c r="F74" s="79"/>
      <c r="G74" s="81">
        <v>242</v>
      </c>
      <c r="H74" s="82"/>
      <c r="I74" s="83"/>
    </row>
    <row r="75" spans="2:9" ht="18.95" customHeight="1">
      <c r="B75" s="78" t="s">
        <v>80</v>
      </c>
      <c r="C75" s="79"/>
      <c r="D75" s="78">
        <v>80</v>
      </c>
      <c r="E75" s="80"/>
      <c r="F75" s="79"/>
      <c r="G75" s="81">
        <v>246.9</v>
      </c>
      <c r="H75" s="82"/>
      <c r="I75" s="83"/>
    </row>
    <row r="76" spans="2:9" ht="18.95" customHeight="1">
      <c r="B76" s="78" t="s">
        <v>80</v>
      </c>
      <c r="C76" s="79"/>
      <c r="D76" s="78">
        <v>100</v>
      </c>
      <c r="E76" s="80"/>
      <c r="F76" s="79"/>
      <c r="G76" s="81">
        <v>255</v>
      </c>
      <c r="H76" s="82"/>
      <c r="I76" s="83"/>
    </row>
    <row r="77" spans="2:9" ht="18.95" customHeight="1">
      <c r="B77" s="78" t="s">
        <v>81</v>
      </c>
      <c r="C77" s="79"/>
      <c r="D77" s="78">
        <v>10</v>
      </c>
      <c r="E77" s="80"/>
      <c r="F77" s="79"/>
      <c r="G77" s="81">
        <v>233.5</v>
      </c>
      <c r="H77" s="82"/>
      <c r="I77" s="83"/>
    </row>
    <row r="78" spans="2:9" ht="18.95" customHeight="1">
      <c r="B78" s="78" t="s">
        <v>81</v>
      </c>
      <c r="C78" s="79"/>
      <c r="D78" s="78">
        <v>20</v>
      </c>
      <c r="E78" s="80"/>
      <c r="F78" s="79"/>
      <c r="G78" s="81">
        <v>273.89999999999998</v>
      </c>
      <c r="H78" s="82"/>
      <c r="I78" s="83"/>
    </row>
    <row r="79" spans="2:9" ht="18.95" customHeight="1">
      <c r="B79" s="78" t="s">
        <v>81</v>
      </c>
      <c r="C79" s="79"/>
      <c r="D79" s="78">
        <v>30</v>
      </c>
      <c r="E79" s="80"/>
      <c r="F79" s="79"/>
      <c r="G79" s="81">
        <v>297.2</v>
      </c>
      <c r="H79" s="82"/>
      <c r="I79" s="83"/>
    </row>
    <row r="80" spans="2:9" ht="18.95" customHeight="1">
      <c r="B80" s="78" t="s">
        <v>81</v>
      </c>
      <c r="C80" s="79"/>
      <c r="D80" s="78">
        <v>50</v>
      </c>
      <c r="E80" s="80"/>
      <c r="F80" s="79"/>
      <c r="G80" s="81">
        <v>326.3</v>
      </c>
      <c r="H80" s="82"/>
      <c r="I80" s="83"/>
    </row>
    <row r="81" spans="2:9" ht="18.95" customHeight="1">
      <c r="B81" s="78" t="s">
        <v>81</v>
      </c>
      <c r="C81" s="79"/>
      <c r="D81" s="78">
        <v>70</v>
      </c>
      <c r="E81" s="80"/>
      <c r="F81" s="79"/>
      <c r="G81" s="81">
        <v>345.3</v>
      </c>
      <c r="H81" s="82"/>
      <c r="I81" s="83"/>
    </row>
    <row r="82" spans="2:9" ht="18.95" customHeight="1">
      <c r="B82" s="78" t="s">
        <v>81</v>
      </c>
      <c r="C82" s="79"/>
      <c r="D82" s="78">
        <v>80</v>
      </c>
      <c r="E82" s="80"/>
      <c r="F82" s="79"/>
      <c r="G82" s="81">
        <v>352.9</v>
      </c>
      <c r="H82" s="82"/>
      <c r="I82" s="83"/>
    </row>
    <row r="83" spans="2:9" ht="18.95" customHeight="1">
      <c r="B83" s="78" t="s">
        <v>81</v>
      </c>
      <c r="C83" s="79"/>
      <c r="D83" s="78">
        <v>100</v>
      </c>
      <c r="E83" s="80"/>
      <c r="F83" s="79"/>
      <c r="G83" s="81">
        <v>365.5</v>
      </c>
      <c r="H83" s="82"/>
      <c r="I83" s="83"/>
    </row>
    <row r="84" spans="2:9" ht="18.95" customHeight="1">
      <c r="B84" s="78" t="s">
        <v>82</v>
      </c>
      <c r="C84" s="79"/>
      <c r="D84" s="78">
        <v>10</v>
      </c>
      <c r="E84" s="80"/>
      <c r="F84" s="79"/>
      <c r="G84" s="81">
        <v>213.4</v>
      </c>
      <c r="H84" s="82"/>
      <c r="I84" s="83"/>
    </row>
    <row r="85" spans="2:9" ht="18.95" customHeight="1">
      <c r="B85" s="78" t="s">
        <v>82</v>
      </c>
      <c r="C85" s="79"/>
      <c r="D85" s="78">
        <v>20</v>
      </c>
      <c r="E85" s="80"/>
      <c r="F85" s="79"/>
      <c r="G85" s="81">
        <v>245.8</v>
      </c>
      <c r="H85" s="82"/>
      <c r="I85" s="83"/>
    </row>
    <row r="86" spans="2:9" ht="18.95" customHeight="1">
      <c r="B86" s="78" t="s">
        <v>82</v>
      </c>
      <c r="C86" s="79"/>
      <c r="D86" s="78">
        <v>30</v>
      </c>
      <c r="E86" s="80"/>
      <c r="F86" s="79"/>
      <c r="G86" s="81">
        <v>264.39999999999998</v>
      </c>
      <c r="H86" s="82"/>
      <c r="I86" s="83"/>
    </row>
    <row r="87" spans="2:9" ht="18.95" customHeight="1">
      <c r="B87" s="78" t="s">
        <v>82</v>
      </c>
      <c r="C87" s="79"/>
      <c r="D87" s="78">
        <v>50</v>
      </c>
      <c r="E87" s="80"/>
      <c r="F87" s="79"/>
      <c r="G87" s="81">
        <v>287.7</v>
      </c>
      <c r="H87" s="82"/>
      <c r="I87" s="83"/>
    </row>
    <row r="88" spans="2:9" ht="18.95" customHeight="1">
      <c r="B88" s="78" t="s">
        <v>82</v>
      </c>
      <c r="C88" s="79"/>
      <c r="D88" s="78">
        <v>70</v>
      </c>
      <c r="E88" s="80"/>
      <c r="F88" s="79"/>
      <c r="G88" s="81">
        <v>302.89999999999998</v>
      </c>
      <c r="H88" s="82"/>
      <c r="I88" s="83"/>
    </row>
    <row r="89" spans="2:9" ht="18.95" customHeight="1">
      <c r="B89" s="78" t="s">
        <v>82</v>
      </c>
      <c r="C89" s="79"/>
      <c r="D89" s="78">
        <v>80</v>
      </c>
      <c r="E89" s="80"/>
      <c r="F89" s="79"/>
      <c r="G89" s="81">
        <v>309</v>
      </c>
      <c r="H89" s="82"/>
      <c r="I89" s="83"/>
    </row>
    <row r="90" spans="2:9" ht="18.95" customHeight="1">
      <c r="B90" s="78" t="s">
        <v>82</v>
      </c>
      <c r="C90" s="79"/>
      <c r="D90" s="78">
        <v>100</v>
      </c>
      <c r="E90" s="80"/>
      <c r="F90" s="79"/>
      <c r="G90" s="81">
        <v>319.10000000000002</v>
      </c>
      <c r="H90" s="82"/>
      <c r="I90" s="83"/>
    </row>
    <row r="91" spans="2:9" ht="18.95" customHeight="1">
      <c r="B91" s="78" t="s">
        <v>83</v>
      </c>
      <c r="C91" s="79"/>
      <c r="D91" s="78">
        <v>10</v>
      </c>
      <c r="E91" s="80"/>
      <c r="F91" s="79"/>
      <c r="G91" s="81">
        <v>154.5</v>
      </c>
      <c r="H91" s="82"/>
      <c r="I91" s="83"/>
    </row>
    <row r="92" spans="2:9" ht="18.95" customHeight="1">
      <c r="B92" s="78" t="s">
        <v>83</v>
      </c>
      <c r="C92" s="79"/>
      <c r="D92" s="78">
        <v>20</v>
      </c>
      <c r="E92" s="80"/>
      <c r="F92" s="79"/>
      <c r="G92" s="81">
        <v>173.6</v>
      </c>
      <c r="H92" s="82"/>
      <c r="I92" s="83"/>
    </row>
    <row r="93" spans="2:9" ht="18.95" customHeight="1">
      <c r="B93" s="78" t="s">
        <v>83</v>
      </c>
      <c r="C93" s="79"/>
      <c r="D93" s="78">
        <v>30</v>
      </c>
      <c r="E93" s="80"/>
      <c r="F93" s="79"/>
      <c r="G93" s="81">
        <v>184.6</v>
      </c>
      <c r="H93" s="82"/>
      <c r="I93" s="83"/>
    </row>
    <row r="94" spans="2:9" ht="18.95" customHeight="1">
      <c r="B94" s="78" t="s">
        <v>83</v>
      </c>
      <c r="C94" s="79"/>
      <c r="D94" s="78">
        <v>50</v>
      </c>
      <c r="E94" s="80"/>
      <c r="F94" s="79"/>
      <c r="G94" s="81">
        <v>198.3</v>
      </c>
      <c r="H94" s="82"/>
      <c r="I94" s="83"/>
    </row>
    <row r="95" spans="2:9" ht="18.95" customHeight="1">
      <c r="B95" s="78" t="s">
        <v>83</v>
      </c>
      <c r="C95" s="79"/>
      <c r="D95" s="78">
        <v>70</v>
      </c>
      <c r="E95" s="80"/>
      <c r="F95" s="79"/>
      <c r="G95" s="81">
        <v>207.3</v>
      </c>
      <c r="H95" s="82"/>
      <c r="I95" s="83"/>
    </row>
    <row r="96" spans="2:9" ht="18.95" customHeight="1">
      <c r="B96" s="78" t="s">
        <v>83</v>
      </c>
      <c r="C96" s="79"/>
      <c r="D96" s="78">
        <v>80</v>
      </c>
      <c r="E96" s="80"/>
      <c r="F96" s="79"/>
      <c r="G96" s="81">
        <v>210.9</v>
      </c>
      <c r="H96" s="82"/>
      <c r="I96" s="83"/>
    </row>
    <row r="97" spans="2:9" ht="18.95" customHeight="1">
      <c r="B97" s="78" t="s">
        <v>83</v>
      </c>
      <c r="C97" s="79"/>
      <c r="D97" s="78">
        <v>100</v>
      </c>
      <c r="E97" s="80"/>
      <c r="F97" s="79"/>
      <c r="G97" s="81">
        <v>216.8</v>
      </c>
      <c r="H97" s="82"/>
      <c r="I97" s="83"/>
    </row>
    <row r="98" spans="2:9" ht="18.95" customHeight="1">
      <c r="B98" s="78" t="s">
        <v>84</v>
      </c>
      <c r="C98" s="79"/>
      <c r="D98" s="78">
        <v>10</v>
      </c>
      <c r="E98" s="80"/>
      <c r="F98" s="79"/>
      <c r="G98" s="81">
        <v>172.2</v>
      </c>
      <c r="H98" s="82"/>
      <c r="I98" s="83"/>
    </row>
    <row r="99" spans="2:9" ht="18.95" customHeight="1">
      <c r="B99" s="78" t="s">
        <v>84</v>
      </c>
      <c r="C99" s="79"/>
      <c r="D99" s="78">
        <v>20</v>
      </c>
      <c r="E99" s="80"/>
      <c r="F99" s="79"/>
      <c r="G99" s="81">
        <v>197.2</v>
      </c>
      <c r="H99" s="82"/>
      <c r="I99" s="83"/>
    </row>
    <row r="100" spans="2:9" ht="18.95" customHeight="1">
      <c r="B100" s="78" t="s">
        <v>84</v>
      </c>
      <c r="C100" s="79"/>
      <c r="D100" s="78">
        <v>30</v>
      </c>
      <c r="E100" s="80"/>
      <c r="F100" s="79"/>
      <c r="G100" s="81">
        <v>211.6</v>
      </c>
      <c r="H100" s="82"/>
      <c r="I100" s="83"/>
    </row>
    <row r="101" spans="2:9" ht="18.95" customHeight="1">
      <c r="B101" s="78" t="s">
        <v>84</v>
      </c>
      <c r="C101" s="79"/>
      <c r="D101" s="78">
        <v>50</v>
      </c>
      <c r="E101" s="80"/>
      <c r="F101" s="79"/>
      <c r="G101" s="81">
        <v>229.6</v>
      </c>
      <c r="H101" s="82"/>
      <c r="I101" s="83"/>
    </row>
    <row r="102" spans="2:9" ht="18.95" customHeight="1">
      <c r="B102" s="78" t="s">
        <v>84</v>
      </c>
      <c r="C102" s="79"/>
      <c r="D102" s="78">
        <v>70</v>
      </c>
      <c r="E102" s="80"/>
      <c r="F102" s="79"/>
      <c r="G102" s="81">
        <v>241.4</v>
      </c>
      <c r="H102" s="82"/>
      <c r="I102" s="83"/>
    </row>
    <row r="103" spans="2:9" ht="18.95" customHeight="1">
      <c r="B103" s="78" t="s">
        <v>84</v>
      </c>
      <c r="C103" s="79"/>
      <c r="D103" s="78">
        <v>80</v>
      </c>
      <c r="E103" s="80"/>
      <c r="F103" s="79"/>
      <c r="G103" s="81">
        <v>246.1</v>
      </c>
      <c r="H103" s="82"/>
      <c r="I103" s="83"/>
    </row>
    <row r="104" spans="2:9" ht="18.95" customHeight="1">
      <c r="B104" s="78" t="s">
        <v>84</v>
      </c>
      <c r="C104" s="79"/>
      <c r="D104" s="78">
        <v>100</v>
      </c>
      <c r="E104" s="80"/>
      <c r="F104" s="79"/>
      <c r="G104" s="81">
        <v>253.9</v>
      </c>
      <c r="H104" s="82"/>
      <c r="I104" s="83"/>
    </row>
    <row r="105" spans="2:9" ht="18.95" customHeight="1">
      <c r="B105" s="78" t="s">
        <v>85</v>
      </c>
      <c r="C105" s="79"/>
      <c r="D105" s="78">
        <v>10</v>
      </c>
      <c r="E105" s="80"/>
      <c r="F105" s="79"/>
      <c r="G105" s="81">
        <v>149.19999999999999</v>
      </c>
      <c r="H105" s="82"/>
      <c r="I105" s="83"/>
    </row>
    <row r="106" spans="2:9" ht="18.95" customHeight="1">
      <c r="B106" s="78" t="s">
        <v>85</v>
      </c>
      <c r="C106" s="79"/>
      <c r="D106" s="78">
        <v>20</v>
      </c>
      <c r="E106" s="80"/>
      <c r="F106" s="79"/>
      <c r="G106" s="81">
        <v>168.1</v>
      </c>
      <c r="H106" s="82"/>
      <c r="I106" s="83"/>
    </row>
    <row r="107" spans="2:9" ht="18.95" customHeight="1">
      <c r="B107" s="78" t="s">
        <v>85</v>
      </c>
      <c r="C107" s="79"/>
      <c r="D107" s="78">
        <v>30</v>
      </c>
      <c r="E107" s="80"/>
      <c r="F107" s="79"/>
      <c r="G107" s="81">
        <v>179.1</v>
      </c>
      <c r="H107" s="82"/>
      <c r="I107" s="83"/>
    </row>
    <row r="108" spans="2:9" ht="18.95" customHeight="1">
      <c r="B108" s="78" t="s">
        <v>85</v>
      </c>
      <c r="C108" s="79"/>
      <c r="D108" s="78">
        <v>50</v>
      </c>
      <c r="E108" s="80"/>
      <c r="F108" s="79"/>
      <c r="G108" s="81">
        <v>192.7</v>
      </c>
      <c r="H108" s="82"/>
      <c r="I108" s="83"/>
    </row>
    <row r="109" spans="2:9" ht="18.95" customHeight="1">
      <c r="B109" s="78" t="s">
        <v>85</v>
      </c>
      <c r="C109" s="79"/>
      <c r="D109" s="78">
        <v>70</v>
      </c>
      <c r="E109" s="80"/>
      <c r="F109" s="79"/>
      <c r="G109" s="81">
        <v>201.6</v>
      </c>
      <c r="H109" s="82"/>
      <c r="I109" s="83"/>
    </row>
    <row r="110" spans="2:9" ht="18.95" customHeight="1">
      <c r="B110" s="78" t="s">
        <v>85</v>
      </c>
      <c r="C110" s="79"/>
      <c r="D110" s="78">
        <v>80</v>
      </c>
      <c r="E110" s="80"/>
      <c r="F110" s="79"/>
      <c r="G110" s="81">
        <v>205.2</v>
      </c>
      <c r="H110" s="82"/>
      <c r="I110" s="83"/>
    </row>
    <row r="111" spans="2:9" ht="18.95" customHeight="1">
      <c r="B111" s="78" t="s">
        <v>85</v>
      </c>
      <c r="C111" s="79"/>
      <c r="D111" s="78">
        <v>100</v>
      </c>
      <c r="E111" s="80"/>
      <c r="F111" s="79"/>
      <c r="G111" s="81">
        <v>211.1</v>
      </c>
      <c r="H111" s="82"/>
      <c r="I111" s="83"/>
    </row>
    <row r="112" spans="2:9" ht="18.95" customHeight="1">
      <c r="B112" s="78" t="s">
        <v>86</v>
      </c>
      <c r="C112" s="79"/>
      <c r="D112" s="78">
        <v>10</v>
      </c>
      <c r="E112" s="80"/>
      <c r="F112" s="79"/>
      <c r="G112" s="81">
        <v>147.4</v>
      </c>
      <c r="H112" s="82"/>
      <c r="I112" s="83"/>
    </row>
    <row r="113" spans="2:9" ht="18.95" customHeight="1">
      <c r="B113" s="78" t="s">
        <v>86</v>
      </c>
      <c r="C113" s="79"/>
      <c r="D113" s="78">
        <v>20</v>
      </c>
      <c r="E113" s="80"/>
      <c r="F113" s="79"/>
      <c r="G113" s="81">
        <v>164.7</v>
      </c>
      <c r="H113" s="82"/>
      <c r="I113" s="83"/>
    </row>
    <row r="114" spans="2:9" ht="18.95" customHeight="1">
      <c r="B114" s="78" t="s">
        <v>86</v>
      </c>
      <c r="C114" s="79"/>
      <c r="D114" s="78">
        <v>30</v>
      </c>
      <c r="E114" s="80"/>
      <c r="F114" s="79"/>
      <c r="G114" s="81">
        <v>174.6</v>
      </c>
      <c r="H114" s="82"/>
      <c r="I114" s="83"/>
    </row>
    <row r="115" spans="2:9" ht="18.95" customHeight="1">
      <c r="B115" s="78" t="s">
        <v>86</v>
      </c>
      <c r="C115" s="79"/>
      <c r="D115" s="78">
        <v>50</v>
      </c>
      <c r="E115" s="80"/>
      <c r="F115" s="79"/>
      <c r="G115" s="81">
        <v>187</v>
      </c>
      <c r="H115" s="82"/>
      <c r="I115" s="83"/>
    </row>
    <row r="116" spans="2:9" ht="18.95" customHeight="1">
      <c r="B116" s="78" t="s">
        <v>86</v>
      </c>
      <c r="C116" s="79"/>
      <c r="D116" s="78">
        <v>70</v>
      </c>
      <c r="E116" s="80"/>
      <c r="F116" s="79"/>
      <c r="G116" s="81">
        <v>195.2</v>
      </c>
      <c r="H116" s="82"/>
      <c r="I116" s="83"/>
    </row>
    <row r="117" spans="2:9" ht="18.95" customHeight="1">
      <c r="B117" s="78" t="s">
        <v>86</v>
      </c>
      <c r="C117" s="79"/>
      <c r="D117" s="78">
        <v>80</v>
      </c>
      <c r="E117" s="80"/>
      <c r="F117" s="79"/>
      <c r="G117" s="81">
        <v>198.4</v>
      </c>
      <c r="H117" s="82"/>
      <c r="I117" s="83"/>
    </row>
    <row r="118" spans="2:9" ht="18.95" customHeight="1">
      <c r="B118" s="78" t="s">
        <v>86</v>
      </c>
      <c r="C118" s="79"/>
      <c r="D118" s="78">
        <v>100</v>
      </c>
      <c r="E118" s="80"/>
      <c r="F118" s="79"/>
      <c r="G118" s="81">
        <v>203.8</v>
      </c>
      <c r="H118" s="82"/>
      <c r="I118" s="83"/>
    </row>
    <row r="119" spans="2:9" ht="18.95" customHeight="1">
      <c r="B119" s="78" t="s">
        <v>87</v>
      </c>
      <c r="C119" s="79"/>
      <c r="D119" s="78">
        <v>10</v>
      </c>
      <c r="E119" s="80"/>
      <c r="F119" s="79"/>
      <c r="G119" s="81">
        <v>168.1</v>
      </c>
      <c r="H119" s="82"/>
      <c r="I119" s="83"/>
    </row>
    <row r="120" spans="2:9" ht="18.95" customHeight="1">
      <c r="B120" s="78" t="s">
        <v>87</v>
      </c>
      <c r="C120" s="79"/>
      <c r="D120" s="78">
        <v>20</v>
      </c>
      <c r="E120" s="80"/>
      <c r="F120" s="79"/>
      <c r="G120" s="81">
        <v>188.2</v>
      </c>
      <c r="H120" s="82"/>
      <c r="I120" s="83"/>
    </row>
    <row r="121" spans="2:9" ht="18.95" customHeight="1">
      <c r="B121" s="78" t="s">
        <v>87</v>
      </c>
      <c r="C121" s="79"/>
      <c r="D121" s="78">
        <v>30</v>
      </c>
      <c r="E121" s="80"/>
      <c r="F121" s="79"/>
      <c r="G121" s="81">
        <v>199.7</v>
      </c>
      <c r="H121" s="82"/>
      <c r="I121" s="83"/>
    </row>
    <row r="122" spans="2:9" ht="18.95" customHeight="1">
      <c r="B122" s="78" t="s">
        <v>87</v>
      </c>
      <c r="C122" s="79"/>
      <c r="D122" s="78">
        <v>50</v>
      </c>
      <c r="E122" s="80"/>
      <c r="F122" s="79"/>
      <c r="G122" s="81">
        <v>214.2</v>
      </c>
      <c r="H122" s="82"/>
      <c r="I122" s="83"/>
    </row>
    <row r="123" spans="2:9" ht="18.95" customHeight="1">
      <c r="B123" s="78" t="s">
        <v>87</v>
      </c>
      <c r="C123" s="79"/>
      <c r="D123" s="78">
        <v>70</v>
      </c>
      <c r="E123" s="80"/>
      <c r="F123" s="79"/>
      <c r="G123" s="81">
        <v>223.6</v>
      </c>
      <c r="H123" s="82"/>
      <c r="I123" s="83"/>
    </row>
    <row r="124" spans="2:9" ht="18.95" customHeight="1">
      <c r="B124" s="78" t="s">
        <v>87</v>
      </c>
      <c r="C124" s="79"/>
      <c r="D124" s="78">
        <v>80</v>
      </c>
      <c r="E124" s="80"/>
      <c r="F124" s="79"/>
      <c r="G124" s="81">
        <v>227.4</v>
      </c>
      <c r="H124" s="82"/>
      <c r="I124" s="83"/>
    </row>
    <row r="125" spans="2:9" ht="18.95" customHeight="1">
      <c r="B125" s="78" t="s">
        <v>87</v>
      </c>
      <c r="C125" s="79"/>
      <c r="D125" s="78">
        <v>100</v>
      </c>
      <c r="E125" s="80"/>
      <c r="F125" s="79"/>
      <c r="G125" s="81">
        <v>233.6</v>
      </c>
      <c r="H125" s="82"/>
      <c r="I125" s="83"/>
    </row>
    <row r="126" spans="2:9" ht="18.95" customHeight="1"/>
    <row r="127" spans="2:9" ht="18.95" customHeight="1"/>
  </sheetData>
  <mergeCells count="5">
    <mergeCell ref="I1:N1"/>
    <mergeCell ref="T4:U4"/>
    <mergeCell ref="V24:Z24"/>
    <mergeCell ref="D41:F41"/>
    <mergeCell ref="G41:I41"/>
  </mergeCells>
  <phoneticPr fontId="9" type="noConversion"/>
  <dataValidations disablePrompts="1" count="2">
    <dataValidation type="list" allowBlank="1" showInputMessage="1" showErrorMessage="1" sqref="O26:O27">
      <formula1>"울진,추풍령,안동,포항,대구,춘양,영주,문경,영덕,의성,구미,영천, "</formula1>
    </dataValidation>
    <dataValidation type="list" allowBlank="1" showInputMessage="1" showErrorMessage="1" sqref="P26:P27">
      <formula1>"10,20,30,50,70,80,100"</formula1>
    </dataValidation>
  </dataValidations>
  <pageMargins left="1.91" right="0.15748031496062992" top="0.78740157480314965" bottom="0.59055118110236227" header="0.51181102362204722" footer="0.51181102362204722"/>
  <pageSetup paperSize="9" orientation="landscape" r:id="rId1"/>
  <headerFooter alignWithMargins="0"/>
  <colBreaks count="1" manualBreakCount="1">
    <brk id="18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2" sqref="G32"/>
    </sheetView>
  </sheetViews>
  <sheetFormatPr defaultRowHeight="14.25"/>
  <sheetData/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B1:AU129"/>
  <sheetViews>
    <sheetView showGridLines="0" view="pageBreakPreview" topLeftCell="A3" zoomScaleSheetLayoutView="100" workbookViewId="0">
      <selection activeCell="Q41" sqref="Q41"/>
    </sheetView>
  </sheetViews>
  <sheetFormatPr defaultColWidth="8" defaultRowHeight="12"/>
  <cols>
    <col min="1" max="1" width="8" style="9" customWidth="1"/>
    <col min="2" max="6" width="3.25" style="9" customWidth="1"/>
    <col min="7" max="7" width="7.875" style="9" customWidth="1"/>
    <col min="8" max="8" width="6" style="9" customWidth="1"/>
    <col min="9" max="14" width="3.25" style="9" customWidth="1"/>
    <col min="15" max="16" width="9.375" style="9" customWidth="1"/>
    <col min="17" max="18" width="3.25" style="9" customWidth="1"/>
    <col min="19" max="19" width="4.25" style="9" hidden="1" customWidth="1"/>
    <col min="20" max="26" width="11.375" style="9" hidden="1" customWidth="1"/>
    <col min="27" max="27" width="4.25" style="9" hidden="1" customWidth="1"/>
    <col min="28" max="28" width="11.625" style="9" hidden="1" customWidth="1"/>
    <col min="29" max="29" width="4.25" style="9" hidden="1" customWidth="1"/>
    <col min="30" max="36" width="11.375" style="9" hidden="1" customWidth="1"/>
    <col min="37" max="37" width="4.25" style="9" hidden="1" customWidth="1"/>
    <col min="38" max="38" width="11.625" style="9" hidden="1" customWidth="1"/>
    <col min="39" max="47" width="9.75" style="9" customWidth="1"/>
    <col min="48" max="16384" width="8" style="9"/>
  </cols>
  <sheetData>
    <row r="1" spans="3:47" ht="18.95" hidden="1" customHeight="1"/>
    <row r="2" spans="3:47" ht="18.95" hidden="1" customHeight="1"/>
    <row r="3" spans="3:47" ht="18.95" customHeight="1">
      <c r="S3" s="10"/>
      <c r="T3" s="11" t="s">
        <v>8</v>
      </c>
      <c r="U3" s="10"/>
      <c r="V3" s="10"/>
      <c r="W3" s="11"/>
      <c r="X3" s="10"/>
      <c r="Y3" s="10"/>
      <c r="Z3" s="10"/>
      <c r="AA3" s="10"/>
      <c r="AB3" s="10"/>
      <c r="AC3" s="10"/>
      <c r="AD3" s="11" t="s">
        <v>8</v>
      </c>
      <c r="AE3" s="10"/>
      <c r="AF3" s="10"/>
      <c r="AG3" s="10"/>
      <c r="AH3" s="10"/>
      <c r="AI3" s="10"/>
      <c r="AJ3" s="10"/>
      <c r="AK3" s="10"/>
      <c r="AL3" s="10"/>
      <c r="AM3" s="11" t="s">
        <v>9</v>
      </c>
      <c r="AN3" s="93"/>
      <c r="AO3" s="93"/>
      <c r="AP3" s="93"/>
      <c r="AQ3" s="93"/>
      <c r="AR3" s="93"/>
      <c r="AS3" s="93"/>
      <c r="AT3" s="93"/>
      <c r="AU3" s="93"/>
    </row>
    <row r="4" spans="3:47" ht="18.95" customHeight="1">
      <c r="C4" s="11" t="s">
        <v>10</v>
      </c>
      <c r="H4" s="12" t="s">
        <v>89</v>
      </c>
      <c r="I4" s="12" t="str">
        <f>수리집수면적유역도!D4</f>
        <v>11+10</v>
      </c>
      <c r="J4" s="12"/>
      <c r="K4" s="12"/>
      <c r="L4" s="12"/>
      <c r="M4" s="12"/>
      <c r="N4" s="12"/>
      <c r="T4" s="13"/>
      <c r="AD4" s="13"/>
      <c r="AM4" s="93"/>
      <c r="AN4" s="93"/>
      <c r="AO4" s="93"/>
      <c r="AP4" s="93"/>
      <c r="AQ4" s="93"/>
      <c r="AR4" s="93"/>
      <c r="AS4" s="93"/>
      <c r="AT4" s="93"/>
      <c r="AU4" s="93"/>
    </row>
    <row r="5" spans="3:47" ht="18.95" hidden="1" customHeight="1">
      <c r="S5" s="14"/>
      <c r="T5" s="155" t="s">
        <v>11</v>
      </c>
      <c r="U5" s="155"/>
      <c r="V5" s="15"/>
      <c r="W5" s="15"/>
      <c r="X5" s="15"/>
      <c r="Y5" s="15"/>
      <c r="Z5" s="15"/>
      <c r="AA5" s="16"/>
      <c r="AC5" s="14"/>
      <c r="AD5" s="155" t="s">
        <v>12</v>
      </c>
      <c r="AE5" s="155"/>
      <c r="AF5" s="15"/>
      <c r="AG5" s="15"/>
      <c r="AH5" s="15"/>
      <c r="AI5" s="15"/>
      <c r="AJ5" s="15"/>
      <c r="AK5" s="16"/>
      <c r="AM5" s="93"/>
      <c r="AN5" s="93"/>
      <c r="AO5" s="93"/>
      <c r="AP5" s="93"/>
      <c r="AQ5" s="93"/>
      <c r="AR5" s="93"/>
      <c r="AS5" s="93"/>
      <c r="AT5" s="93"/>
      <c r="AU5" s="93"/>
    </row>
    <row r="6" spans="3:47" ht="18.95" customHeight="1">
      <c r="D6" s="13" t="s">
        <v>13</v>
      </c>
      <c r="S6" s="17"/>
      <c r="T6" s="13"/>
      <c r="U6" s="13"/>
      <c r="AA6" s="18"/>
      <c r="AC6" s="17"/>
      <c r="AD6" s="13"/>
      <c r="AK6" s="18"/>
      <c r="AM6" s="141" t="s">
        <v>14</v>
      </c>
      <c r="AN6" s="141"/>
      <c r="AO6" s="93"/>
      <c r="AP6" s="93"/>
      <c r="AQ6" s="93"/>
      <c r="AR6" s="93"/>
      <c r="AS6" s="93"/>
      <c r="AT6" s="93"/>
      <c r="AU6" s="93"/>
    </row>
    <row r="7" spans="3:47" ht="18.95" hidden="1" customHeight="1">
      <c r="S7" s="17"/>
      <c r="T7" s="19"/>
      <c r="U7" s="19"/>
      <c r="V7" s="19"/>
      <c r="W7" s="95">
        <f>U9+W8+X9+U8+Y8</f>
        <v>3.7199999999999998</v>
      </c>
      <c r="X7" s="95"/>
      <c r="Y7" s="19"/>
      <c r="Z7" s="19"/>
      <c r="AA7" s="18"/>
      <c r="AC7" s="17"/>
      <c r="AD7" s="19"/>
      <c r="AE7" s="19"/>
      <c r="AF7" s="19"/>
      <c r="AG7" s="95">
        <f>AE8+AG8+AI8</f>
        <v>34.200000000000003</v>
      </c>
      <c r="AH7" s="95"/>
      <c r="AI7" s="19"/>
      <c r="AJ7" s="19"/>
      <c r="AK7" s="18"/>
      <c r="AM7" s="20"/>
      <c r="AN7" s="20"/>
      <c r="AO7" s="21"/>
      <c r="AP7" s="22"/>
      <c r="AQ7" s="23"/>
      <c r="AR7" s="94"/>
      <c r="AS7" s="23"/>
      <c r="AT7" s="92"/>
      <c r="AU7" s="92"/>
    </row>
    <row r="8" spans="3:47" ht="18.95" customHeight="1">
      <c r="E8" s="9" t="s">
        <v>15</v>
      </c>
      <c r="S8" s="17"/>
      <c r="T8" s="19"/>
      <c r="U8" s="95"/>
      <c r="W8" s="96">
        <v>3</v>
      </c>
      <c r="Y8" s="95"/>
      <c r="Z8" s="24"/>
      <c r="AA8" s="18"/>
      <c r="AC8" s="17"/>
      <c r="AD8" s="19"/>
      <c r="AE8" s="96">
        <f>AF10*MID(AI11,5,4)</f>
        <v>7.2</v>
      </c>
      <c r="AF8" s="25"/>
      <c r="AG8" s="96">
        <v>23</v>
      </c>
      <c r="AH8" s="96"/>
      <c r="AI8" s="96">
        <v>4</v>
      </c>
      <c r="AJ8" s="24"/>
      <c r="AK8" s="18"/>
      <c r="AM8" s="13" t="s">
        <v>16</v>
      </c>
      <c r="AN8" s="94"/>
      <c r="AO8" s="26">
        <f>+O10</f>
        <v>0.35</v>
      </c>
      <c r="AP8" s="94" t="s">
        <v>17</v>
      </c>
      <c r="AQ8" s="94"/>
      <c r="AR8" s="92"/>
      <c r="AS8" s="92"/>
      <c r="AT8" s="92"/>
      <c r="AU8" s="92"/>
    </row>
    <row r="9" spans="3:47" ht="18.95" hidden="1" customHeight="1">
      <c r="S9" s="17"/>
      <c r="T9" s="19"/>
      <c r="U9" s="149">
        <f>W11*MID(Y12,3,4)</f>
        <v>0.36</v>
      </c>
      <c r="V9" s="149"/>
      <c r="W9" s="19"/>
      <c r="X9" s="150">
        <f>W11*MID(Y12,3,4)</f>
        <v>0.36</v>
      </c>
      <c r="Y9" s="150"/>
      <c r="Z9" s="19"/>
      <c r="AA9" s="18"/>
      <c r="AC9" s="17"/>
      <c r="AD9" s="19"/>
      <c r="AE9" s="19"/>
      <c r="AF9" s="19"/>
      <c r="AG9" s="19"/>
      <c r="AH9" s="19"/>
      <c r="AI9" s="19"/>
      <c r="AJ9" s="19"/>
      <c r="AK9" s="18"/>
      <c r="AN9" s="92"/>
      <c r="AO9" s="27"/>
      <c r="AQ9" s="23"/>
      <c r="AR9" s="23"/>
      <c r="AS9" s="92"/>
      <c r="AT9" s="23"/>
      <c r="AU9" s="23"/>
    </row>
    <row r="10" spans="3:47" ht="18.95" customHeight="1">
      <c r="F10" s="9" t="s">
        <v>18</v>
      </c>
      <c r="L10" s="55" t="s">
        <v>88</v>
      </c>
      <c r="O10" s="28">
        <f>ROUND(O11*1.5,2)</f>
        <v>0.35</v>
      </c>
      <c r="P10" s="28"/>
      <c r="Q10" s="28"/>
      <c r="S10" s="17"/>
      <c r="T10" s="19"/>
      <c r="U10" s="29"/>
      <c r="V10" s="151">
        <f>W10+W11</f>
        <v>1.5</v>
      </c>
      <c r="W10" s="19">
        <v>0.3</v>
      </c>
      <c r="X10" s="19" t="s">
        <v>19</v>
      </c>
      <c r="Y10" s="19"/>
      <c r="AA10" s="18"/>
      <c r="AC10" s="17"/>
      <c r="AD10" s="19"/>
      <c r="AE10" s="19"/>
      <c r="AF10" s="152">
        <f>AG10+AG11</f>
        <v>3.6</v>
      </c>
      <c r="AG10" s="95">
        <v>0.6</v>
      </c>
      <c r="AH10" s="19" t="s">
        <v>20</v>
      </c>
      <c r="AI10" s="19"/>
      <c r="AK10" s="18"/>
      <c r="AN10" s="92"/>
      <c r="AO10" s="27"/>
      <c r="AQ10" s="23"/>
      <c r="AR10" s="23"/>
      <c r="AS10" s="92"/>
      <c r="AT10" s="23"/>
      <c r="AU10" s="23"/>
    </row>
    <row r="11" spans="3:47" ht="18.95" customHeight="1">
      <c r="F11" s="9" t="s">
        <v>21</v>
      </c>
      <c r="L11" s="9" t="s">
        <v>88</v>
      </c>
      <c r="O11" s="28">
        <f>ROUND(0.2778*O12*O13*O14,2)</f>
        <v>0.23</v>
      </c>
      <c r="S11" s="17"/>
      <c r="T11" s="19"/>
      <c r="U11" s="19"/>
      <c r="V11" s="151"/>
      <c r="W11" s="153">
        <v>1.2</v>
      </c>
      <c r="X11" s="19"/>
      <c r="AA11" s="18"/>
      <c r="AC11" s="17"/>
      <c r="AD11" s="19"/>
      <c r="AE11" s="19"/>
      <c r="AF11" s="152"/>
      <c r="AG11" s="154">
        <v>3</v>
      </c>
      <c r="AH11" s="19"/>
      <c r="AI11" s="29" t="s">
        <v>22</v>
      </c>
      <c r="AK11" s="18"/>
      <c r="AM11" s="13" t="s">
        <v>23</v>
      </c>
      <c r="AN11" s="94"/>
      <c r="AO11" s="94"/>
      <c r="AP11" s="94"/>
      <c r="AQ11" s="94"/>
      <c r="AR11" s="92"/>
      <c r="AS11" s="92"/>
      <c r="AT11" s="92"/>
      <c r="AU11" s="92"/>
    </row>
    <row r="12" spans="3:47" ht="18.95" customHeight="1">
      <c r="F12" s="9" t="s">
        <v>24</v>
      </c>
      <c r="J12" s="156"/>
      <c r="K12" s="156"/>
      <c r="L12" s="9" t="s">
        <v>88</v>
      </c>
      <c r="O12" s="85">
        <v>0.9</v>
      </c>
      <c r="S12" s="17"/>
      <c r="T12" s="19"/>
      <c r="U12" s="19"/>
      <c r="V12" s="151"/>
      <c r="W12" s="153"/>
      <c r="X12" s="19"/>
      <c r="Y12" s="29" t="s">
        <v>25</v>
      </c>
      <c r="AA12" s="18"/>
      <c r="AC12" s="17"/>
      <c r="AD12" s="19"/>
      <c r="AE12" s="19"/>
      <c r="AF12" s="152"/>
      <c r="AG12" s="154"/>
      <c r="AH12" s="19"/>
      <c r="AI12" s="19"/>
      <c r="AK12" s="18"/>
      <c r="AM12" s="92"/>
      <c r="AN12" s="92"/>
      <c r="AO12" s="92"/>
      <c r="AP12" s="9" t="s">
        <v>26</v>
      </c>
      <c r="AQ12" s="92"/>
      <c r="AR12" s="30">
        <v>800</v>
      </c>
      <c r="AS12" s="31" t="s">
        <v>4</v>
      </c>
      <c r="AU12" s="92"/>
    </row>
    <row r="13" spans="3:47" ht="18.95" customHeight="1">
      <c r="F13" s="9" t="s">
        <v>27</v>
      </c>
      <c r="L13" s="9" t="s">
        <v>88</v>
      </c>
      <c r="O13" s="28">
        <f>O30</f>
        <v>109</v>
      </c>
      <c r="S13" s="17"/>
      <c r="T13" s="19">
        <f>W11</f>
        <v>1.2</v>
      </c>
      <c r="U13" s="19"/>
      <c r="V13" s="19"/>
      <c r="W13" s="95">
        <f>W8</f>
        <v>3</v>
      </c>
      <c r="X13" s="19"/>
      <c r="Y13" s="19"/>
      <c r="Z13" s="19"/>
      <c r="AA13" s="18"/>
      <c r="AC13" s="17"/>
      <c r="AD13" s="19">
        <f>AG11</f>
        <v>3</v>
      </c>
      <c r="AE13" s="19"/>
      <c r="AF13" s="19"/>
      <c r="AG13" s="19"/>
      <c r="AH13" s="19"/>
      <c r="AI13" s="19"/>
      <c r="AJ13" s="19"/>
      <c r="AK13" s="18"/>
      <c r="AM13" s="92"/>
      <c r="AN13" s="92"/>
      <c r="AO13" s="92"/>
      <c r="AP13" s="9" t="s">
        <v>28</v>
      </c>
      <c r="AQ13" s="92"/>
    </row>
    <row r="14" spans="3:47" ht="18.95" customHeight="1">
      <c r="F14" s="9" t="s">
        <v>29</v>
      </c>
      <c r="L14" s="9" t="s">
        <v>88</v>
      </c>
      <c r="O14" s="89">
        <f>O15/1000000</f>
        <v>8.3140000000000002E-3</v>
      </c>
      <c r="P14" s="84">
        <f>O14*100</f>
        <v>0.83140000000000003</v>
      </c>
      <c r="S14" s="17"/>
      <c r="T14" s="19"/>
      <c r="U14" s="32">
        <f>U9</f>
        <v>0.36</v>
      </c>
      <c r="V14" s="19"/>
      <c r="X14" s="95"/>
      <c r="Y14" s="19"/>
      <c r="Z14" s="19"/>
      <c r="AA14" s="18"/>
      <c r="AC14" s="17"/>
      <c r="AD14" s="19"/>
      <c r="AE14" s="32">
        <f>ROUND(AE8/AF10*AG11,2)</f>
        <v>6</v>
      </c>
      <c r="AF14" s="19"/>
      <c r="AG14" s="95">
        <f>AG8</f>
        <v>23</v>
      </c>
      <c r="AH14" s="95"/>
      <c r="AI14" s="19"/>
      <c r="AJ14" s="19"/>
      <c r="AK14" s="18"/>
      <c r="AM14" s="92"/>
      <c r="AN14" s="92"/>
      <c r="AO14" s="92"/>
      <c r="AQ14" s="9" t="s">
        <v>30</v>
      </c>
      <c r="AR14" s="92"/>
      <c r="AS14" s="92" t="s">
        <v>3</v>
      </c>
      <c r="AT14" s="33">
        <f>ROUND(0.63185*(AR12/1000)^2,3)</f>
        <v>0.40400000000000003</v>
      </c>
      <c r="AU14" s="31" t="s">
        <v>0</v>
      </c>
    </row>
    <row r="15" spans="3:47" ht="18.95" customHeight="1">
      <c r="O15" s="91">
        <f>수리집수면적유역도!E4</f>
        <v>8314</v>
      </c>
      <c r="P15" s="9" t="s">
        <v>92</v>
      </c>
      <c r="S15" s="17"/>
      <c r="T15" s="19"/>
      <c r="U15" s="32"/>
      <c r="V15" s="19"/>
      <c r="W15" s="95"/>
      <c r="X15" s="95"/>
      <c r="Y15" s="19"/>
      <c r="Z15" s="19"/>
      <c r="AA15" s="18"/>
      <c r="AC15" s="17"/>
      <c r="AD15" s="19"/>
      <c r="AE15" s="32"/>
      <c r="AF15" s="19"/>
      <c r="AG15" s="95"/>
      <c r="AH15" s="95"/>
      <c r="AI15" s="19"/>
      <c r="AJ15" s="19"/>
      <c r="AK15" s="18"/>
      <c r="AM15" s="92"/>
      <c r="AN15" s="92"/>
      <c r="AO15" s="92"/>
      <c r="AP15" s="9" t="s">
        <v>31</v>
      </c>
      <c r="AQ15" s="92"/>
      <c r="AR15" s="92"/>
    </row>
    <row r="16" spans="3:47" ht="18.95" customHeight="1">
      <c r="D16" s="13" t="s">
        <v>32</v>
      </c>
      <c r="S16" s="17"/>
      <c r="T16" s="19"/>
      <c r="U16" s="32"/>
      <c r="V16" s="19"/>
      <c r="W16" s="95"/>
      <c r="X16" s="95"/>
      <c r="Y16" s="19"/>
      <c r="Z16" s="19"/>
      <c r="AA16" s="18"/>
      <c r="AC16" s="17"/>
      <c r="AD16" s="19"/>
      <c r="AE16" s="32"/>
      <c r="AF16" s="19"/>
      <c r="AG16" s="95"/>
      <c r="AH16" s="95"/>
      <c r="AI16" s="19"/>
      <c r="AJ16" s="19"/>
      <c r="AK16" s="18"/>
      <c r="AM16" s="92"/>
      <c r="AN16" s="92"/>
      <c r="AO16" s="92"/>
      <c r="AQ16" s="9" t="s">
        <v>33</v>
      </c>
      <c r="AR16" s="92"/>
      <c r="AS16" s="92" t="s">
        <v>3</v>
      </c>
      <c r="AT16" s="33">
        <f>ROUND(2.0944*(AR12/1000),3)</f>
        <v>1.6759999999999999</v>
      </c>
      <c r="AU16" s="31" t="s">
        <v>1</v>
      </c>
    </row>
    <row r="17" spans="4:47" ht="18.95" customHeight="1">
      <c r="S17" s="17"/>
      <c r="U17" s="34" t="s">
        <v>34</v>
      </c>
      <c r="V17" s="35" t="str">
        <f>"√"&amp;FIXED(T13,2)&amp;"² + "&amp;FIXED(U14,2)&amp;"² ="</f>
        <v>√1.20² + 0.36² =</v>
      </c>
      <c r="W17" s="36"/>
      <c r="X17" s="37">
        <f>ROUND((T13^2+U14^2)^0.5,2)</f>
        <v>1.25</v>
      </c>
      <c r="Z17" s="19"/>
      <c r="AA17" s="18"/>
      <c r="AC17" s="17"/>
      <c r="AE17" s="34" t="s">
        <v>34</v>
      </c>
      <c r="AF17" s="35" t="str">
        <f>"√"&amp;FIXED(AD13,2)&amp;"² + "&amp;FIXED(AE14,2)&amp;"² ="</f>
        <v>√3.00² + 6.00² =</v>
      </c>
      <c r="AG17" s="36"/>
      <c r="AH17" s="37">
        <f>ROUND((AD13^2+AE14^2)^0.5,2)</f>
        <v>6.71</v>
      </c>
      <c r="AJ17" s="19"/>
      <c r="AK17" s="18"/>
      <c r="AM17" s="92"/>
      <c r="AN17" s="92"/>
      <c r="AO17" s="92"/>
      <c r="AP17" s="9" t="s">
        <v>35</v>
      </c>
      <c r="AS17" s="92" t="s">
        <v>3</v>
      </c>
      <c r="AT17" s="33">
        <f>ROUND(AT14/AT16,3)</f>
        <v>0.24099999999999999</v>
      </c>
      <c r="AU17" s="31"/>
    </row>
    <row r="18" spans="4:47" ht="18.95" customHeight="1">
      <c r="E18" s="9" t="s">
        <v>36</v>
      </c>
      <c r="S18" s="17"/>
      <c r="U18" s="34" t="s">
        <v>37</v>
      </c>
      <c r="V18" s="38" t="s">
        <v>38</v>
      </c>
      <c r="W18" s="39">
        <f>ROUND(1/MID(V18,4,3),4)</f>
        <v>3.0300000000000001E-2</v>
      </c>
      <c r="X18" s="40"/>
      <c r="AA18" s="18"/>
      <c r="AC18" s="17"/>
      <c r="AD18" s="41"/>
      <c r="AE18" s="34" t="s">
        <v>37</v>
      </c>
      <c r="AF18" s="38" t="s">
        <v>39</v>
      </c>
      <c r="AG18" s="39">
        <f>ROUND(1/MID(AF18,4,4),4)</f>
        <v>6.7000000000000002E-3</v>
      </c>
      <c r="AH18" s="40"/>
      <c r="AJ18" s="19"/>
      <c r="AK18" s="18"/>
      <c r="AM18" s="92"/>
      <c r="AN18" s="92"/>
      <c r="AO18" s="92"/>
      <c r="AP18" s="9" t="s">
        <v>40</v>
      </c>
      <c r="AQ18" s="92"/>
      <c r="AR18" s="42">
        <v>20</v>
      </c>
      <c r="AS18" s="92" t="s">
        <v>41</v>
      </c>
      <c r="AT18" s="95">
        <f>ROUND(1/AR18*100,2)</f>
        <v>5</v>
      </c>
      <c r="AU18" s="9" t="s">
        <v>42</v>
      </c>
    </row>
    <row r="19" spans="4:47" ht="18.95" customHeight="1">
      <c r="F19" s="43"/>
      <c r="G19" s="44"/>
      <c r="H19" s="44"/>
      <c r="S19" s="17"/>
      <c r="U19" s="34" t="s">
        <v>43</v>
      </c>
      <c r="V19" s="45">
        <v>0.02</v>
      </c>
      <c r="W19" s="39"/>
      <c r="X19" s="46"/>
      <c r="AA19" s="18"/>
      <c r="AC19" s="17"/>
      <c r="AE19" s="34" t="s">
        <v>43</v>
      </c>
      <c r="AF19" s="39">
        <v>0.03</v>
      </c>
      <c r="AG19" s="36" t="s">
        <v>44</v>
      </c>
      <c r="AH19" s="40"/>
      <c r="AK19" s="18"/>
      <c r="AM19" s="92"/>
      <c r="AN19" s="92"/>
      <c r="AO19" s="92"/>
      <c r="AP19" s="92"/>
      <c r="AQ19" s="9" t="s">
        <v>45</v>
      </c>
      <c r="AR19" s="31">
        <v>1.2999999999999999E-2</v>
      </c>
      <c r="AT19" s="92"/>
      <c r="AU19" s="92"/>
    </row>
    <row r="20" spans="4:47" ht="18.95" customHeight="1">
      <c r="E20" s="44" t="s">
        <v>46</v>
      </c>
      <c r="F20" s="43"/>
      <c r="G20" s="44"/>
      <c r="H20" s="44"/>
      <c r="S20" s="17"/>
      <c r="U20" s="92"/>
      <c r="V20" s="92"/>
      <c r="W20" s="31"/>
      <c r="X20" s="92"/>
      <c r="AA20" s="18"/>
      <c r="AC20" s="17"/>
      <c r="AE20" s="92"/>
      <c r="AF20" s="31"/>
      <c r="AK20" s="18"/>
    </row>
    <row r="21" spans="4:47" ht="18.95" customHeight="1">
      <c r="E21" s="44"/>
      <c r="F21" s="43"/>
      <c r="G21" s="44"/>
      <c r="H21" s="44"/>
      <c r="S21" s="47"/>
      <c r="T21" s="48"/>
      <c r="U21" s="49"/>
      <c r="V21" s="50"/>
      <c r="W21" s="51"/>
      <c r="X21" s="48"/>
      <c r="Y21" s="52"/>
      <c r="Z21" s="51"/>
      <c r="AA21" s="53"/>
      <c r="AC21" s="47"/>
      <c r="AD21" s="48"/>
      <c r="AE21" s="49"/>
      <c r="AF21" s="50"/>
      <c r="AG21" s="51"/>
      <c r="AH21" s="48"/>
      <c r="AI21" s="52"/>
      <c r="AJ21" s="51"/>
      <c r="AK21" s="53"/>
      <c r="AN21" s="54" t="s">
        <v>47</v>
      </c>
      <c r="AO21" s="55" t="str">
        <f>"V = 1 / n × R⅔ × I½  = 75 × "&amp;FIXED(AT17,3)&amp;"^⅔ × "&amp;FIXED(ROUND(1/AR18,3),3)&amp;"^⅔  ="</f>
        <v>V = 1 / n × R⅔ × I½  = 75 × 0.241^⅔ × 0.050^⅔  =</v>
      </c>
      <c r="AP21" s="94"/>
      <c r="AR21" s="31"/>
    </row>
    <row r="22" spans="4:47" ht="18.95" customHeight="1">
      <c r="F22" s="44" t="s">
        <v>48</v>
      </c>
      <c r="G22" s="44"/>
      <c r="H22" s="44"/>
      <c r="N22" s="55" t="s">
        <v>88</v>
      </c>
      <c r="O22" s="28">
        <f>ROUND(((2/3*3.28*O23*(O25/O24^0.5))^0.467/60),2)</f>
        <v>0.52</v>
      </c>
      <c r="S22" s="56"/>
      <c r="T22" s="57"/>
      <c r="U22" s="57"/>
      <c r="V22" s="57"/>
      <c r="W22" s="57"/>
      <c r="X22" s="57"/>
      <c r="Y22" s="57"/>
      <c r="Z22" s="57"/>
      <c r="AA22" s="58"/>
      <c r="AC22" s="56"/>
      <c r="AD22" s="59"/>
      <c r="AE22" s="60"/>
      <c r="AF22" s="61"/>
      <c r="AG22" s="57"/>
      <c r="AH22" s="59"/>
      <c r="AI22" s="62"/>
      <c r="AJ22" s="57"/>
      <c r="AK22" s="58"/>
      <c r="AN22" s="54"/>
      <c r="AP22" s="94"/>
      <c r="AQ22" s="31"/>
      <c r="AS22" s="33">
        <f>ROUND(75*AT17^(2/3)*(1/AR18)^(1/2),3)</f>
        <v>6.4950000000000001</v>
      </c>
      <c r="AT22" s="9" t="s">
        <v>49</v>
      </c>
    </row>
    <row r="23" spans="4:47" ht="18.95" customHeight="1">
      <c r="F23" s="44" t="s">
        <v>50</v>
      </c>
      <c r="G23" s="44"/>
      <c r="H23" s="44"/>
      <c r="N23" s="9" t="s">
        <v>88</v>
      </c>
      <c r="O23" s="98">
        <v>735</v>
      </c>
      <c r="S23" s="17"/>
      <c r="T23" s="9" t="s">
        <v>51</v>
      </c>
      <c r="AA23" s="18"/>
      <c r="AC23" s="17"/>
      <c r="AD23" s="9" t="s">
        <v>51</v>
      </c>
      <c r="AE23" s="63"/>
      <c r="AF23" s="31"/>
      <c r="AH23" s="41"/>
      <c r="AI23" s="92"/>
      <c r="AK23" s="18"/>
      <c r="AN23" s="54"/>
      <c r="AP23" s="94"/>
      <c r="AQ23" s="31"/>
      <c r="AS23" s="33"/>
    </row>
    <row r="24" spans="4:47" ht="18.95" customHeight="1">
      <c r="F24" s="44" t="s">
        <v>52</v>
      </c>
      <c r="G24" s="44"/>
      <c r="H24" s="44"/>
      <c r="N24" s="9" t="s">
        <v>88</v>
      </c>
      <c r="O24" s="28">
        <f>O26/O23</f>
        <v>0.50204081632653064</v>
      </c>
      <c r="S24" s="17"/>
      <c r="T24" s="92" t="s">
        <v>53</v>
      </c>
      <c r="U24" s="9" t="str">
        <f>" ( "&amp;X17&amp;" × 2 EA ) + "&amp;W13&amp;"  ="</f>
        <v xml:space="preserve"> ( 1.25 × 2 EA ) + 3  =</v>
      </c>
      <c r="X24" s="64">
        <f>ROUND(X17*2+W13,3)</f>
        <v>5.5</v>
      </c>
      <c r="AA24" s="18"/>
      <c r="AC24" s="17"/>
      <c r="AD24" s="92" t="s">
        <v>53</v>
      </c>
      <c r="AE24" s="9" t="str">
        <f>" ( "&amp;FIXED(AH17,2)&amp;" ×2 EA ) + "&amp;FIXED(AG14,2)&amp;"  ="</f>
        <v xml:space="preserve"> ( 6.71 ×2 EA ) + 23.00  =</v>
      </c>
      <c r="AH24" s="64">
        <f>ROUND(AH17*2+AG14,3)</f>
        <v>36.42</v>
      </c>
      <c r="AK24" s="18"/>
      <c r="AN24" s="54" t="s">
        <v>54</v>
      </c>
      <c r="AO24" s="9" t="str">
        <f>"Q = A × V   = "&amp;FIXED(AT14,3)&amp;" × "&amp;FIXED(AS22,3)&amp;"  ="</f>
        <v>Q = A × V   = 0.404 × 6.495  =</v>
      </c>
      <c r="AQ24" s="65"/>
      <c r="AR24" s="31"/>
      <c r="AS24" s="33">
        <f>ROUND(AT14*AS22,3)</f>
        <v>2.6240000000000001</v>
      </c>
      <c r="AT24" s="9" t="s">
        <v>55</v>
      </c>
    </row>
    <row r="25" spans="4:47" ht="18.95" customHeight="1">
      <c r="F25" s="44" t="s">
        <v>56</v>
      </c>
      <c r="N25" s="9" t="s">
        <v>88</v>
      </c>
      <c r="O25" s="85">
        <v>0.7</v>
      </c>
      <c r="S25" s="17"/>
      <c r="T25" s="92"/>
      <c r="X25" s="64"/>
      <c r="AA25" s="18"/>
      <c r="AC25" s="17"/>
      <c r="AD25" s="92"/>
      <c r="AH25" s="64"/>
      <c r="AK25" s="18"/>
      <c r="AN25" s="41"/>
      <c r="AO25" s="92"/>
      <c r="AP25" s="92"/>
      <c r="AQ25" s="92"/>
      <c r="AR25" s="92"/>
      <c r="AS25" s="92"/>
      <c r="AT25" s="92"/>
    </row>
    <row r="26" spans="4:47" ht="18.95" customHeight="1">
      <c r="F26" s="44" t="s">
        <v>57</v>
      </c>
      <c r="N26" s="9" t="s">
        <v>88</v>
      </c>
      <c r="O26" s="99">
        <f>542-173</f>
        <v>369</v>
      </c>
      <c r="S26" s="17"/>
      <c r="T26" s="9" t="s">
        <v>58</v>
      </c>
      <c r="X26" s="64"/>
      <c r="AA26" s="18"/>
      <c r="AC26" s="17"/>
      <c r="AD26" s="9" t="s">
        <v>58</v>
      </c>
      <c r="AH26" s="64"/>
      <c r="AK26" s="18"/>
      <c r="AN26" s="41"/>
      <c r="AO26" s="142" t="str">
        <f>AS24&amp;"㎥/s &gt; Qd = "&amp;AO8&amp;"㎥/s "&amp;IF(AS24&gt;AO8," -  O K  - "," -  N O  - ")</f>
        <v xml:space="preserve">2.624㎥/s &gt; Qd = 0.35㎥/s  -  O K  - </v>
      </c>
      <c r="AP26" s="142"/>
      <c r="AQ26" s="142"/>
      <c r="AR26" s="142"/>
      <c r="AS26" s="142"/>
      <c r="AU26" s="92"/>
    </row>
    <row r="27" spans="4:47" ht="18.95" hidden="1" customHeight="1">
      <c r="S27" s="17"/>
      <c r="T27" s="92" t="s">
        <v>59</v>
      </c>
      <c r="U27" s="9" t="str">
        <f>" ( "&amp;W8+U14*2&amp;" + "&amp;W13&amp;" )× 1/2 × "&amp;W11&amp;"  ="</f>
        <v xml:space="preserve"> ( 3.72 + 3 )× 1/2 × 1.2  =</v>
      </c>
      <c r="X27" s="64">
        <f>ROUND(((W8+U14*2)+W13)/2*W11,2)</f>
        <v>4.03</v>
      </c>
      <c r="AA27" s="18"/>
      <c r="AC27" s="17"/>
      <c r="AD27" s="92" t="s">
        <v>59</v>
      </c>
      <c r="AE27" s="9" t="str">
        <f>" ( "&amp;FIXED(AG8+AE14*2,2)&amp;" + "&amp;FIXED(AG14,2)&amp;" ) ×1/2 ×"&amp;FIXED(AG11,2)&amp;"  ="</f>
        <v xml:space="preserve"> ( 35.00 + 23.00 ) ×1/2 ×3.00  =</v>
      </c>
      <c r="AH27" s="64">
        <f>ROUND(((AG8+AE14*2)+AG14)/2*AG11,2)</f>
        <v>87</v>
      </c>
      <c r="AK27" s="18"/>
      <c r="AN27" s="41"/>
      <c r="AP27" s="66"/>
      <c r="AQ27" s="92"/>
      <c r="AR27" s="67"/>
      <c r="AS27" s="92"/>
      <c r="AU27" s="92"/>
    </row>
    <row r="28" spans="4:47" ht="18.95" customHeight="1">
      <c r="D28" s="13" t="s">
        <v>60</v>
      </c>
      <c r="S28" s="17"/>
      <c r="T28" s="92"/>
      <c r="X28" s="64"/>
      <c r="AA28" s="18"/>
      <c r="AC28" s="17"/>
      <c r="AD28" s="92"/>
      <c r="AH28" s="64"/>
      <c r="AK28" s="18"/>
      <c r="AN28" s="54" t="s">
        <v>61</v>
      </c>
      <c r="AO28" s="92">
        <f>ROUND(AS24/AO8*100,)</f>
        <v>750</v>
      </c>
      <c r="AP28" s="9" t="s">
        <v>42</v>
      </c>
      <c r="AQ28" s="92"/>
      <c r="AR28" s="67"/>
      <c r="AS28" s="92"/>
      <c r="AU28" s="92"/>
    </row>
    <row r="29" spans="4:47" ht="18.95" hidden="1" customHeight="1" thickBot="1">
      <c r="S29" s="17"/>
      <c r="T29" s="9" t="s">
        <v>62</v>
      </c>
      <c r="X29" s="64"/>
      <c r="AA29" s="18"/>
      <c r="AC29" s="17"/>
      <c r="AD29" s="9" t="s">
        <v>62</v>
      </c>
      <c r="AH29" s="64"/>
      <c r="AK29" s="18"/>
    </row>
    <row r="30" spans="4:47" ht="18.95" customHeight="1">
      <c r="E30" s="9" t="s">
        <v>63</v>
      </c>
      <c r="L30" s="9" t="s">
        <v>88</v>
      </c>
      <c r="O30" s="28">
        <f>ROUND((H32/24)*(24/O22)^0.557,2)</f>
        <v>109</v>
      </c>
      <c r="S30" s="17"/>
      <c r="T30" s="92" t="s">
        <v>64</v>
      </c>
      <c r="U30" s="9" t="str">
        <f>" ( "&amp;X27&amp;" / "&amp;X24&amp;" )  ="</f>
        <v xml:space="preserve"> ( 4.03 / 5.5 )  =</v>
      </c>
      <c r="X30" s="64">
        <f>ROUND(X27/X24,3)</f>
        <v>0.73299999999999998</v>
      </c>
      <c r="AA30" s="18"/>
      <c r="AC30" s="17"/>
      <c r="AD30" s="92" t="s">
        <v>64</v>
      </c>
      <c r="AE30" s="9" t="str">
        <f>" ( "&amp;FIXED(AH27,2)&amp;" / "&amp;FIXED(AH24,2)&amp;" ) ="</f>
        <v xml:space="preserve"> ( 87.00 / 36.42 ) =</v>
      </c>
      <c r="AH30" s="64">
        <f>ROUND(AH27/AH24,3)</f>
        <v>2.3889999999999998</v>
      </c>
      <c r="AK30" s="18"/>
    </row>
    <row r="31" spans="4:47" ht="18.95" customHeight="1">
      <c r="N31" s="130"/>
      <c r="S31" s="17"/>
      <c r="T31" s="92"/>
      <c r="X31" s="64"/>
      <c r="AA31" s="18"/>
      <c r="AC31" s="17"/>
      <c r="AD31" s="92"/>
      <c r="AH31" s="64"/>
      <c r="AK31" s="18"/>
    </row>
    <row r="32" spans="4:47" ht="18.95" customHeight="1">
      <c r="F32" s="9" t="s">
        <v>65</v>
      </c>
      <c r="H32" s="63">
        <f t="array" ref="H32">MAX(IF(($B$44:$B$127=O33)*($D$44:$D$127=P33),$G$44:$G$127,""))</f>
        <v>309.5</v>
      </c>
      <c r="I32" s="71"/>
      <c r="J32" s="156" t="s">
        <v>66</v>
      </c>
      <c r="K32" s="156"/>
      <c r="N32" s="130"/>
      <c r="O32" s="72" t="s">
        <v>67</v>
      </c>
      <c r="P32" s="72" t="s">
        <v>68</v>
      </c>
      <c r="S32" s="17"/>
      <c r="T32" s="9" t="s">
        <v>69</v>
      </c>
      <c r="X32" s="64"/>
      <c r="AA32" s="18"/>
      <c r="AC32" s="17"/>
      <c r="AD32" s="9" t="s">
        <v>69</v>
      </c>
      <c r="AH32" s="64"/>
      <c r="AK32" s="18"/>
    </row>
    <row r="33" spans="2:37" ht="18.75" customHeight="1">
      <c r="H33" s="71"/>
      <c r="I33" s="71"/>
      <c r="J33" s="92"/>
      <c r="K33" s="92"/>
      <c r="N33" s="130"/>
      <c r="O33" s="134" t="s">
        <v>124</v>
      </c>
      <c r="P33" s="135">
        <v>100</v>
      </c>
      <c r="S33" s="17"/>
      <c r="T33" s="92" t="s">
        <v>70</v>
      </c>
      <c r="U33" s="9" t="str">
        <f>" 1 / "&amp;V19&amp;" × "&amp;X30&amp;"^ ⅔ × "&amp;W18&amp;" ^½  ="</f>
        <v xml:space="preserve"> 1 / 0.02 × 0.733^ ⅔ × 0.0303 ^½  =</v>
      </c>
      <c r="X33" s="64">
        <f>ROUND(1/V19*X30^(2/3)*W18^(1/2),3)</f>
        <v>7.0759999999999996</v>
      </c>
      <c r="Y33" s="9" t="s">
        <v>71</v>
      </c>
      <c r="AA33" s="18"/>
      <c r="AC33" s="17"/>
      <c r="AD33" s="92" t="s">
        <v>70</v>
      </c>
      <c r="AE33" s="9" t="str">
        <f>" 1/"&amp;FIXED(AF19,3)&amp;" ×"&amp;FIXED(AH30,3)&amp;"^ ⅔ ×"&amp;FIXED(AG18,3)&amp;" ^½ ="</f>
        <v xml:space="preserve"> 1/0.030 ×2.389^ ⅔ ×0.007 ^½ =</v>
      </c>
      <c r="AH33" s="64">
        <f>ROUND(1/AF19*AH30^(2/3)*AG18^(1/2),3)</f>
        <v>4.8760000000000003</v>
      </c>
      <c r="AI33" s="9" t="s">
        <v>71</v>
      </c>
      <c r="AK33" s="18"/>
    </row>
    <row r="34" spans="2:37" ht="18.95" hidden="1" customHeight="1">
      <c r="H34" s="71"/>
      <c r="I34" s="71"/>
      <c r="J34" s="92"/>
      <c r="K34" s="92"/>
      <c r="N34" s="130"/>
      <c r="O34" s="131"/>
      <c r="P34" s="131"/>
      <c r="S34" s="17"/>
      <c r="T34" s="92"/>
      <c r="AA34" s="18"/>
      <c r="AC34" s="17"/>
      <c r="AD34" s="92"/>
      <c r="AH34" s="64"/>
      <c r="AK34" s="18"/>
    </row>
    <row r="35" spans="2:37" ht="18.95" hidden="1" customHeight="1">
      <c r="F35" s="9" t="s">
        <v>72</v>
      </c>
      <c r="N35" s="130"/>
      <c r="O35" s="130"/>
      <c r="P35" s="130"/>
      <c r="S35" s="47"/>
      <c r="T35" s="52"/>
      <c r="U35" s="51"/>
      <c r="V35" s="51"/>
      <c r="W35" s="51"/>
      <c r="X35" s="51"/>
      <c r="Y35" s="51"/>
      <c r="Z35" s="51"/>
      <c r="AA35" s="53"/>
      <c r="AC35" s="47"/>
      <c r="AD35" s="52"/>
      <c r="AE35" s="51"/>
      <c r="AF35" s="51"/>
      <c r="AG35" s="51"/>
      <c r="AH35" s="75"/>
      <c r="AI35" s="51"/>
      <c r="AJ35" s="51"/>
      <c r="AK35" s="53"/>
    </row>
    <row r="36" spans="2:37" ht="18.95" hidden="1" customHeight="1">
      <c r="N36" s="130"/>
      <c r="O36" s="130"/>
      <c r="P36" s="130"/>
      <c r="S36" s="56"/>
      <c r="T36" s="62"/>
      <c r="U36" s="57"/>
      <c r="V36" s="57"/>
      <c r="W36" s="57"/>
      <c r="X36" s="57"/>
      <c r="Y36" s="57"/>
      <c r="Z36" s="57"/>
      <c r="AA36" s="58"/>
      <c r="AC36" s="56"/>
      <c r="AD36" s="62"/>
      <c r="AE36" s="57"/>
      <c r="AF36" s="57"/>
      <c r="AG36" s="57"/>
      <c r="AH36" s="76"/>
      <c r="AI36" s="57"/>
      <c r="AJ36" s="57"/>
      <c r="AK36" s="58"/>
    </row>
    <row r="37" spans="2:37" ht="18.95" hidden="1" customHeight="1">
      <c r="N37" s="130"/>
      <c r="O37" s="130"/>
      <c r="P37" s="130"/>
      <c r="S37" s="17"/>
      <c r="T37" s="9" t="s">
        <v>73</v>
      </c>
      <c r="AA37" s="18"/>
      <c r="AC37" s="17"/>
      <c r="AD37" s="9" t="s">
        <v>73</v>
      </c>
      <c r="AK37" s="18"/>
    </row>
    <row r="38" spans="2:37" ht="18.95" hidden="1" customHeight="1">
      <c r="N38" s="130"/>
      <c r="O38" s="130"/>
      <c r="P38" s="130"/>
      <c r="S38" s="17"/>
      <c r="T38" s="9" t="str">
        <f>"  Q  =  A × V  =  "&amp;FIXED(X27,3)&amp;" × "&amp;FIXED(X33,3)&amp;"  ="</f>
        <v xml:space="preserve">  Q  =  A × V  =  4.030 × 7.076  =</v>
      </c>
      <c r="W38" s="77">
        <f>ROUND(X27*X33,2)</f>
        <v>28.52</v>
      </c>
      <c r="X38" s="13" t="str">
        <f>"㎥/s  &gt;   Qd  =  "&amp;O10&amp;" ㎥/s "</f>
        <v xml:space="preserve">㎥/s  &gt;   Qd  =  0.35 ㎥/s </v>
      </c>
      <c r="Y38" s="13"/>
      <c r="Z38" s="13"/>
      <c r="AA38" s="18"/>
      <c r="AC38" s="17"/>
      <c r="AD38" s="9" t="str">
        <f>"  Q  =  A × V  =  "&amp;FIXED(AH27,3)&amp;" × "&amp;FIXED(AH33,3)&amp;"  ="</f>
        <v xml:space="preserve">  Q  =  A × V  =  87.000 × 4.876  =</v>
      </c>
      <c r="AG38" s="77">
        <f>ROUND(AH27*AH33,2)</f>
        <v>424.21</v>
      </c>
      <c r="AH38" s="13" t="str">
        <f>"㎥/s &gt; Qd = "&amp;O10&amp;" ㎥/s "</f>
        <v xml:space="preserve">㎥/s &gt; Qd = 0.35 ㎥/s </v>
      </c>
      <c r="AI38" s="13"/>
      <c r="AK38" s="18"/>
    </row>
    <row r="39" spans="2:37" ht="18.95" customHeight="1">
      <c r="N39" s="130"/>
      <c r="O39" s="130"/>
      <c r="P39" s="130"/>
      <c r="S39" s="17"/>
      <c r="AA39" s="18"/>
      <c r="AC39" s="17"/>
      <c r="AD39" s="41"/>
      <c r="AG39" s="19"/>
      <c r="AK39" s="18"/>
    </row>
    <row r="40" spans="2:37" ht="18.95" customHeight="1" thickBot="1">
      <c r="S40" s="68"/>
      <c r="T40" s="69"/>
      <c r="U40" s="69"/>
      <c r="V40" s="69"/>
      <c r="W40" s="69"/>
      <c r="X40" s="69"/>
      <c r="Y40" s="69"/>
      <c r="Z40" s="69"/>
      <c r="AA40" s="70"/>
      <c r="AC40" s="68"/>
      <c r="AD40" s="69"/>
      <c r="AE40" s="69"/>
      <c r="AF40" s="69"/>
      <c r="AG40" s="69"/>
      <c r="AH40" s="69"/>
      <c r="AI40" s="69"/>
      <c r="AJ40" s="69"/>
      <c r="AK40" s="70"/>
    </row>
    <row r="41" spans="2:37" ht="18.95" customHeight="1">
      <c r="X41" s="94"/>
      <c r="Y41" s="13"/>
      <c r="Z41" s="13"/>
      <c r="AH41" s="94"/>
      <c r="AI41" s="13"/>
      <c r="AJ41" s="13"/>
    </row>
    <row r="42" spans="2:37" ht="18.95" customHeight="1">
      <c r="S42" s="10"/>
      <c r="T42" s="11"/>
      <c r="U42" s="10"/>
      <c r="V42" s="10"/>
      <c r="W42" s="10"/>
      <c r="X42" s="10"/>
      <c r="Y42" s="10"/>
      <c r="Z42" s="10"/>
      <c r="AA42" s="10"/>
    </row>
    <row r="43" spans="2:37" ht="18.95" customHeight="1">
      <c r="B43" s="78" t="s">
        <v>74</v>
      </c>
      <c r="C43" s="79"/>
      <c r="D43" s="143" t="s">
        <v>68</v>
      </c>
      <c r="E43" s="144"/>
      <c r="F43" s="145"/>
      <c r="G43" s="146" t="s">
        <v>75</v>
      </c>
      <c r="H43" s="147"/>
      <c r="I43" s="148"/>
      <c r="T43" s="13"/>
    </row>
    <row r="44" spans="2:37" ht="18.95" customHeight="1">
      <c r="B44" s="78" t="s">
        <v>76</v>
      </c>
      <c r="C44" s="79"/>
      <c r="D44" s="78">
        <v>10</v>
      </c>
      <c r="E44" s="80"/>
      <c r="F44" s="79"/>
      <c r="G44" s="81">
        <v>199.6</v>
      </c>
      <c r="H44" s="82"/>
      <c r="I44" s="83"/>
      <c r="T44" s="13"/>
    </row>
    <row r="45" spans="2:37" ht="18.95" customHeight="1">
      <c r="B45" s="78" t="s">
        <v>76</v>
      </c>
      <c r="C45" s="79"/>
      <c r="D45" s="78">
        <v>20</v>
      </c>
      <c r="E45" s="80"/>
      <c r="F45" s="79"/>
      <c r="G45" s="81">
        <v>233.2</v>
      </c>
      <c r="H45" s="82"/>
      <c r="I45" s="83"/>
      <c r="T45" s="141"/>
      <c r="U45" s="141"/>
    </row>
    <row r="46" spans="2:37" ht="18.95" customHeight="1">
      <c r="B46" s="78" t="s">
        <v>76</v>
      </c>
      <c r="C46" s="79"/>
      <c r="D46" s="78">
        <v>30</v>
      </c>
      <c r="E46" s="80"/>
      <c r="F46" s="79"/>
      <c r="G46" s="81">
        <v>252.6</v>
      </c>
      <c r="H46" s="82"/>
      <c r="I46" s="83"/>
      <c r="T46" s="13"/>
    </row>
    <row r="47" spans="2:37" ht="18.95" customHeight="1">
      <c r="B47" s="78" t="s">
        <v>76</v>
      </c>
      <c r="C47" s="79"/>
      <c r="D47" s="78">
        <v>50</v>
      </c>
      <c r="E47" s="80"/>
      <c r="F47" s="79"/>
      <c r="G47" s="81">
        <v>276.8</v>
      </c>
      <c r="H47" s="82"/>
      <c r="I47" s="83"/>
      <c r="T47" s="19"/>
      <c r="U47" s="19"/>
      <c r="V47" s="19"/>
      <c r="W47" s="95"/>
      <c r="X47" s="95"/>
      <c r="Y47" s="19"/>
      <c r="Z47" s="19"/>
    </row>
    <row r="48" spans="2:37" ht="18.95" customHeight="1">
      <c r="B48" s="78" t="s">
        <v>76</v>
      </c>
      <c r="C48" s="79"/>
      <c r="D48" s="78">
        <v>100</v>
      </c>
      <c r="E48" s="80"/>
      <c r="F48" s="79"/>
      <c r="G48" s="81">
        <v>309.5</v>
      </c>
      <c r="H48" s="82"/>
      <c r="I48" s="83"/>
      <c r="T48" s="19"/>
      <c r="U48" s="96"/>
      <c r="V48" s="25"/>
      <c r="W48" s="96"/>
      <c r="X48" s="96"/>
      <c r="Y48" s="96"/>
      <c r="Z48" s="24"/>
    </row>
    <row r="49" spans="2:26" ht="18.95" customHeight="1">
      <c r="B49" s="78"/>
      <c r="C49" s="79"/>
      <c r="D49" s="78"/>
      <c r="E49" s="80"/>
      <c r="F49" s="79"/>
      <c r="G49" s="81"/>
      <c r="H49" s="82"/>
      <c r="I49" s="83"/>
      <c r="T49" s="19"/>
      <c r="U49" s="19"/>
      <c r="V49" s="19"/>
      <c r="W49" s="19"/>
      <c r="X49" s="19"/>
      <c r="Y49" s="19"/>
      <c r="Z49" s="19"/>
    </row>
    <row r="50" spans="2:26" ht="18.95" customHeight="1">
      <c r="B50" s="78"/>
      <c r="C50" s="79"/>
      <c r="D50" s="78"/>
      <c r="E50" s="80"/>
      <c r="F50" s="79"/>
      <c r="G50" s="81"/>
      <c r="H50" s="82"/>
      <c r="I50" s="83"/>
      <c r="T50" s="19"/>
      <c r="U50" s="19"/>
      <c r="V50" s="152"/>
      <c r="W50" s="95"/>
      <c r="X50" s="19"/>
      <c r="Y50" s="19"/>
    </row>
    <row r="51" spans="2:26" ht="18.95" customHeight="1">
      <c r="B51" s="78"/>
      <c r="C51" s="79"/>
      <c r="D51" s="78"/>
      <c r="E51" s="80"/>
      <c r="F51" s="79"/>
      <c r="G51" s="81"/>
      <c r="H51" s="82"/>
      <c r="I51" s="83"/>
      <c r="T51" s="19"/>
      <c r="U51" s="19"/>
      <c r="V51" s="152"/>
      <c r="W51" s="154"/>
      <c r="X51" s="19"/>
      <c r="Y51" s="29"/>
    </row>
    <row r="52" spans="2:26" ht="18.95" customHeight="1">
      <c r="B52" s="78"/>
      <c r="C52" s="79"/>
      <c r="D52" s="78"/>
      <c r="E52" s="80"/>
      <c r="F52" s="79"/>
      <c r="G52" s="81"/>
      <c r="H52" s="82"/>
      <c r="I52" s="83"/>
      <c r="T52" s="19"/>
      <c r="U52" s="19"/>
      <c r="V52" s="152"/>
      <c r="W52" s="154"/>
      <c r="X52" s="19"/>
      <c r="Y52" s="19"/>
    </row>
    <row r="53" spans="2:26" ht="18.95" customHeight="1">
      <c r="B53" s="78" t="s">
        <v>77</v>
      </c>
      <c r="C53" s="79"/>
      <c r="D53" s="78">
        <v>30</v>
      </c>
      <c r="E53" s="80"/>
      <c r="F53" s="79"/>
      <c r="G53" s="81">
        <v>200.9</v>
      </c>
      <c r="H53" s="82"/>
      <c r="I53" s="83"/>
      <c r="T53" s="19"/>
      <c r="U53" s="19"/>
      <c r="V53" s="19"/>
      <c r="W53" s="19"/>
      <c r="X53" s="19"/>
      <c r="Y53" s="19"/>
      <c r="Z53" s="19"/>
    </row>
    <row r="54" spans="2:26" ht="18.95" customHeight="1">
      <c r="B54" s="78" t="s">
        <v>77</v>
      </c>
      <c r="C54" s="79"/>
      <c r="D54" s="78">
        <v>50</v>
      </c>
      <c r="E54" s="80"/>
      <c r="F54" s="79"/>
      <c r="G54" s="81">
        <v>216.5</v>
      </c>
      <c r="H54" s="82"/>
      <c r="I54" s="83"/>
      <c r="T54" s="19"/>
      <c r="U54" s="32"/>
      <c r="V54" s="19"/>
      <c r="W54" s="95"/>
      <c r="X54" s="95"/>
      <c r="Y54" s="19"/>
      <c r="Z54" s="19"/>
    </row>
    <row r="55" spans="2:26" ht="18.95" customHeight="1">
      <c r="B55" s="78" t="s">
        <v>77</v>
      </c>
      <c r="C55" s="79"/>
      <c r="D55" s="78">
        <v>70</v>
      </c>
      <c r="E55" s="80"/>
      <c r="F55" s="79"/>
      <c r="G55" s="81">
        <v>226.7</v>
      </c>
      <c r="H55" s="82"/>
      <c r="I55" s="83"/>
      <c r="T55" s="19"/>
      <c r="U55" s="32"/>
      <c r="V55" s="19"/>
      <c r="W55" s="95"/>
      <c r="X55" s="95"/>
      <c r="Y55" s="19"/>
      <c r="Z55" s="19"/>
    </row>
    <row r="56" spans="2:26" ht="18.95" customHeight="1">
      <c r="B56" s="78" t="s">
        <v>77</v>
      </c>
      <c r="C56" s="79"/>
      <c r="D56" s="78">
        <v>80</v>
      </c>
      <c r="E56" s="80"/>
      <c r="F56" s="79"/>
      <c r="G56" s="81">
        <v>230.8</v>
      </c>
      <c r="H56" s="82"/>
      <c r="I56" s="83"/>
      <c r="T56" s="19"/>
      <c r="U56" s="32"/>
      <c r="V56" s="19"/>
      <c r="W56" s="95"/>
      <c r="X56" s="95"/>
      <c r="Y56" s="19"/>
      <c r="Z56" s="19"/>
    </row>
    <row r="57" spans="2:26" ht="18.95" customHeight="1">
      <c r="B57" s="78" t="s">
        <v>77</v>
      </c>
      <c r="C57" s="79"/>
      <c r="D57" s="78">
        <v>100</v>
      </c>
      <c r="E57" s="80"/>
      <c r="F57" s="79"/>
      <c r="G57" s="81">
        <v>237.5</v>
      </c>
      <c r="H57" s="82"/>
      <c r="I57" s="83"/>
      <c r="U57" s="92"/>
      <c r="V57" s="19"/>
      <c r="X57" s="31"/>
      <c r="Z57" s="19"/>
    </row>
    <row r="58" spans="2:26" ht="18.95" customHeight="1">
      <c r="B58" s="78" t="s">
        <v>78</v>
      </c>
      <c r="C58" s="79"/>
      <c r="D58" s="78">
        <v>10</v>
      </c>
      <c r="E58" s="80"/>
      <c r="F58" s="79"/>
      <c r="G58" s="81">
        <v>122.2</v>
      </c>
      <c r="H58" s="82"/>
      <c r="I58" s="83"/>
      <c r="T58" s="41"/>
      <c r="U58" s="92"/>
      <c r="V58" s="63"/>
      <c r="W58" s="31"/>
      <c r="Z58" s="19"/>
    </row>
    <row r="59" spans="2:26" ht="18.95" customHeight="1">
      <c r="B59" s="78" t="s">
        <v>78</v>
      </c>
      <c r="C59" s="79"/>
      <c r="D59" s="78">
        <v>20</v>
      </c>
      <c r="E59" s="80"/>
      <c r="F59" s="79"/>
      <c r="G59" s="81">
        <v>135.30000000000001</v>
      </c>
      <c r="H59" s="82"/>
      <c r="I59" s="83"/>
      <c r="U59" s="92"/>
      <c r="V59" s="31"/>
    </row>
    <row r="60" spans="2:26" ht="18.95" customHeight="1">
      <c r="B60" s="78" t="s">
        <v>78</v>
      </c>
      <c r="C60" s="79"/>
      <c r="D60" s="78">
        <v>30</v>
      </c>
      <c r="E60" s="80"/>
      <c r="F60" s="79"/>
      <c r="G60" s="81">
        <v>142.9</v>
      </c>
      <c r="H60" s="82"/>
      <c r="I60" s="83"/>
      <c r="S60" s="156"/>
      <c r="T60" s="156"/>
      <c r="U60" s="63"/>
      <c r="V60" s="31"/>
      <c r="X60" s="41"/>
      <c r="Y60" s="92"/>
    </row>
    <row r="61" spans="2:26" ht="18.95" customHeight="1">
      <c r="B61" s="78" t="s">
        <v>78</v>
      </c>
      <c r="C61" s="79"/>
      <c r="D61" s="78">
        <v>50</v>
      </c>
      <c r="E61" s="80"/>
      <c r="F61" s="79"/>
      <c r="G61" s="81">
        <v>152.30000000000001</v>
      </c>
      <c r="H61" s="82"/>
      <c r="I61" s="83"/>
      <c r="T61" s="41"/>
      <c r="U61" s="63"/>
      <c r="V61" s="31"/>
      <c r="X61" s="41"/>
      <c r="Y61" s="92"/>
    </row>
    <row r="62" spans="2:26" ht="18.95" customHeight="1">
      <c r="B62" s="78" t="s">
        <v>78</v>
      </c>
      <c r="C62" s="79"/>
      <c r="D62" s="78">
        <v>70</v>
      </c>
      <c r="E62" s="80"/>
      <c r="F62" s="79"/>
      <c r="G62" s="81">
        <v>158.5</v>
      </c>
      <c r="H62" s="82"/>
      <c r="I62" s="83"/>
      <c r="U62" s="63"/>
      <c r="V62" s="31"/>
      <c r="X62" s="41"/>
      <c r="Y62" s="92"/>
    </row>
    <row r="63" spans="2:26" ht="18.95" customHeight="1">
      <c r="B63" s="78" t="s">
        <v>78</v>
      </c>
      <c r="C63" s="79"/>
      <c r="D63" s="78">
        <v>80</v>
      </c>
      <c r="E63" s="80"/>
      <c r="F63" s="79"/>
      <c r="G63" s="81">
        <v>160.9</v>
      </c>
      <c r="H63" s="82"/>
      <c r="I63" s="83"/>
      <c r="T63" s="92"/>
      <c r="X63" s="64"/>
    </row>
    <row r="64" spans="2:26" ht="18.95" customHeight="1">
      <c r="B64" s="78" t="s">
        <v>78</v>
      </c>
      <c r="C64" s="79"/>
      <c r="D64" s="78">
        <v>100</v>
      </c>
      <c r="E64" s="80"/>
      <c r="F64" s="79"/>
      <c r="G64" s="81">
        <v>165</v>
      </c>
      <c r="H64" s="82"/>
      <c r="I64" s="83"/>
      <c r="T64" s="92"/>
      <c r="X64" s="64"/>
    </row>
    <row r="65" spans="2:26" ht="18.95" customHeight="1">
      <c r="B65" s="78" t="s">
        <v>79</v>
      </c>
      <c r="C65" s="79"/>
      <c r="D65" s="78">
        <v>10</v>
      </c>
      <c r="E65" s="80"/>
      <c r="F65" s="79"/>
      <c r="G65" s="81">
        <v>217.1</v>
      </c>
      <c r="H65" s="82"/>
      <c r="I65" s="83"/>
      <c r="X65" s="64"/>
    </row>
    <row r="66" spans="2:26" ht="18.95" customHeight="1">
      <c r="B66" s="78" t="s">
        <v>79</v>
      </c>
      <c r="C66" s="79"/>
      <c r="D66" s="78">
        <v>20</v>
      </c>
      <c r="E66" s="80"/>
      <c r="F66" s="79"/>
      <c r="G66" s="81">
        <v>254</v>
      </c>
      <c r="H66" s="82"/>
      <c r="I66" s="83"/>
      <c r="T66" s="92"/>
      <c r="X66" s="64"/>
    </row>
    <row r="67" spans="2:26" ht="18.95" customHeight="1">
      <c r="B67" s="78" t="s">
        <v>79</v>
      </c>
      <c r="C67" s="79"/>
      <c r="D67" s="78">
        <v>30</v>
      </c>
      <c r="E67" s="80"/>
      <c r="F67" s="79"/>
      <c r="G67" s="81">
        <v>275.2</v>
      </c>
      <c r="H67" s="82"/>
      <c r="I67" s="83"/>
      <c r="T67" s="92"/>
      <c r="X67" s="64"/>
    </row>
    <row r="68" spans="2:26" ht="18.95" customHeight="1">
      <c r="B68" s="78" t="s">
        <v>79</v>
      </c>
      <c r="C68" s="79"/>
      <c r="D68" s="78">
        <v>50</v>
      </c>
      <c r="E68" s="80"/>
      <c r="F68" s="79"/>
      <c r="G68" s="81">
        <v>301.7</v>
      </c>
      <c r="H68" s="82"/>
      <c r="I68" s="83"/>
      <c r="X68" s="64"/>
    </row>
    <row r="69" spans="2:26" ht="18.95" customHeight="1">
      <c r="B69" s="78" t="s">
        <v>79</v>
      </c>
      <c r="C69" s="79"/>
      <c r="D69" s="78">
        <v>70</v>
      </c>
      <c r="E69" s="80"/>
      <c r="F69" s="79"/>
      <c r="G69" s="81">
        <v>319.10000000000002</v>
      </c>
      <c r="H69" s="82"/>
      <c r="I69" s="83"/>
      <c r="T69" s="92"/>
      <c r="X69" s="64"/>
    </row>
    <row r="70" spans="2:26" ht="18.95" customHeight="1">
      <c r="B70" s="78" t="s">
        <v>79</v>
      </c>
      <c r="C70" s="79"/>
      <c r="D70" s="78">
        <v>80</v>
      </c>
      <c r="E70" s="80"/>
      <c r="F70" s="79"/>
      <c r="G70" s="81">
        <v>326</v>
      </c>
      <c r="H70" s="82"/>
      <c r="I70" s="83"/>
      <c r="T70" s="92"/>
      <c r="X70" s="64"/>
    </row>
    <row r="71" spans="2:26" ht="18.95" customHeight="1">
      <c r="B71" s="78" t="s">
        <v>79</v>
      </c>
      <c r="C71" s="79"/>
      <c r="D71" s="78">
        <v>100</v>
      </c>
      <c r="E71" s="80"/>
      <c r="F71" s="79"/>
      <c r="G71" s="81">
        <v>337.5</v>
      </c>
      <c r="H71" s="82"/>
      <c r="I71" s="83"/>
      <c r="X71" s="64"/>
    </row>
    <row r="72" spans="2:26" ht="18.95" customHeight="1">
      <c r="B72" s="78" t="s">
        <v>80</v>
      </c>
      <c r="C72" s="79"/>
      <c r="D72" s="78">
        <v>10</v>
      </c>
      <c r="E72" s="80"/>
      <c r="F72" s="79"/>
      <c r="G72" s="81">
        <v>170.1</v>
      </c>
      <c r="H72" s="82"/>
      <c r="I72" s="83"/>
      <c r="T72" s="92"/>
      <c r="X72" s="64"/>
    </row>
    <row r="73" spans="2:26" ht="18.95" customHeight="1">
      <c r="B73" s="78" t="s">
        <v>80</v>
      </c>
      <c r="C73" s="79"/>
      <c r="D73" s="78">
        <v>20</v>
      </c>
      <c r="E73" s="80"/>
      <c r="F73" s="79"/>
      <c r="G73" s="81">
        <v>196.1</v>
      </c>
      <c r="H73" s="82"/>
      <c r="I73" s="83"/>
      <c r="T73" s="92"/>
      <c r="X73" s="64"/>
    </row>
    <row r="74" spans="2:26" ht="18.95" customHeight="1">
      <c r="B74" s="78" t="s">
        <v>80</v>
      </c>
      <c r="C74" s="79"/>
      <c r="D74" s="78">
        <v>30</v>
      </c>
      <c r="E74" s="80"/>
      <c r="F74" s="79"/>
      <c r="G74" s="81">
        <v>211</v>
      </c>
      <c r="H74" s="82"/>
      <c r="I74" s="83"/>
      <c r="T74" s="92"/>
      <c r="X74" s="64"/>
    </row>
    <row r="75" spans="2:26" ht="18.95" customHeight="1">
      <c r="B75" s="78" t="s">
        <v>80</v>
      </c>
      <c r="C75" s="79"/>
      <c r="D75" s="78">
        <v>50</v>
      </c>
      <c r="E75" s="80"/>
      <c r="F75" s="79"/>
      <c r="G75" s="81">
        <v>229.8</v>
      </c>
      <c r="H75" s="82"/>
      <c r="I75" s="83"/>
      <c r="T75" s="92"/>
      <c r="X75" s="64"/>
    </row>
    <row r="76" spans="2:26" ht="18.95" customHeight="1">
      <c r="B76" s="78" t="s">
        <v>80</v>
      </c>
      <c r="C76" s="79"/>
      <c r="D76" s="78">
        <v>70</v>
      </c>
      <c r="E76" s="80"/>
      <c r="F76" s="79"/>
      <c r="G76" s="81">
        <v>242</v>
      </c>
      <c r="H76" s="82"/>
      <c r="I76" s="83"/>
    </row>
    <row r="77" spans="2:26" ht="18.95" customHeight="1">
      <c r="B77" s="78" t="s">
        <v>80</v>
      </c>
      <c r="C77" s="79"/>
      <c r="D77" s="78">
        <v>80</v>
      </c>
      <c r="E77" s="80"/>
      <c r="F77" s="79"/>
      <c r="G77" s="81">
        <v>246.9</v>
      </c>
      <c r="H77" s="82"/>
      <c r="I77" s="83"/>
      <c r="T77" s="92"/>
      <c r="W77" s="77"/>
      <c r="X77" s="13"/>
      <c r="Y77" s="13"/>
    </row>
    <row r="78" spans="2:26" ht="18.95" customHeight="1">
      <c r="B78" s="78" t="s">
        <v>80</v>
      </c>
      <c r="C78" s="79"/>
      <c r="D78" s="78">
        <v>100</v>
      </c>
      <c r="E78" s="80"/>
      <c r="F78" s="79"/>
      <c r="G78" s="81">
        <v>255</v>
      </c>
      <c r="H78" s="82"/>
      <c r="I78" s="83"/>
      <c r="T78" s="41"/>
      <c r="W78" s="19"/>
    </row>
    <row r="79" spans="2:26" ht="18.95" customHeight="1">
      <c r="B79" s="78" t="s">
        <v>81</v>
      </c>
      <c r="C79" s="79"/>
      <c r="D79" s="78">
        <v>10</v>
      </c>
      <c r="E79" s="80"/>
      <c r="F79" s="79"/>
      <c r="G79" s="81">
        <v>233.5</v>
      </c>
      <c r="H79" s="82"/>
      <c r="I79" s="83"/>
    </row>
    <row r="80" spans="2:26" ht="18.95" customHeight="1">
      <c r="B80" s="78" t="s">
        <v>81</v>
      </c>
      <c r="C80" s="79"/>
      <c r="D80" s="78">
        <v>20</v>
      </c>
      <c r="E80" s="80"/>
      <c r="F80" s="79"/>
      <c r="G80" s="81">
        <v>273.89999999999998</v>
      </c>
      <c r="H80" s="82"/>
      <c r="I80" s="83"/>
      <c r="X80" s="94"/>
      <c r="Y80" s="13"/>
      <c r="Z80" s="13"/>
    </row>
    <row r="81" spans="2:26" ht="18.95" customHeight="1">
      <c r="B81" s="78" t="s">
        <v>81</v>
      </c>
      <c r="C81" s="79"/>
      <c r="D81" s="78">
        <v>30</v>
      </c>
      <c r="E81" s="80"/>
      <c r="F81" s="79"/>
      <c r="G81" s="81">
        <v>297.2</v>
      </c>
      <c r="H81" s="82"/>
      <c r="I81" s="83"/>
      <c r="X81" s="94"/>
      <c r="Y81" s="13"/>
      <c r="Z81" s="13"/>
    </row>
    <row r="82" spans="2:26" ht="18.95" customHeight="1">
      <c r="B82" s="78" t="s">
        <v>81</v>
      </c>
      <c r="C82" s="79"/>
      <c r="D82" s="78">
        <v>50</v>
      </c>
      <c r="E82" s="80"/>
      <c r="F82" s="79"/>
      <c r="G82" s="81">
        <v>326.3</v>
      </c>
      <c r="H82" s="82"/>
      <c r="I82" s="83"/>
    </row>
    <row r="83" spans="2:26" ht="18.95" customHeight="1">
      <c r="B83" s="78" t="s">
        <v>81</v>
      </c>
      <c r="C83" s="79"/>
      <c r="D83" s="78">
        <v>70</v>
      </c>
      <c r="E83" s="80"/>
      <c r="F83" s="79"/>
      <c r="G83" s="81">
        <v>345.3</v>
      </c>
      <c r="H83" s="82"/>
      <c r="I83" s="83"/>
    </row>
    <row r="84" spans="2:26" ht="18.95" customHeight="1">
      <c r="B84" s="78" t="s">
        <v>81</v>
      </c>
      <c r="C84" s="79"/>
      <c r="D84" s="78">
        <v>80</v>
      </c>
      <c r="E84" s="80"/>
      <c r="F84" s="79"/>
      <c r="G84" s="81">
        <v>352.9</v>
      </c>
      <c r="H84" s="82"/>
      <c r="I84" s="83"/>
    </row>
    <row r="85" spans="2:26" ht="18.95" customHeight="1">
      <c r="B85" s="78" t="s">
        <v>81</v>
      </c>
      <c r="C85" s="79"/>
      <c r="D85" s="78">
        <v>100</v>
      </c>
      <c r="E85" s="80"/>
      <c r="F85" s="79"/>
      <c r="G85" s="81">
        <v>365.5</v>
      </c>
      <c r="H85" s="82"/>
      <c r="I85" s="83"/>
    </row>
    <row r="86" spans="2:26" ht="18.95" customHeight="1">
      <c r="B86" s="78" t="s">
        <v>82</v>
      </c>
      <c r="C86" s="79"/>
      <c r="D86" s="78">
        <v>10</v>
      </c>
      <c r="E86" s="80"/>
      <c r="F86" s="79"/>
      <c r="G86" s="81">
        <v>213.4</v>
      </c>
      <c r="H86" s="82"/>
      <c r="I86" s="83"/>
    </row>
    <row r="87" spans="2:26" ht="18.95" customHeight="1">
      <c r="B87" s="78" t="s">
        <v>82</v>
      </c>
      <c r="C87" s="79"/>
      <c r="D87" s="78">
        <v>20</v>
      </c>
      <c r="E87" s="80"/>
      <c r="F87" s="79"/>
      <c r="G87" s="81">
        <v>245.8</v>
      </c>
      <c r="H87" s="82"/>
      <c r="I87" s="83"/>
    </row>
    <row r="88" spans="2:26" ht="18.95" customHeight="1">
      <c r="B88" s="78" t="s">
        <v>82</v>
      </c>
      <c r="C88" s="79"/>
      <c r="D88" s="78">
        <v>30</v>
      </c>
      <c r="E88" s="80"/>
      <c r="F88" s="79"/>
      <c r="G88" s="81">
        <v>264.39999999999998</v>
      </c>
      <c r="H88" s="82"/>
      <c r="I88" s="83"/>
    </row>
    <row r="89" spans="2:26" ht="18.95" customHeight="1">
      <c r="B89" s="78" t="s">
        <v>82</v>
      </c>
      <c r="C89" s="79"/>
      <c r="D89" s="78">
        <v>50</v>
      </c>
      <c r="E89" s="80"/>
      <c r="F89" s="79"/>
      <c r="G89" s="81">
        <v>287.7</v>
      </c>
      <c r="H89" s="82"/>
      <c r="I89" s="83"/>
    </row>
    <row r="90" spans="2:26" ht="18.95" customHeight="1">
      <c r="B90" s="78" t="s">
        <v>82</v>
      </c>
      <c r="C90" s="79"/>
      <c r="D90" s="78">
        <v>70</v>
      </c>
      <c r="E90" s="80"/>
      <c r="F90" s="79"/>
      <c r="G90" s="81">
        <v>302.89999999999998</v>
      </c>
      <c r="H90" s="82"/>
      <c r="I90" s="83"/>
    </row>
    <row r="91" spans="2:26" ht="18.95" customHeight="1">
      <c r="B91" s="78" t="s">
        <v>82</v>
      </c>
      <c r="C91" s="79"/>
      <c r="D91" s="78">
        <v>80</v>
      </c>
      <c r="E91" s="80"/>
      <c r="F91" s="79"/>
      <c r="G91" s="81">
        <v>309</v>
      </c>
      <c r="H91" s="82"/>
      <c r="I91" s="83"/>
    </row>
    <row r="92" spans="2:26" ht="18.95" customHeight="1">
      <c r="B92" s="78" t="s">
        <v>82</v>
      </c>
      <c r="C92" s="79"/>
      <c r="D92" s="78">
        <v>100</v>
      </c>
      <c r="E92" s="80"/>
      <c r="F92" s="79"/>
      <c r="G92" s="81">
        <v>319.10000000000002</v>
      </c>
      <c r="H92" s="82"/>
      <c r="I92" s="83"/>
    </row>
    <row r="93" spans="2:26" ht="18.95" customHeight="1">
      <c r="B93" s="78" t="s">
        <v>83</v>
      </c>
      <c r="C93" s="79"/>
      <c r="D93" s="78">
        <v>10</v>
      </c>
      <c r="E93" s="80"/>
      <c r="F93" s="79"/>
      <c r="G93" s="81">
        <v>154.5</v>
      </c>
      <c r="H93" s="82"/>
      <c r="I93" s="83"/>
    </row>
    <row r="94" spans="2:26" ht="18.95" customHeight="1">
      <c r="B94" s="78" t="s">
        <v>83</v>
      </c>
      <c r="C94" s="79"/>
      <c r="D94" s="78">
        <v>20</v>
      </c>
      <c r="E94" s="80"/>
      <c r="F94" s="79"/>
      <c r="G94" s="81">
        <v>173.6</v>
      </c>
      <c r="H94" s="82"/>
      <c r="I94" s="83"/>
    </row>
    <row r="95" spans="2:26" ht="18.95" customHeight="1">
      <c r="B95" s="78" t="s">
        <v>83</v>
      </c>
      <c r="C95" s="79"/>
      <c r="D95" s="78">
        <v>30</v>
      </c>
      <c r="E95" s="80"/>
      <c r="F95" s="79"/>
      <c r="G95" s="81">
        <v>184.6</v>
      </c>
      <c r="H95" s="82"/>
      <c r="I95" s="83"/>
    </row>
    <row r="96" spans="2:26" ht="18.95" customHeight="1">
      <c r="B96" s="78" t="s">
        <v>83</v>
      </c>
      <c r="C96" s="79"/>
      <c r="D96" s="78">
        <v>50</v>
      </c>
      <c r="E96" s="80"/>
      <c r="F96" s="79"/>
      <c r="G96" s="81">
        <v>198.3</v>
      </c>
      <c r="H96" s="82"/>
      <c r="I96" s="83"/>
    </row>
    <row r="97" spans="2:9" ht="18.95" customHeight="1">
      <c r="B97" s="78" t="s">
        <v>83</v>
      </c>
      <c r="C97" s="79"/>
      <c r="D97" s="78">
        <v>70</v>
      </c>
      <c r="E97" s="80"/>
      <c r="F97" s="79"/>
      <c r="G97" s="81">
        <v>207.3</v>
      </c>
      <c r="H97" s="82"/>
      <c r="I97" s="83"/>
    </row>
    <row r="98" spans="2:9" ht="18.95" customHeight="1">
      <c r="B98" s="78" t="s">
        <v>83</v>
      </c>
      <c r="C98" s="79"/>
      <c r="D98" s="78">
        <v>80</v>
      </c>
      <c r="E98" s="80"/>
      <c r="F98" s="79"/>
      <c r="G98" s="81">
        <v>210.9</v>
      </c>
      <c r="H98" s="82"/>
      <c r="I98" s="83"/>
    </row>
    <row r="99" spans="2:9" ht="18.95" customHeight="1">
      <c r="B99" s="78" t="s">
        <v>83</v>
      </c>
      <c r="C99" s="79"/>
      <c r="D99" s="78">
        <v>100</v>
      </c>
      <c r="E99" s="80"/>
      <c r="F99" s="79"/>
      <c r="G99" s="81">
        <v>216.8</v>
      </c>
      <c r="H99" s="82"/>
      <c r="I99" s="83"/>
    </row>
    <row r="100" spans="2:9" ht="18.95" customHeight="1">
      <c r="B100" s="78" t="s">
        <v>84</v>
      </c>
      <c r="C100" s="79"/>
      <c r="D100" s="78">
        <v>10</v>
      </c>
      <c r="E100" s="80"/>
      <c r="F100" s="79"/>
      <c r="G100" s="81">
        <v>172.2</v>
      </c>
      <c r="H100" s="82"/>
      <c r="I100" s="83"/>
    </row>
    <row r="101" spans="2:9" ht="18.95" customHeight="1">
      <c r="B101" s="78" t="s">
        <v>84</v>
      </c>
      <c r="C101" s="79"/>
      <c r="D101" s="78">
        <v>20</v>
      </c>
      <c r="E101" s="80"/>
      <c r="F101" s="79"/>
      <c r="G101" s="81">
        <v>197.2</v>
      </c>
      <c r="H101" s="82"/>
      <c r="I101" s="83"/>
    </row>
    <row r="102" spans="2:9" ht="18.95" customHeight="1">
      <c r="B102" s="78" t="s">
        <v>84</v>
      </c>
      <c r="C102" s="79"/>
      <c r="D102" s="78">
        <v>30</v>
      </c>
      <c r="E102" s="80"/>
      <c r="F102" s="79"/>
      <c r="G102" s="81">
        <v>211.6</v>
      </c>
      <c r="H102" s="82"/>
      <c r="I102" s="83"/>
    </row>
    <row r="103" spans="2:9" ht="18.95" customHeight="1">
      <c r="B103" s="78" t="s">
        <v>84</v>
      </c>
      <c r="C103" s="79"/>
      <c r="D103" s="78">
        <v>50</v>
      </c>
      <c r="E103" s="80"/>
      <c r="F103" s="79"/>
      <c r="G103" s="81">
        <v>229.6</v>
      </c>
      <c r="H103" s="82"/>
      <c r="I103" s="83"/>
    </row>
    <row r="104" spans="2:9" ht="18.95" customHeight="1">
      <c r="B104" s="78" t="s">
        <v>84</v>
      </c>
      <c r="C104" s="79"/>
      <c r="D104" s="78">
        <v>70</v>
      </c>
      <c r="E104" s="80"/>
      <c r="F104" s="79"/>
      <c r="G104" s="81">
        <v>241.4</v>
      </c>
      <c r="H104" s="82"/>
      <c r="I104" s="83"/>
    </row>
    <row r="105" spans="2:9" ht="18.95" customHeight="1">
      <c r="B105" s="78" t="s">
        <v>84</v>
      </c>
      <c r="C105" s="79"/>
      <c r="D105" s="78">
        <v>80</v>
      </c>
      <c r="E105" s="80"/>
      <c r="F105" s="79"/>
      <c r="G105" s="81">
        <v>246.1</v>
      </c>
      <c r="H105" s="82"/>
      <c r="I105" s="83"/>
    </row>
    <row r="106" spans="2:9" ht="18.95" customHeight="1">
      <c r="B106" s="78" t="s">
        <v>84</v>
      </c>
      <c r="C106" s="79"/>
      <c r="D106" s="78">
        <v>100</v>
      </c>
      <c r="E106" s="80"/>
      <c r="F106" s="79"/>
      <c r="G106" s="81">
        <v>253.9</v>
      </c>
      <c r="H106" s="82"/>
      <c r="I106" s="83"/>
    </row>
    <row r="107" spans="2:9" ht="18.95" customHeight="1">
      <c r="B107" s="78" t="s">
        <v>85</v>
      </c>
      <c r="C107" s="79"/>
      <c r="D107" s="78">
        <v>10</v>
      </c>
      <c r="E107" s="80"/>
      <c r="F107" s="79"/>
      <c r="G107" s="81">
        <v>149.19999999999999</v>
      </c>
      <c r="H107" s="82"/>
      <c r="I107" s="83"/>
    </row>
    <row r="108" spans="2:9" ht="18.95" customHeight="1">
      <c r="B108" s="78" t="s">
        <v>85</v>
      </c>
      <c r="C108" s="79"/>
      <c r="D108" s="78">
        <v>20</v>
      </c>
      <c r="E108" s="80"/>
      <c r="F108" s="79"/>
      <c r="G108" s="81">
        <v>168.1</v>
      </c>
      <c r="H108" s="82"/>
      <c r="I108" s="83"/>
    </row>
    <row r="109" spans="2:9" ht="18.95" customHeight="1">
      <c r="B109" s="78" t="s">
        <v>85</v>
      </c>
      <c r="C109" s="79"/>
      <c r="D109" s="78">
        <v>30</v>
      </c>
      <c r="E109" s="80"/>
      <c r="F109" s="79"/>
      <c r="G109" s="81">
        <v>179.1</v>
      </c>
      <c r="H109" s="82"/>
      <c r="I109" s="83"/>
    </row>
    <row r="110" spans="2:9" ht="18.95" customHeight="1">
      <c r="B110" s="78" t="s">
        <v>85</v>
      </c>
      <c r="C110" s="79"/>
      <c r="D110" s="78">
        <v>50</v>
      </c>
      <c r="E110" s="80"/>
      <c r="F110" s="79"/>
      <c r="G110" s="81">
        <v>192.7</v>
      </c>
      <c r="H110" s="82"/>
      <c r="I110" s="83"/>
    </row>
    <row r="111" spans="2:9" ht="18.95" customHeight="1">
      <c r="B111" s="78" t="s">
        <v>85</v>
      </c>
      <c r="C111" s="79"/>
      <c r="D111" s="78">
        <v>70</v>
      </c>
      <c r="E111" s="80"/>
      <c r="F111" s="79"/>
      <c r="G111" s="81">
        <v>201.6</v>
      </c>
      <c r="H111" s="82"/>
      <c r="I111" s="83"/>
    </row>
    <row r="112" spans="2:9" ht="18.95" customHeight="1">
      <c r="B112" s="78" t="s">
        <v>85</v>
      </c>
      <c r="C112" s="79"/>
      <c r="D112" s="78">
        <v>80</v>
      </c>
      <c r="E112" s="80"/>
      <c r="F112" s="79"/>
      <c r="G112" s="81">
        <v>205.2</v>
      </c>
      <c r="H112" s="82"/>
      <c r="I112" s="83"/>
    </row>
    <row r="113" spans="2:9" ht="18.95" customHeight="1">
      <c r="B113" s="78" t="s">
        <v>85</v>
      </c>
      <c r="C113" s="79"/>
      <c r="D113" s="78">
        <v>100</v>
      </c>
      <c r="E113" s="80"/>
      <c r="F113" s="79"/>
      <c r="G113" s="81">
        <v>211.1</v>
      </c>
      <c r="H113" s="82"/>
      <c r="I113" s="83"/>
    </row>
    <row r="114" spans="2:9" ht="18.95" customHeight="1">
      <c r="B114" s="78" t="s">
        <v>86</v>
      </c>
      <c r="C114" s="79"/>
      <c r="D114" s="78">
        <v>10</v>
      </c>
      <c r="E114" s="80"/>
      <c r="F114" s="79"/>
      <c r="G114" s="81">
        <v>147.4</v>
      </c>
      <c r="H114" s="82"/>
      <c r="I114" s="83"/>
    </row>
    <row r="115" spans="2:9" ht="18.95" customHeight="1">
      <c r="B115" s="78" t="s">
        <v>86</v>
      </c>
      <c r="C115" s="79"/>
      <c r="D115" s="78">
        <v>20</v>
      </c>
      <c r="E115" s="80"/>
      <c r="F115" s="79"/>
      <c r="G115" s="81">
        <v>164.7</v>
      </c>
      <c r="H115" s="82"/>
      <c r="I115" s="83"/>
    </row>
    <row r="116" spans="2:9" ht="18.95" customHeight="1">
      <c r="B116" s="78" t="s">
        <v>86</v>
      </c>
      <c r="C116" s="79"/>
      <c r="D116" s="78">
        <v>30</v>
      </c>
      <c r="E116" s="80"/>
      <c r="F116" s="79"/>
      <c r="G116" s="81">
        <v>174.6</v>
      </c>
      <c r="H116" s="82"/>
      <c r="I116" s="83"/>
    </row>
    <row r="117" spans="2:9" ht="18.95" customHeight="1">
      <c r="B117" s="78" t="s">
        <v>86</v>
      </c>
      <c r="C117" s="79"/>
      <c r="D117" s="78">
        <v>50</v>
      </c>
      <c r="E117" s="80"/>
      <c r="F117" s="79"/>
      <c r="G117" s="81">
        <v>187</v>
      </c>
      <c r="H117" s="82"/>
      <c r="I117" s="83"/>
    </row>
    <row r="118" spans="2:9" ht="18.95" customHeight="1">
      <c r="B118" s="78" t="s">
        <v>86</v>
      </c>
      <c r="C118" s="79"/>
      <c r="D118" s="78">
        <v>70</v>
      </c>
      <c r="E118" s="80"/>
      <c r="F118" s="79"/>
      <c r="G118" s="81">
        <v>195.2</v>
      </c>
      <c r="H118" s="82"/>
      <c r="I118" s="83"/>
    </row>
    <row r="119" spans="2:9" ht="18.95" customHeight="1">
      <c r="B119" s="78" t="s">
        <v>86</v>
      </c>
      <c r="C119" s="79"/>
      <c r="D119" s="78">
        <v>80</v>
      </c>
      <c r="E119" s="80"/>
      <c r="F119" s="79"/>
      <c r="G119" s="81">
        <v>198.4</v>
      </c>
      <c r="H119" s="82"/>
      <c r="I119" s="83"/>
    </row>
    <row r="120" spans="2:9" ht="18.95" customHeight="1">
      <c r="B120" s="78" t="s">
        <v>86</v>
      </c>
      <c r="C120" s="79"/>
      <c r="D120" s="78">
        <v>100</v>
      </c>
      <c r="E120" s="80"/>
      <c r="F120" s="79"/>
      <c r="G120" s="81">
        <v>203.8</v>
      </c>
      <c r="H120" s="82"/>
      <c r="I120" s="83"/>
    </row>
    <row r="121" spans="2:9" ht="18.95" customHeight="1">
      <c r="B121" s="78" t="s">
        <v>87</v>
      </c>
      <c r="C121" s="79"/>
      <c r="D121" s="78">
        <v>10</v>
      </c>
      <c r="E121" s="80"/>
      <c r="F121" s="79"/>
      <c r="G121" s="81">
        <v>168.1</v>
      </c>
      <c r="H121" s="82"/>
      <c r="I121" s="83"/>
    </row>
    <row r="122" spans="2:9" ht="18.95" customHeight="1">
      <c r="B122" s="78" t="s">
        <v>87</v>
      </c>
      <c r="C122" s="79"/>
      <c r="D122" s="78">
        <v>20</v>
      </c>
      <c r="E122" s="80"/>
      <c r="F122" s="79"/>
      <c r="G122" s="81">
        <v>188.2</v>
      </c>
      <c r="H122" s="82"/>
      <c r="I122" s="83"/>
    </row>
    <row r="123" spans="2:9" ht="18.95" customHeight="1">
      <c r="B123" s="78" t="s">
        <v>87</v>
      </c>
      <c r="C123" s="79"/>
      <c r="D123" s="78">
        <v>30</v>
      </c>
      <c r="E123" s="80"/>
      <c r="F123" s="79"/>
      <c r="G123" s="81">
        <v>199.7</v>
      </c>
      <c r="H123" s="82"/>
      <c r="I123" s="83"/>
    </row>
    <row r="124" spans="2:9" ht="18.95" customHeight="1">
      <c r="B124" s="78" t="s">
        <v>87</v>
      </c>
      <c r="C124" s="79"/>
      <c r="D124" s="78">
        <v>50</v>
      </c>
      <c r="E124" s="80"/>
      <c r="F124" s="79"/>
      <c r="G124" s="81">
        <v>214.2</v>
      </c>
      <c r="H124" s="82"/>
      <c r="I124" s="83"/>
    </row>
    <row r="125" spans="2:9" ht="18.95" customHeight="1">
      <c r="B125" s="78" t="s">
        <v>87</v>
      </c>
      <c r="C125" s="79"/>
      <c r="D125" s="78">
        <v>70</v>
      </c>
      <c r="E125" s="80"/>
      <c r="F125" s="79"/>
      <c r="G125" s="81">
        <v>223.6</v>
      </c>
      <c r="H125" s="82"/>
      <c r="I125" s="83"/>
    </row>
    <row r="126" spans="2:9" ht="18.95" customHeight="1">
      <c r="B126" s="78" t="s">
        <v>87</v>
      </c>
      <c r="C126" s="79"/>
      <c r="D126" s="78">
        <v>80</v>
      </c>
      <c r="E126" s="80"/>
      <c r="F126" s="79"/>
      <c r="G126" s="81">
        <v>227.4</v>
      </c>
      <c r="H126" s="82"/>
      <c r="I126" s="83"/>
    </row>
    <row r="127" spans="2:9" ht="18.95" customHeight="1">
      <c r="B127" s="78" t="s">
        <v>87</v>
      </c>
      <c r="C127" s="79"/>
      <c r="D127" s="78">
        <v>100</v>
      </c>
      <c r="E127" s="80"/>
      <c r="F127" s="79"/>
      <c r="G127" s="81">
        <v>233.6</v>
      </c>
      <c r="H127" s="82"/>
      <c r="I127" s="83"/>
    </row>
    <row r="128" spans="2:9" ht="18.95" customHeight="1"/>
    <row r="129" ht="18.95" customHeight="1"/>
  </sheetData>
  <mergeCells count="18">
    <mergeCell ref="V50:V52"/>
    <mergeCell ref="W51:W52"/>
    <mergeCell ref="S60:T60"/>
    <mergeCell ref="J12:K12"/>
    <mergeCell ref="AO26:AS26"/>
    <mergeCell ref="J32:K32"/>
    <mergeCell ref="D43:F43"/>
    <mergeCell ref="G43:I43"/>
    <mergeCell ref="T45:U45"/>
    <mergeCell ref="T5:U5"/>
    <mergeCell ref="AD5:AE5"/>
    <mergeCell ref="AM6:AN6"/>
    <mergeCell ref="U9:V9"/>
    <mergeCell ref="X9:Y9"/>
    <mergeCell ref="V10:V12"/>
    <mergeCell ref="AF10:AF12"/>
    <mergeCell ref="W11:W12"/>
    <mergeCell ref="AG11:AG12"/>
  </mergeCells>
  <phoneticPr fontId="9" type="noConversion"/>
  <dataValidations count="2">
    <dataValidation type="list" allowBlank="1" showInputMessage="1" showErrorMessage="1" sqref="O33:O34">
      <formula1>"울진,추풍령,안동,포항,대구,춘양,영주,문경,영덕,의성,구미,영천, "</formula1>
    </dataValidation>
    <dataValidation type="list" allowBlank="1" showInputMessage="1" showErrorMessage="1" sqref="P33:P34">
      <formula1>"10,20,30,50,70,80,100"</formula1>
    </dataValidation>
  </dataValidations>
  <printOptions horizontalCentered="1" verticalCentered="1"/>
  <pageMargins left="0.31496062992125984" right="0.15748031496062992" top="0.67" bottom="0.5" header="0.51181102362204722" footer="0.36"/>
  <pageSetup paperSize="9" orientation="landscape" r:id="rId1"/>
  <headerFooter alignWithMargins="0"/>
  <colBreaks count="1" manualBreakCount="1">
    <brk id="3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AU129"/>
  <sheetViews>
    <sheetView showGridLines="0" view="pageBreakPreview" topLeftCell="A3" zoomScaleSheetLayoutView="100" workbookViewId="0">
      <selection activeCell="L28" sqref="L28"/>
    </sheetView>
  </sheetViews>
  <sheetFormatPr defaultColWidth="8" defaultRowHeight="12"/>
  <cols>
    <col min="1" max="1" width="8" style="9" customWidth="1"/>
    <col min="2" max="6" width="3.25" style="9" customWidth="1"/>
    <col min="7" max="7" width="7.875" style="9" customWidth="1"/>
    <col min="8" max="8" width="6" style="9" customWidth="1"/>
    <col min="9" max="14" width="3.25" style="9" customWidth="1"/>
    <col min="15" max="16" width="9.375" style="9" customWidth="1"/>
    <col min="17" max="18" width="3.25" style="9" customWidth="1"/>
    <col min="19" max="19" width="4.25" style="9" hidden="1" customWidth="1"/>
    <col min="20" max="26" width="11.375" style="9" hidden="1" customWidth="1"/>
    <col min="27" max="27" width="4.25" style="9" hidden="1" customWidth="1"/>
    <col min="28" max="28" width="11.625" style="9" hidden="1" customWidth="1"/>
    <col min="29" max="29" width="4.25" style="9" hidden="1" customWidth="1"/>
    <col min="30" max="36" width="11.375" style="9" hidden="1" customWidth="1"/>
    <col min="37" max="37" width="4.25" style="9" hidden="1" customWidth="1"/>
    <col min="38" max="38" width="11.625" style="9" hidden="1" customWidth="1"/>
    <col min="39" max="47" width="9.75" style="9" customWidth="1"/>
    <col min="48" max="16384" width="8" style="9"/>
  </cols>
  <sheetData>
    <row r="1" spans="3:47" ht="18.95" hidden="1" customHeight="1"/>
    <row r="2" spans="3:47" ht="18.95" hidden="1" customHeight="1"/>
    <row r="3" spans="3:47" ht="18.95" customHeight="1">
      <c r="S3" s="10"/>
      <c r="T3" s="11" t="s">
        <v>8</v>
      </c>
      <c r="U3" s="10"/>
      <c r="V3" s="10"/>
      <c r="W3" s="11"/>
      <c r="X3" s="10"/>
      <c r="Y3" s="10"/>
      <c r="Z3" s="10"/>
      <c r="AA3" s="10"/>
      <c r="AB3" s="10"/>
      <c r="AC3" s="10"/>
      <c r="AD3" s="11" t="s">
        <v>8</v>
      </c>
      <c r="AE3" s="10"/>
      <c r="AF3" s="10"/>
      <c r="AG3" s="10"/>
      <c r="AH3" s="10"/>
      <c r="AI3" s="10"/>
      <c r="AJ3" s="10"/>
      <c r="AK3" s="10"/>
      <c r="AL3" s="10"/>
      <c r="AM3" s="11" t="s">
        <v>9</v>
      </c>
      <c r="AN3" s="93"/>
      <c r="AO3" s="93"/>
      <c r="AP3" s="93"/>
      <c r="AQ3" s="93"/>
      <c r="AR3" s="93"/>
      <c r="AS3" s="93"/>
      <c r="AT3" s="93"/>
      <c r="AU3" s="93"/>
    </row>
    <row r="4" spans="3:47" ht="18.95" customHeight="1">
      <c r="C4" s="11" t="s">
        <v>10</v>
      </c>
      <c r="H4" s="12" t="s">
        <v>89</v>
      </c>
      <c r="I4" s="12">
        <f>수리집수면적유역도!D8</f>
        <v>0</v>
      </c>
      <c r="J4" s="12"/>
      <c r="K4" s="12"/>
      <c r="L4" s="12"/>
      <c r="M4" s="12"/>
      <c r="N4" s="12"/>
      <c r="T4" s="13"/>
      <c r="AD4" s="13"/>
      <c r="AM4" s="93"/>
      <c r="AN4" s="93"/>
      <c r="AO4" s="93"/>
      <c r="AP4" s="93"/>
      <c r="AQ4" s="93"/>
      <c r="AR4" s="93"/>
      <c r="AS4" s="93"/>
      <c r="AT4" s="93"/>
      <c r="AU4" s="93"/>
    </row>
    <row r="5" spans="3:47" ht="18.95" hidden="1" customHeight="1">
      <c r="S5" s="14"/>
      <c r="T5" s="155" t="s">
        <v>11</v>
      </c>
      <c r="U5" s="155"/>
      <c r="V5" s="15"/>
      <c r="W5" s="15"/>
      <c r="X5" s="15"/>
      <c r="Y5" s="15"/>
      <c r="Z5" s="15"/>
      <c r="AA5" s="16"/>
      <c r="AC5" s="14"/>
      <c r="AD5" s="155" t="s">
        <v>12</v>
      </c>
      <c r="AE5" s="155"/>
      <c r="AF5" s="15"/>
      <c r="AG5" s="15"/>
      <c r="AH5" s="15"/>
      <c r="AI5" s="15"/>
      <c r="AJ5" s="15"/>
      <c r="AK5" s="16"/>
      <c r="AM5" s="93"/>
      <c r="AN5" s="93"/>
      <c r="AO5" s="93"/>
      <c r="AP5" s="93"/>
      <c r="AQ5" s="93"/>
      <c r="AR5" s="93"/>
      <c r="AS5" s="93"/>
      <c r="AT5" s="93"/>
      <c r="AU5" s="93"/>
    </row>
    <row r="6" spans="3:47" ht="18.95" customHeight="1">
      <c r="D6" s="13" t="s">
        <v>13</v>
      </c>
      <c r="S6" s="17"/>
      <c r="T6" s="13"/>
      <c r="U6" s="13"/>
      <c r="AA6" s="18"/>
      <c r="AC6" s="17"/>
      <c r="AD6" s="13"/>
      <c r="AK6" s="18"/>
      <c r="AM6" s="141" t="s">
        <v>14</v>
      </c>
      <c r="AN6" s="141"/>
      <c r="AO6" s="93"/>
      <c r="AP6" s="93"/>
      <c r="AQ6" s="93"/>
      <c r="AR6" s="93"/>
      <c r="AS6" s="93"/>
      <c r="AT6" s="93"/>
      <c r="AU6" s="93"/>
    </row>
    <row r="7" spans="3:47" ht="18.95" hidden="1" customHeight="1">
      <c r="S7" s="17"/>
      <c r="T7" s="19"/>
      <c r="U7" s="19"/>
      <c r="V7" s="19"/>
      <c r="W7" s="95">
        <f>U9+W8+X9+U8+Y8</f>
        <v>3.7199999999999998</v>
      </c>
      <c r="X7" s="95"/>
      <c r="Y7" s="19"/>
      <c r="Z7" s="19"/>
      <c r="AA7" s="18"/>
      <c r="AC7" s="17"/>
      <c r="AD7" s="19"/>
      <c r="AE7" s="19"/>
      <c r="AF7" s="19"/>
      <c r="AG7" s="95">
        <f>AE8+AG8+AI8</f>
        <v>34.200000000000003</v>
      </c>
      <c r="AH7" s="95"/>
      <c r="AI7" s="19"/>
      <c r="AJ7" s="19"/>
      <c r="AK7" s="18"/>
      <c r="AM7" s="20"/>
      <c r="AN7" s="20"/>
      <c r="AO7" s="21"/>
      <c r="AP7" s="22"/>
      <c r="AQ7" s="23"/>
      <c r="AR7" s="94"/>
      <c r="AS7" s="23"/>
      <c r="AT7" s="92"/>
      <c r="AU7" s="92"/>
    </row>
    <row r="8" spans="3:47" ht="18.95" customHeight="1">
      <c r="E8" s="9" t="s">
        <v>15</v>
      </c>
      <c r="S8" s="17"/>
      <c r="T8" s="19"/>
      <c r="U8" s="95"/>
      <c r="W8" s="96">
        <v>3</v>
      </c>
      <c r="Y8" s="95"/>
      <c r="Z8" s="24"/>
      <c r="AA8" s="18"/>
      <c r="AC8" s="17"/>
      <c r="AD8" s="19"/>
      <c r="AE8" s="96">
        <f>AF10*MID(AI11,5,4)</f>
        <v>7.2</v>
      </c>
      <c r="AF8" s="25"/>
      <c r="AG8" s="96">
        <v>23</v>
      </c>
      <c r="AH8" s="96"/>
      <c r="AI8" s="96">
        <v>4</v>
      </c>
      <c r="AJ8" s="24"/>
      <c r="AK8" s="18"/>
      <c r="AM8" s="13" t="s">
        <v>16</v>
      </c>
      <c r="AN8" s="94"/>
      <c r="AO8" s="26">
        <f>+O10</f>
        <v>0</v>
      </c>
      <c r="AP8" s="94" t="s">
        <v>17</v>
      </c>
      <c r="AQ8" s="94"/>
      <c r="AR8" s="92"/>
      <c r="AS8" s="92"/>
      <c r="AT8" s="92"/>
      <c r="AU8" s="92"/>
    </row>
    <row r="9" spans="3:47" ht="18.95" hidden="1" customHeight="1">
      <c r="S9" s="17"/>
      <c r="T9" s="19"/>
      <c r="U9" s="149">
        <f>W11*MID(Y12,3,4)</f>
        <v>0.36</v>
      </c>
      <c r="V9" s="149"/>
      <c r="W9" s="19"/>
      <c r="X9" s="150">
        <f>W11*MID(Y12,3,4)</f>
        <v>0.36</v>
      </c>
      <c r="Y9" s="150"/>
      <c r="Z9" s="19"/>
      <c r="AA9" s="18"/>
      <c r="AC9" s="17"/>
      <c r="AD9" s="19"/>
      <c r="AE9" s="19"/>
      <c r="AF9" s="19"/>
      <c r="AG9" s="19"/>
      <c r="AH9" s="19"/>
      <c r="AI9" s="19"/>
      <c r="AJ9" s="19"/>
      <c r="AK9" s="18"/>
      <c r="AN9" s="92"/>
      <c r="AO9" s="27"/>
      <c r="AQ9" s="23"/>
      <c r="AR9" s="23"/>
      <c r="AS9" s="92"/>
      <c r="AT9" s="23"/>
      <c r="AU9" s="23"/>
    </row>
    <row r="10" spans="3:47" ht="18.95" customHeight="1">
      <c r="F10" s="9" t="s">
        <v>18</v>
      </c>
      <c r="L10" s="55" t="s">
        <v>88</v>
      </c>
      <c r="O10" s="28">
        <f>ROUND(O11*1.5,2)</f>
        <v>0</v>
      </c>
      <c r="P10" s="28"/>
      <c r="Q10" s="28"/>
      <c r="S10" s="17"/>
      <c r="T10" s="19"/>
      <c r="U10" s="29"/>
      <c r="V10" s="151">
        <f>W10+W11</f>
        <v>1.5</v>
      </c>
      <c r="W10" s="19">
        <v>0.3</v>
      </c>
      <c r="X10" s="19" t="s">
        <v>19</v>
      </c>
      <c r="Y10" s="19"/>
      <c r="AA10" s="18"/>
      <c r="AC10" s="17"/>
      <c r="AD10" s="19"/>
      <c r="AE10" s="19"/>
      <c r="AF10" s="152">
        <f>AG10+AG11</f>
        <v>3.6</v>
      </c>
      <c r="AG10" s="95">
        <v>0.6</v>
      </c>
      <c r="AH10" s="19" t="s">
        <v>20</v>
      </c>
      <c r="AI10" s="19"/>
      <c r="AK10" s="18"/>
      <c r="AN10" s="92"/>
      <c r="AO10" s="27"/>
      <c r="AQ10" s="23"/>
      <c r="AR10" s="23"/>
      <c r="AS10" s="92"/>
      <c r="AT10" s="23"/>
      <c r="AU10" s="23"/>
    </row>
    <row r="11" spans="3:47" ht="18.95" customHeight="1">
      <c r="F11" s="9" t="s">
        <v>21</v>
      </c>
      <c r="L11" s="9" t="s">
        <v>88</v>
      </c>
      <c r="O11" s="28">
        <f>ROUND(0.2778*O12*O13*O14,2)</f>
        <v>0</v>
      </c>
      <c r="S11" s="17"/>
      <c r="T11" s="19"/>
      <c r="U11" s="19"/>
      <c r="V11" s="151"/>
      <c r="W11" s="153">
        <v>1.2</v>
      </c>
      <c r="X11" s="19"/>
      <c r="AA11" s="18"/>
      <c r="AC11" s="17"/>
      <c r="AD11" s="19"/>
      <c r="AE11" s="19"/>
      <c r="AF11" s="152"/>
      <c r="AG11" s="154">
        <v>3</v>
      </c>
      <c r="AH11" s="19"/>
      <c r="AI11" s="29" t="s">
        <v>22</v>
      </c>
      <c r="AK11" s="18"/>
      <c r="AM11" s="13" t="s">
        <v>23</v>
      </c>
      <c r="AN11" s="94"/>
      <c r="AO11" s="94"/>
      <c r="AP11" s="94"/>
      <c r="AQ11" s="94"/>
      <c r="AR11" s="92"/>
      <c r="AS11" s="92"/>
      <c r="AT11" s="92"/>
      <c r="AU11" s="92"/>
    </row>
    <row r="12" spans="3:47" ht="18.95" customHeight="1">
      <c r="F12" s="9" t="s">
        <v>24</v>
      </c>
      <c r="J12" s="156"/>
      <c r="K12" s="156"/>
      <c r="L12" s="9" t="s">
        <v>88</v>
      </c>
      <c r="O12" s="85">
        <v>0.8</v>
      </c>
      <c r="S12" s="17"/>
      <c r="T12" s="19"/>
      <c r="U12" s="19"/>
      <c r="V12" s="151"/>
      <c r="W12" s="153"/>
      <c r="X12" s="19"/>
      <c r="Y12" s="29" t="s">
        <v>25</v>
      </c>
      <c r="AA12" s="18"/>
      <c r="AC12" s="17"/>
      <c r="AD12" s="19"/>
      <c r="AE12" s="19"/>
      <c r="AF12" s="152"/>
      <c r="AG12" s="154"/>
      <c r="AH12" s="19"/>
      <c r="AI12" s="19"/>
      <c r="AK12" s="18"/>
      <c r="AM12" s="92"/>
      <c r="AN12" s="92"/>
      <c r="AO12" s="92"/>
      <c r="AP12" s="9" t="s">
        <v>26</v>
      </c>
      <c r="AQ12" s="92"/>
      <c r="AR12" s="30">
        <v>1200</v>
      </c>
      <c r="AS12" s="31" t="s">
        <v>4</v>
      </c>
      <c r="AU12" s="92"/>
    </row>
    <row r="13" spans="3:47" ht="18.95" customHeight="1">
      <c r="F13" s="9" t="s">
        <v>27</v>
      </c>
      <c r="L13" s="9" t="s">
        <v>88</v>
      </c>
      <c r="O13" s="28">
        <f>O30</f>
        <v>119.63</v>
      </c>
      <c r="S13" s="17"/>
      <c r="T13" s="19">
        <f>W11</f>
        <v>1.2</v>
      </c>
      <c r="U13" s="19"/>
      <c r="V13" s="19"/>
      <c r="W13" s="95">
        <f>W8</f>
        <v>3</v>
      </c>
      <c r="X13" s="19"/>
      <c r="Y13" s="19"/>
      <c r="Z13" s="19"/>
      <c r="AA13" s="18"/>
      <c r="AC13" s="17"/>
      <c r="AD13" s="19">
        <f>AG11</f>
        <v>3</v>
      </c>
      <c r="AE13" s="19"/>
      <c r="AF13" s="19"/>
      <c r="AG13" s="19"/>
      <c r="AH13" s="19"/>
      <c r="AI13" s="19"/>
      <c r="AJ13" s="19"/>
      <c r="AK13" s="18"/>
      <c r="AM13" s="92"/>
      <c r="AN13" s="92"/>
      <c r="AO13" s="92"/>
      <c r="AP13" s="9" t="s">
        <v>28</v>
      </c>
      <c r="AQ13" s="92"/>
    </row>
    <row r="14" spans="3:47" ht="18.95" customHeight="1">
      <c r="F14" s="9" t="s">
        <v>29</v>
      </c>
      <c r="L14" s="9" t="s">
        <v>88</v>
      </c>
      <c r="O14" s="89">
        <f>O15/1000000</f>
        <v>0</v>
      </c>
      <c r="P14" s="84">
        <f>O14*100</f>
        <v>0</v>
      </c>
      <c r="S14" s="17"/>
      <c r="T14" s="19"/>
      <c r="U14" s="32">
        <f>U9</f>
        <v>0.36</v>
      </c>
      <c r="V14" s="19"/>
      <c r="X14" s="95"/>
      <c r="Y14" s="19"/>
      <c r="Z14" s="19"/>
      <c r="AA14" s="18"/>
      <c r="AC14" s="17"/>
      <c r="AD14" s="19"/>
      <c r="AE14" s="32">
        <f>ROUND(AE8/AF10*AG11,2)</f>
        <v>6</v>
      </c>
      <c r="AF14" s="19"/>
      <c r="AG14" s="95">
        <f>AG8</f>
        <v>23</v>
      </c>
      <c r="AH14" s="95"/>
      <c r="AI14" s="19"/>
      <c r="AJ14" s="19"/>
      <c r="AK14" s="18"/>
      <c r="AM14" s="92"/>
      <c r="AN14" s="92"/>
      <c r="AO14" s="92"/>
      <c r="AQ14" s="9" t="s">
        <v>30</v>
      </c>
      <c r="AR14" s="92"/>
      <c r="AS14" s="92" t="s">
        <v>3</v>
      </c>
      <c r="AT14" s="33">
        <f>ROUND(0.63185*(AR12/1000)^2,3)</f>
        <v>0.91</v>
      </c>
      <c r="AU14" s="31" t="s">
        <v>0</v>
      </c>
    </row>
    <row r="15" spans="3:47" ht="18.95" customHeight="1">
      <c r="O15" s="91">
        <f>수리집수면적유역도!E8</f>
        <v>0</v>
      </c>
      <c r="P15" s="9" t="s">
        <v>92</v>
      </c>
      <c r="S15" s="17"/>
      <c r="T15" s="19"/>
      <c r="U15" s="32"/>
      <c r="V15" s="19"/>
      <c r="W15" s="95"/>
      <c r="X15" s="95"/>
      <c r="Y15" s="19"/>
      <c r="Z15" s="19"/>
      <c r="AA15" s="18"/>
      <c r="AC15" s="17"/>
      <c r="AD15" s="19"/>
      <c r="AE15" s="32"/>
      <c r="AF15" s="19"/>
      <c r="AG15" s="95"/>
      <c r="AH15" s="95"/>
      <c r="AI15" s="19"/>
      <c r="AJ15" s="19"/>
      <c r="AK15" s="18"/>
      <c r="AM15" s="92"/>
      <c r="AN15" s="92"/>
      <c r="AO15" s="92"/>
      <c r="AP15" s="9" t="s">
        <v>31</v>
      </c>
      <c r="AQ15" s="92"/>
      <c r="AR15" s="92"/>
    </row>
    <row r="16" spans="3:47" ht="18.95" customHeight="1">
      <c r="D16" s="13" t="s">
        <v>32</v>
      </c>
      <c r="S16" s="17"/>
      <c r="T16" s="19"/>
      <c r="U16" s="32"/>
      <c r="V16" s="19"/>
      <c r="W16" s="95"/>
      <c r="X16" s="95"/>
      <c r="Y16" s="19"/>
      <c r="Z16" s="19"/>
      <c r="AA16" s="18"/>
      <c r="AC16" s="17"/>
      <c r="AD16" s="19"/>
      <c r="AE16" s="32"/>
      <c r="AF16" s="19"/>
      <c r="AG16" s="95"/>
      <c r="AH16" s="95"/>
      <c r="AI16" s="19"/>
      <c r="AJ16" s="19"/>
      <c r="AK16" s="18"/>
      <c r="AM16" s="92"/>
      <c r="AN16" s="92"/>
      <c r="AO16" s="92"/>
      <c r="AQ16" s="9" t="s">
        <v>33</v>
      </c>
      <c r="AR16" s="92"/>
      <c r="AS16" s="92" t="s">
        <v>3</v>
      </c>
      <c r="AT16" s="33">
        <f>ROUND(2.0944*(AR12/1000),3)</f>
        <v>2.5129999999999999</v>
      </c>
      <c r="AU16" s="31" t="s">
        <v>1</v>
      </c>
    </row>
    <row r="17" spans="4:47" ht="18.95" customHeight="1">
      <c r="S17" s="17"/>
      <c r="U17" s="34" t="s">
        <v>34</v>
      </c>
      <c r="V17" s="35" t="str">
        <f>"√"&amp;FIXED(T13,2)&amp;"² + "&amp;FIXED(U14,2)&amp;"² ="</f>
        <v>√1.20² + 0.36² =</v>
      </c>
      <c r="W17" s="36"/>
      <c r="X17" s="37">
        <f>ROUND((T13^2+U14^2)^0.5,2)</f>
        <v>1.25</v>
      </c>
      <c r="Z17" s="19"/>
      <c r="AA17" s="18"/>
      <c r="AC17" s="17"/>
      <c r="AE17" s="34" t="s">
        <v>34</v>
      </c>
      <c r="AF17" s="35" t="str">
        <f>"√"&amp;FIXED(AD13,2)&amp;"² + "&amp;FIXED(AE14,2)&amp;"² ="</f>
        <v>√3.00² + 6.00² =</v>
      </c>
      <c r="AG17" s="36"/>
      <c r="AH17" s="37">
        <f>ROUND((AD13^2+AE14^2)^0.5,2)</f>
        <v>6.71</v>
      </c>
      <c r="AJ17" s="19"/>
      <c r="AK17" s="18"/>
      <c r="AM17" s="92"/>
      <c r="AN17" s="92"/>
      <c r="AO17" s="92"/>
      <c r="AP17" s="9" t="s">
        <v>35</v>
      </c>
      <c r="AS17" s="92" t="s">
        <v>3</v>
      </c>
      <c r="AT17" s="33">
        <f>ROUND(AT14/AT16,3)</f>
        <v>0.36199999999999999</v>
      </c>
      <c r="AU17" s="31"/>
    </row>
    <row r="18" spans="4:47" ht="18.95" customHeight="1">
      <c r="E18" s="9" t="s">
        <v>36</v>
      </c>
      <c r="S18" s="17"/>
      <c r="U18" s="34" t="s">
        <v>37</v>
      </c>
      <c r="V18" s="38" t="s">
        <v>38</v>
      </c>
      <c r="W18" s="39">
        <f>ROUND(1/MID(V18,4,3),4)</f>
        <v>3.0300000000000001E-2</v>
      </c>
      <c r="X18" s="40"/>
      <c r="AA18" s="18"/>
      <c r="AC18" s="17"/>
      <c r="AD18" s="41"/>
      <c r="AE18" s="34" t="s">
        <v>37</v>
      </c>
      <c r="AF18" s="38" t="s">
        <v>39</v>
      </c>
      <c r="AG18" s="39">
        <f>ROUND(1/MID(AF18,4,4),4)</f>
        <v>6.7000000000000002E-3</v>
      </c>
      <c r="AH18" s="40"/>
      <c r="AJ18" s="19"/>
      <c r="AK18" s="18"/>
      <c r="AM18" s="92"/>
      <c r="AN18" s="92"/>
      <c r="AO18" s="92"/>
      <c r="AP18" s="9" t="s">
        <v>40</v>
      </c>
      <c r="AQ18" s="92"/>
      <c r="AR18" s="42">
        <v>20</v>
      </c>
      <c r="AS18" s="92" t="s">
        <v>41</v>
      </c>
      <c r="AT18" s="95">
        <f>ROUND(1/AR18*100,2)</f>
        <v>5</v>
      </c>
      <c r="AU18" s="9" t="s">
        <v>42</v>
      </c>
    </row>
    <row r="19" spans="4:47" ht="18.95" customHeight="1">
      <c r="F19" s="43"/>
      <c r="G19" s="44"/>
      <c r="H19" s="44"/>
      <c r="S19" s="17"/>
      <c r="U19" s="34" t="s">
        <v>43</v>
      </c>
      <c r="V19" s="45">
        <v>0.02</v>
      </c>
      <c r="W19" s="39"/>
      <c r="X19" s="46"/>
      <c r="AA19" s="18"/>
      <c r="AC19" s="17"/>
      <c r="AE19" s="34" t="s">
        <v>43</v>
      </c>
      <c r="AF19" s="39">
        <v>0.03</v>
      </c>
      <c r="AG19" s="36" t="s">
        <v>44</v>
      </c>
      <c r="AH19" s="40"/>
      <c r="AK19" s="18"/>
      <c r="AM19" s="92"/>
      <c r="AN19" s="92"/>
      <c r="AO19" s="92"/>
      <c r="AP19" s="92"/>
      <c r="AQ19" s="9" t="s">
        <v>45</v>
      </c>
      <c r="AR19" s="31">
        <v>1.2999999999999999E-2</v>
      </c>
      <c r="AT19" s="92"/>
      <c r="AU19" s="92"/>
    </row>
    <row r="20" spans="4:47" ht="18.95" customHeight="1">
      <c r="E20" s="44" t="s">
        <v>46</v>
      </c>
      <c r="F20" s="43"/>
      <c r="G20" s="44"/>
      <c r="H20" s="44"/>
      <c r="S20" s="17"/>
      <c r="U20" s="92"/>
      <c r="V20" s="92"/>
      <c r="W20" s="31"/>
      <c r="X20" s="92"/>
      <c r="AA20" s="18"/>
      <c r="AC20" s="17"/>
      <c r="AE20" s="92"/>
      <c r="AF20" s="31"/>
      <c r="AK20" s="18"/>
    </row>
    <row r="21" spans="4:47" ht="18.95" customHeight="1">
      <c r="E21" s="44"/>
      <c r="F21" s="43"/>
      <c r="G21" s="44"/>
      <c r="H21" s="44"/>
      <c r="S21" s="47"/>
      <c r="T21" s="48"/>
      <c r="U21" s="49"/>
      <c r="V21" s="50"/>
      <c r="W21" s="51"/>
      <c r="X21" s="48"/>
      <c r="Y21" s="52"/>
      <c r="Z21" s="51"/>
      <c r="AA21" s="53"/>
      <c r="AC21" s="47"/>
      <c r="AD21" s="48"/>
      <c r="AE21" s="49"/>
      <c r="AF21" s="50"/>
      <c r="AG21" s="51"/>
      <c r="AH21" s="48"/>
      <c r="AI21" s="52"/>
      <c r="AJ21" s="51"/>
      <c r="AK21" s="53"/>
      <c r="AN21" s="54" t="s">
        <v>47</v>
      </c>
      <c r="AO21" s="55" t="str">
        <f>"V = 1 / n × R⅔ × I½  = 75 × "&amp;FIXED(AT17,3)&amp;"^⅔ × "&amp;FIXED(ROUND(1/AR18,3),3)&amp;"^⅔  ="</f>
        <v>V = 1 / n × R⅔ × I½  = 75 × 0.362^⅔ × 0.050^⅔  =</v>
      </c>
      <c r="AP21" s="94"/>
      <c r="AR21" s="31"/>
    </row>
    <row r="22" spans="4:47" ht="18.95" customHeight="1">
      <c r="F22" s="44" t="s">
        <v>48</v>
      </c>
      <c r="G22" s="44"/>
      <c r="H22" s="44"/>
      <c r="N22" s="55" t="s">
        <v>88</v>
      </c>
      <c r="O22" s="28">
        <f>ROUND(((2/3*3.28*O23*(O25/O24^0.5))^0.467/60),2)</f>
        <v>0.44</v>
      </c>
      <c r="S22" s="56"/>
      <c r="T22" s="57"/>
      <c r="U22" s="57"/>
      <c r="V22" s="57"/>
      <c r="W22" s="57"/>
      <c r="X22" s="57"/>
      <c r="Y22" s="57"/>
      <c r="Z22" s="57"/>
      <c r="AA22" s="58"/>
      <c r="AC22" s="56"/>
      <c r="AD22" s="59"/>
      <c r="AE22" s="60"/>
      <c r="AF22" s="61"/>
      <c r="AG22" s="57"/>
      <c r="AH22" s="59"/>
      <c r="AI22" s="62"/>
      <c r="AJ22" s="57"/>
      <c r="AK22" s="58"/>
      <c r="AN22" s="54"/>
      <c r="AP22" s="94"/>
      <c r="AQ22" s="31"/>
      <c r="AS22" s="33">
        <f>ROUND(75*AT17^(2/3)*(1/AR18)^(1/2),3)</f>
        <v>8.5180000000000007</v>
      </c>
      <c r="AT22" s="9" t="s">
        <v>49</v>
      </c>
    </row>
    <row r="23" spans="4:47" ht="18.95" customHeight="1">
      <c r="F23" s="44" t="s">
        <v>50</v>
      </c>
      <c r="G23" s="44"/>
      <c r="H23" s="44"/>
      <c r="N23" s="9" t="s">
        <v>88</v>
      </c>
      <c r="O23" s="98">
        <v>495</v>
      </c>
      <c r="S23" s="17"/>
      <c r="T23" s="9" t="s">
        <v>51</v>
      </c>
      <c r="AA23" s="18"/>
      <c r="AC23" s="17"/>
      <c r="AD23" s="9" t="s">
        <v>51</v>
      </c>
      <c r="AE23" s="63"/>
      <c r="AF23" s="31"/>
      <c r="AH23" s="41"/>
      <c r="AI23" s="92"/>
      <c r="AK23" s="18"/>
      <c r="AN23" s="54"/>
      <c r="AP23" s="94"/>
      <c r="AQ23" s="31"/>
      <c r="AS23" s="33"/>
    </row>
    <row r="24" spans="4:47" ht="18.95" customHeight="1">
      <c r="F24" s="44" t="s">
        <v>52</v>
      </c>
      <c r="G24" s="44"/>
      <c r="H24" s="44"/>
      <c r="N24" s="9" t="s">
        <v>88</v>
      </c>
      <c r="O24" s="28">
        <f>O26/O23</f>
        <v>0.45454545454545453</v>
      </c>
      <c r="S24" s="17"/>
      <c r="T24" s="92" t="s">
        <v>53</v>
      </c>
      <c r="U24" s="9" t="str">
        <f>" ( "&amp;X17&amp;" × 2 EA ) + "&amp;W13&amp;"  ="</f>
        <v xml:space="preserve"> ( 1.25 × 2 EA ) + 3  =</v>
      </c>
      <c r="X24" s="64">
        <f>ROUND(X17*2+W13,3)</f>
        <v>5.5</v>
      </c>
      <c r="AA24" s="18"/>
      <c r="AC24" s="17"/>
      <c r="AD24" s="92" t="s">
        <v>53</v>
      </c>
      <c r="AE24" s="9" t="str">
        <f>" ( "&amp;FIXED(AH17,2)&amp;" ×2 EA ) + "&amp;FIXED(AG14,2)&amp;"  ="</f>
        <v xml:space="preserve"> ( 6.71 ×2 EA ) + 23.00  =</v>
      </c>
      <c r="AH24" s="64">
        <f>ROUND(AH17*2+AG14,3)</f>
        <v>36.42</v>
      </c>
      <c r="AK24" s="18"/>
      <c r="AN24" s="54" t="s">
        <v>54</v>
      </c>
      <c r="AO24" s="9" t="str">
        <f>"Q = A × V   = "&amp;FIXED(AT14,3)&amp;" × "&amp;FIXED(AS22,3)&amp;"  ="</f>
        <v>Q = A × V   = 0.910 × 8.518  =</v>
      </c>
      <c r="AQ24" s="65"/>
      <c r="AR24" s="31"/>
      <c r="AS24" s="33">
        <f>ROUND(AT14*AS22,3)</f>
        <v>7.7510000000000003</v>
      </c>
      <c r="AT24" s="9" t="s">
        <v>55</v>
      </c>
    </row>
    <row r="25" spans="4:47" ht="18.95" customHeight="1">
      <c r="F25" s="44" t="s">
        <v>56</v>
      </c>
      <c r="N25" s="9" t="s">
        <v>88</v>
      </c>
      <c r="O25" s="85">
        <v>0.7</v>
      </c>
      <c r="S25" s="17"/>
      <c r="T25" s="92"/>
      <c r="X25" s="64"/>
      <c r="AA25" s="18"/>
      <c r="AC25" s="17"/>
      <c r="AD25" s="92"/>
      <c r="AH25" s="64"/>
      <c r="AK25" s="18"/>
      <c r="AN25" s="41"/>
      <c r="AO25" s="92"/>
      <c r="AP25" s="92"/>
      <c r="AQ25" s="92"/>
      <c r="AR25" s="92"/>
      <c r="AS25" s="92"/>
      <c r="AT25" s="92"/>
    </row>
    <row r="26" spans="4:47" ht="18.95" customHeight="1">
      <c r="F26" s="44" t="s">
        <v>57</v>
      </c>
      <c r="N26" s="9" t="s">
        <v>88</v>
      </c>
      <c r="O26" s="99">
        <v>225</v>
      </c>
      <c r="S26" s="17"/>
      <c r="T26" s="9" t="s">
        <v>58</v>
      </c>
      <c r="X26" s="64"/>
      <c r="AA26" s="18"/>
      <c r="AC26" s="17"/>
      <c r="AD26" s="9" t="s">
        <v>58</v>
      </c>
      <c r="AH26" s="64"/>
      <c r="AK26" s="18"/>
      <c r="AN26" s="41"/>
      <c r="AO26" s="142" t="str">
        <f>AS24&amp;"㎥/s &gt; Qd = "&amp;AO8&amp;"㎥/s "&amp;IF(AS24&gt;AO8," -  O K  - "," -  N O  - ")</f>
        <v xml:space="preserve">7.751㎥/s &gt; Qd = 0㎥/s  -  O K  - </v>
      </c>
      <c r="AP26" s="142"/>
      <c r="AQ26" s="142"/>
      <c r="AR26" s="142"/>
      <c r="AS26" s="142"/>
      <c r="AU26" s="92"/>
    </row>
    <row r="27" spans="4:47" ht="18.95" hidden="1" customHeight="1">
      <c r="S27" s="17"/>
      <c r="T27" s="92" t="s">
        <v>59</v>
      </c>
      <c r="U27" s="9" t="str">
        <f>" ( "&amp;W8+U14*2&amp;" + "&amp;W13&amp;" )× 1/2 × "&amp;W11&amp;"  ="</f>
        <v xml:space="preserve"> ( 3.72 + 3 )× 1/2 × 1.2  =</v>
      </c>
      <c r="X27" s="64">
        <f>ROUND(((W8+U14*2)+W13)/2*W11,2)</f>
        <v>4.03</v>
      </c>
      <c r="AA27" s="18"/>
      <c r="AC27" s="17"/>
      <c r="AD27" s="92" t="s">
        <v>59</v>
      </c>
      <c r="AE27" s="9" t="str">
        <f>" ( "&amp;FIXED(AG8+AE14*2,2)&amp;" + "&amp;FIXED(AG14,2)&amp;" ) ×1/2 ×"&amp;FIXED(AG11,2)&amp;"  ="</f>
        <v xml:space="preserve"> ( 35.00 + 23.00 ) ×1/2 ×3.00  =</v>
      </c>
      <c r="AH27" s="64">
        <f>ROUND(((AG8+AE14*2)+AG14)/2*AG11,2)</f>
        <v>87</v>
      </c>
      <c r="AK27" s="18"/>
      <c r="AN27" s="41"/>
      <c r="AP27" s="66"/>
      <c r="AQ27" s="92"/>
      <c r="AR27" s="67"/>
      <c r="AS27" s="92"/>
      <c r="AU27" s="92"/>
    </row>
    <row r="28" spans="4:47" ht="18.95" customHeight="1">
      <c r="D28" s="13" t="s">
        <v>60</v>
      </c>
      <c r="S28" s="17"/>
      <c r="T28" s="92"/>
      <c r="X28" s="64"/>
      <c r="AA28" s="18"/>
      <c r="AC28" s="17"/>
      <c r="AD28" s="92"/>
      <c r="AH28" s="64"/>
      <c r="AK28" s="18"/>
      <c r="AN28" s="54" t="s">
        <v>61</v>
      </c>
      <c r="AO28" s="92" t="e">
        <f>ROUND(AS24/AO8*100,)</f>
        <v>#DIV/0!</v>
      </c>
      <c r="AP28" s="9" t="s">
        <v>42</v>
      </c>
      <c r="AQ28" s="92"/>
      <c r="AR28" s="67"/>
      <c r="AS28" s="92"/>
      <c r="AU28" s="92"/>
    </row>
    <row r="29" spans="4:47" ht="18.95" hidden="1" customHeight="1" thickBot="1">
      <c r="S29" s="17"/>
      <c r="T29" s="9" t="s">
        <v>62</v>
      </c>
      <c r="X29" s="64"/>
      <c r="AA29" s="18"/>
      <c r="AC29" s="17"/>
      <c r="AD29" s="9" t="s">
        <v>62</v>
      </c>
      <c r="AH29" s="64"/>
      <c r="AK29" s="18"/>
    </row>
    <row r="30" spans="4:47" ht="18.95" customHeight="1">
      <c r="E30" s="9" t="s">
        <v>63</v>
      </c>
      <c r="L30" s="9" t="s">
        <v>88</v>
      </c>
      <c r="O30" s="28">
        <f>ROUND((H32/24)*(24/O22)^0.557,2)</f>
        <v>119.63</v>
      </c>
      <c r="S30" s="17"/>
      <c r="T30" s="92" t="s">
        <v>64</v>
      </c>
      <c r="U30" s="9" t="str">
        <f>" ( "&amp;X27&amp;" / "&amp;X24&amp;" )  ="</f>
        <v xml:space="preserve"> ( 4.03 / 5.5 )  =</v>
      </c>
      <c r="X30" s="64">
        <f>ROUND(X27/X24,3)</f>
        <v>0.73299999999999998</v>
      </c>
      <c r="AA30" s="18"/>
      <c r="AC30" s="17"/>
      <c r="AD30" s="92" t="s">
        <v>64</v>
      </c>
      <c r="AE30" s="9" t="str">
        <f>" ( "&amp;FIXED(AH27,2)&amp;" / "&amp;FIXED(AH24,2)&amp;" ) ="</f>
        <v xml:space="preserve"> ( 87.00 / 36.42 ) =</v>
      </c>
      <c r="AH30" s="64">
        <f>ROUND(AH27/AH24,3)</f>
        <v>2.3889999999999998</v>
      </c>
      <c r="AK30" s="18"/>
    </row>
    <row r="31" spans="4:47" ht="18.95" customHeight="1">
      <c r="N31" s="132"/>
      <c r="O31" s="132"/>
      <c r="P31" s="132"/>
      <c r="Q31" s="132"/>
      <c r="S31" s="17"/>
      <c r="T31" s="92"/>
      <c r="X31" s="64"/>
      <c r="AA31" s="18"/>
      <c r="AC31" s="17"/>
      <c r="AD31" s="92"/>
      <c r="AH31" s="64"/>
      <c r="AK31" s="18"/>
    </row>
    <row r="32" spans="4:47" ht="18.95" customHeight="1">
      <c r="F32" s="9" t="s">
        <v>65</v>
      </c>
      <c r="H32" s="63">
        <f t="array" ref="H32">MAX(IF(($B$44:$B$127=O33)*($D$44:$D$127=P33),$G$44:$G$127,""))</f>
        <v>309.5</v>
      </c>
      <c r="I32" s="71"/>
      <c r="J32" s="156" t="s">
        <v>66</v>
      </c>
      <c r="K32" s="156"/>
      <c r="N32" s="136"/>
      <c r="O32" s="72" t="s">
        <v>67</v>
      </c>
      <c r="P32" s="72" t="s">
        <v>68</v>
      </c>
      <c r="Q32" s="132"/>
      <c r="S32" s="17"/>
      <c r="T32" s="9" t="s">
        <v>69</v>
      </c>
      <c r="X32" s="64"/>
      <c r="AA32" s="18"/>
      <c r="AC32" s="17"/>
      <c r="AD32" s="9" t="s">
        <v>69</v>
      </c>
      <c r="AH32" s="64"/>
      <c r="AK32" s="18"/>
    </row>
    <row r="33" spans="2:37" ht="18.75" customHeight="1">
      <c r="H33" s="71"/>
      <c r="I33" s="71"/>
      <c r="J33" s="92"/>
      <c r="K33" s="92"/>
      <c r="N33" s="136"/>
      <c r="O33" s="134" t="str">
        <f>'4+13'!O33</f>
        <v>울진</v>
      </c>
      <c r="P33" s="135">
        <v>100</v>
      </c>
      <c r="Q33" s="132"/>
      <c r="S33" s="17"/>
      <c r="T33" s="92" t="s">
        <v>70</v>
      </c>
      <c r="U33" s="9" t="str">
        <f>" 1 / "&amp;V19&amp;" × "&amp;X30&amp;"^ ⅔ × "&amp;W18&amp;" ^½  ="</f>
        <v xml:space="preserve"> 1 / 0.02 × 0.733^ ⅔ × 0.0303 ^½  =</v>
      </c>
      <c r="X33" s="64">
        <f>ROUND(1/V19*X30^(2/3)*W18^(1/2),3)</f>
        <v>7.0759999999999996</v>
      </c>
      <c r="Y33" s="9" t="s">
        <v>71</v>
      </c>
      <c r="AA33" s="18"/>
      <c r="AC33" s="17"/>
      <c r="AD33" s="92" t="s">
        <v>70</v>
      </c>
      <c r="AE33" s="9" t="str">
        <f>" 1/"&amp;FIXED(AF19,3)&amp;" ×"&amp;FIXED(AH30,3)&amp;"^ ⅔ ×"&amp;FIXED(AG18,3)&amp;" ^½ ="</f>
        <v xml:space="preserve"> 1/0.030 ×2.389^ ⅔ ×0.007 ^½ =</v>
      </c>
      <c r="AH33" s="64">
        <f>ROUND(1/AF19*AH30^(2/3)*AG18^(1/2),3)</f>
        <v>4.8760000000000003</v>
      </c>
      <c r="AI33" s="9" t="s">
        <v>71</v>
      </c>
      <c r="AK33" s="18"/>
    </row>
    <row r="34" spans="2:37" ht="18.95" hidden="1" customHeight="1">
      <c r="H34" s="71"/>
      <c r="I34" s="71"/>
      <c r="J34" s="92"/>
      <c r="K34" s="92"/>
      <c r="N34" s="130"/>
      <c r="O34" s="131"/>
      <c r="P34" s="131"/>
      <c r="Q34" s="130"/>
      <c r="S34" s="17"/>
      <c r="T34" s="92"/>
      <c r="AA34" s="18"/>
      <c r="AC34" s="17"/>
      <c r="AD34" s="92"/>
      <c r="AH34" s="64"/>
      <c r="AK34" s="18"/>
    </row>
    <row r="35" spans="2:37" ht="18.95" hidden="1" customHeight="1">
      <c r="F35" s="9" t="s">
        <v>72</v>
      </c>
      <c r="N35" s="130"/>
      <c r="O35" s="130"/>
      <c r="P35" s="130"/>
      <c r="Q35" s="130"/>
      <c r="S35" s="47"/>
      <c r="T35" s="52"/>
      <c r="U35" s="51"/>
      <c r="V35" s="51"/>
      <c r="W35" s="51"/>
      <c r="X35" s="51"/>
      <c r="Y35" s="51"/>
      <c r="Z35" s="51"/>
      <c r="AA35" s="53"/>
      <c r="AC35" s="47"/>
      <c r="AD35" s="52"/>
      <c r="AE35" s="51"/>
      <c r="AF35" s="51"/>
      <c r="AG35" s="51"/>
      <c r="AH35" s="75"/>
      <c r="AI35" s="51"/>
      <c r="AJ35" s="51"/>
      <c r="AK35" s="53"/>
    </row>
    <row r="36" spans="2:37" ht="18.95" hidden="1" customHeight="1">
      <c r="N36" s="130"/>
      <c r="O36" s="130"/>
      <c r="P36" s="130"/>
      <c r="Q36" s="130"/>
      <c r="S36" s="56"/>
      <c r="T36" s="62"/>
      <c r="U36" s="57"/>
      <c r="V36" s="57"/>
      <c r="W36" s="57"/>
      <c r="X36" s="57"/>
      <c r="Y36" s="57"/>
      <c r="Z36" s="57"/>
      <c r="AA36" s="58"/>
      <c r="AC36" s="56"/>
      <c r="AD36" s="62"/>
      <c r="AE36" s="57"/>
      <c r="AF36" s="57"/>
      <c r="AG36" s="57"/>
      <c r="AH36" s="76"/>
      <c r="AI36" s="57"/>
      <c r="AJ36" s="57"/>
      <c r="AK36" s="58"/>
    </row>
    <row r="37" spans="2:37" ht="18.95" hidden="1" customHeight="1">
      <c r="N37" s="130"/>
      <c r="O37" s="130"/>
      <c r="P37" s="130"/>
      <c r="Q37" s="130"/>
      <c r="S37" s="17"/>
      <c r="T37" s="9" t="s">
        <v>73</v>
      </c>
      <c r="AA37" s="18"/>
      <c r="AC37" s="17"/>
      <c r="AD37" s="9" t="s">
        <v>73</v>
      </c>
      <c r="AK37" s="18"/>
    </row>
    <row r="38" spans="2:37" ht="18.95" hidden="1" customHeight="1">
      <c r="N38" s="130"/>
      <c r="O38" s="130"/>
      <c r="P38" s="130"/>
      <c r="Q38" s="130"/>
      <c r="S38" s="17"/>
      <c r="T38" s="9" t="str">
        <f>"  Q  =  A × V  =  "&amp;FIXED(X27,3)&amp;" × "&amp;FIXED(X33,3)&amp;"  ="</f>
        <v xml:space="preserve">  Q  =  A × V  =  4.030 × 7.076  =</v>
      </c>
      <c r="W38" s="77">
        <f>ROUND(X27*X33,2)</f>
        <v>28.52</v>
      </c>
      <c r="X38" s="13" t="str">
        <f>"㎥/s  &gt;   Qd  =  "&amp;O10&amp;" ㎥/s "</f>
        <v xml:space="preserve">㎥/s  &gt;   Qd  =  0 ㎥/s </v>
      </c>
      <c r="Y38" s="13"/>
      <c r="Z38" s="13"/>
      <c r="AA38" s="18"/>
      <c r="AC38" s="17"/>
      <c r="AD38" s="9" t="str">
        <f>"  Q  =  A × V  =  "&amp;FIXED(AH27,3)&amp;" × "&amp;FIXED(AH33,3)&amp;"  ="</f>
        <v xml:space="preserve">  Q  =  A × V  =  87.000 × 4.876  =</v>
      </c>
      <c r="AG38" s="77">
        <f>ROUND(AH27*AH33,2)</f>
        <v>424.21</v>
      </c>
      <c r="AH38" s="13" t="str">
        <f>"㎥/s &gt; Qd = "&amp;O10&amp;" ㎥/s "</f>
        <v xml:space="preserve">㎥/s &gt; Qd = 0 ㎥/s </v>
      </c>
      <c r="AI38" s="13"/>
      <c r="AK38" s="18"/>
    </row>
    <row r="39" spans="2:37" ht="18.95" customHeight="1">
      <c r="N39" s="130"/>
      <c r="O39" s="130"/>
      <c r="P39" s="130"/>
      <c r="Q39" s="130"/>
      <c r="S39" s="17"/>
      <c r="AA39" s="18"/>
      <c r="AC39" s="17"/>
      <c r="AD39" s="41"/>
      <c r="AG39" s="19"/>
      <c r="AK39" s="18"/>
    </row>
    <row r="40" spans="2:37" ht="18.95" customHeight="1" thickBot="1">
      <c r="S40" s="68"/>
      <c r="T40" s="69"/>
      <c r="U40" s="69"/>
      <c r="V40" s="69"/>
      <c r="W40" s="69"/>
      <c r="X40" s="69"/>
      <c r="Y40" s="69"/>
      <c r="Z40" s="69"/>
      <c r="AA40" s="70"/>
      <c r="AC40" s="68"/>
      <c r="AD40" s="69"/>
      <c r="AE40" s="69"/>
      <c r="AF40" s="69"/>
      <c r="AG40" s="69"/>
      <c r="AH40" s="69"/>
      <c r="AI40" s="69"/>
      <c r="AJ40" s="69"/>
      <c r="AK40" s="70"/>
    </row>
    <row r="41" spans="2:37" ht="18.95" customHeight="1">
      <c r="X41" s="94"/>
      <c r="Y41" s="13"/>
      <c r="Z41" s="13"/>
      <c r="AH41" s="94"/>
      <c r="AI41" s="13"/>
      <c r="AJ41" s="13"/>
    </row>
    <row r="42" spans="2:37" ht="18.95" customHeight="1">
      <c r="S42" s="10"/>
      <c r="T42" s="11"/>
      <c r="U42" s="10"/>
      <c r="V42" s="10"/>
      <c r="W42" s="10"/>
      <c r="X42" s="10"/>
      <c r="Y42" s="10"/>
      <c r="Z42" s="10"/>
      <c r="AA42" s="10"/>
    </row>
    <row r="43" spans="2:37" ht="18.95" customHeight="1">
      <c r="B43" s="78" t="s">
        <v>74</v>
      </c>
      <c r="C43" s="79"/>
      <c r="D43" s="143" t="s">
        <v>68</v>
      </c>
      <c r="E43" s="144"/>
      <c r="F43" s="145"/>
      <c r="G43" s="146" t="s">
        <v>75</v>
      </c>
      <c r="H43" s="147"/>
      <c r="I43" s="148"/>
      <c r="T43" s="13"/>
    </row>
    <row r="44" spans="2:37" ht="18.95" customHeight="1">
      <c r="B44" s="78" t="s">
        <v>76</v>
      </c>
      <c r="C44" s="79"/>
      <c r="D44" s="78">
        <v>10</v>
      </c>
      <c r="E44" s="80"/>
      <c r="F44" s="79"/>
      <c r="G44" s="81">
        <v>199.6</v>
      </c>
      <c r="H44" s="82"/>
      <c r="I44" s="83"/>
      <c r="T44" s="13"/>
    </row>
    <row r="45" spans="2:37" ht="18.95" customHeight="1">
      <c r="B45" s="78" t="s">
        <v>76</v>
      </c>
      <c r="C45" s="79"/>
      <c r="D45" s="78">
        <v>20</v>
      </c>
      <c r="E45" s="80"/>
      <c r="F45" s="79"/>
      <c r="G45" s="81">
        <v>233.2</v>
      </c>
      <c r="H45" s="82"/>
      <c r="I45" s="83"/>
      <c r="T45" s="141"/>
      <c r="U45" s="141"/>
    </row>
    <row r="46" spans="2:37" ht="18.95" customHeight="1">
      <c r="B46" s="78" t="s">
        <v>76</v>
      </c>
      <c r="C46" s="79"/>
      <c r="D46" s="78">
        <v>30</v>
      </c>
      <c r="E46" s="80"/>
      <c r="F46" s="79"/>
      <c r="G46" s="81">
        <v>252.6</v>
      </c>
      <c r="H46" s="82"/>
      <c r="I46" s="83"/>
      <c r="T46" s="13"/>
    </row>
    <row r="47" spans="2:37" ht="18.95" customHeight="1">
      <c r="B47" s="78" t="s">
        <v>76</v>
      </c>
      <c r="C47" s="79"/>
      <c r="D47" s="78">
        <v>50</v>
      </c>
      <c r="E47" s="80"/>
      <c r="F47" s="79"/>
      <c r="G47" s="81">
        <v>276.8</v>
      </c>
      <c r="H47" s="82"/>
      <c r="I47" s="83"/>
      <c r="T47" s="19"/>
      <c r="U47" s="19"/>
      <c r="V47" s="19"/>
      <c r="W47" s="95"/>
      <c r="X47" s="95"/>
      <c r="Y47" s="19"/>
      <c r="Z47" s="19"/>
    </row>
    <row r="48" spans="2:37" ht="18.95" customHeight="1">
      <c r="B48" s="78" t="s">
        <v>76</v>
      </c>
      <c r="C48" s="79"/>
      <c r="D48" s="78">
        <v>100</v>
      </c>
      <c r="E48" s="80"/>
      <c r="F48" s="79"/>
      <c r="G48" s="81">
        <v>309.5</v>
      </c>
      <c r="H48" s="82"/>
      <c r="I48" s="83"/>
      <c r="T48" s="19"/>
      <c r="U48" s="96"/>
      <c r="V48" s="25"/>
      <c r="W48" s="96"/>
      <c r="X48" s="96"/>
      <c r="Y48" s="96"/>
      <c r="Z48" s="24"/>
    </row>
    <row r="49" spans="2:26" ht="18.95" customHeight="1">
      <c r="B49" s="78"/>
      <c r="C49" s="79"/>
      <c r="D49" s="78"/>
      <c r="E49" s="80"/>
      <c r="F49" s="79"/>
      <c r="G49" s="81"/>
      <c r="H49" s="82"/>
      <c r="I49" s="83"/>
      <c r="T49" s="19"/>
      <c r="U49" s="19"/>
      <c r="V49" s="19"/>
      <c r="W49" s="19"/>
      <c r="X49" s="19"/>
      <c r="Y49" s="19"/>
      <c r="Z49" s="19"/>
    </row>
    <row r="50" spans="2:26" ht="18.95" customHeight="1">
      <c r="B50" s="78"/>
      <c r="C50" s="79"/>
      <c r="D50" s="78"/>
      <c r="E50" s="80"/>
      <c r="F50" s="79"/>
      <c r="G50" s="81"/>
      <c r="H50" s="82"/>
      <c r="I50" s="83"/>
      <c r="T50" s="19"/>
      <c r="U50" s="19"/>
      <c r="V50" s="152"/>
      <c r="W50" s="95"/>
      <c r="X50" s="19"/>
      <c r="Y50" s="19"/>
    </row>
    <row r="51" spans="2:26" ht="18.95" customHeight="1">
      <c r="B51" s="78"/>
      <c r="C51" s="79"/>
      <c r="D51" s="78"/>
      <c r="E51" s="80"/>
      <c r="F51" s="79"/>
      <c r="G51" s="81"/>
      <c r="H51" s="82"/>
      <c r="I51" s="83"/>
      <c r="T51" s="19"/>
      <c r="U51" s="19"/>
      <c r="V51" s="152"/>
      <c r="W51" s="154"/>
      <c r="X51" s="19"/>
      <c r="Y51" s="29"/>
    </row>
    <row r="52" spans="2:26" ht="18.95" customHeight="1">
      <c r="B52" s="78"/>
      <c r="C52" s="79"/>
      <c r="D52" s="78"/>
      <c r="E52" s="80"/>
      <c r="F52" s="79"/>
      <c r="G52" s="81"/>
      <c r="H52" s="82"/>
      <c r="I52" s="83"/>
      <c r="T52" s="19"/>
      <c r="U52" s="19"/>
      <c r="V52" s="152"/>
      <c r="W52" s="154"/>
      <c r="X52" s="19"/>
      <c r="Y52" s="19"/>
    </row>
    <row r="53" spans="2:26" ht="18.95" customHeight="1">
      <c r="B53" s="78" t="s">
        <v>77</v>
      </c>
      <c r="C53" s="79"/>
      <c r="D53" s="78">
        <v>30</v>
      </c>
      <c r="E53" s="80"/>
      <c r="F53" s="79"/>
      <c r="G53" s="81">
        <v>200.9</v>
      </c>
      <c r="H53" s="82"/>
      <c r="I53" s="83"/>
      <c r="T53" s="19"/>
      <c r="U53" s="19"/>
      <c r="V53" s="19"/>
      <c r="W53" s="19"/>
      <c r="X53" s="19"/>
      <c r="Y53" s="19"/>
      <c r="Z53" s="19"/>
    </row>
    <row r="54" spans="2:26" ht="18.95" customHeight="1">
      <c r="B54" s="78" t="s">
        <v>77</v>
      </c>
      <c r="C54" s="79"/>
      <c r="D54" s="78">
        <v>50</v>
      </c>
      <c r="E54" s="80"/>
      <c r="F54" s="79"/>
      <c r="G54" s="81">
        <v>216.5</v>
      </c>
      <c r="H54" s="82"/>
      <c r="I54" s="83"/>
      <c r="T54" s="19"/>
      <c r="U54" s="32"/>
      <c r="V54" s="19"/>
      <c r="W54" s="95"/>
      <c r="X54" s="95"/>
      <c r="Y54" s="19"/>
      <c r="Z54" s="19"/>
    </row>
    <row r="55" spans="2:26" ht="18.95" customHeight="1">
      <c r="B55" s="78" t="s">
        <v>77</v>
      </c>
      <c r="C55" s="79"/>
      <c r="D55" s="78">
        <v>70</v>
      </c>
      <c r="E55" s="80"/>
      <c r="F55" s="79"/>
      <c r="G55" s="81">
        <v>226.7</v>
      </c>
      <c r="H55" s="82"/>
      <c r="I55" s="83"/>
      <c r="T55" s="19"/>
      <c r="U55" s="32"/>
      <c r="V55" s="19"/>
      <c r="W55" s="95"/>
      <c r="X55" s="95"/>
      <c r="Y55" s="19"/>
      <c r="Z55" s="19"/>
    </row>
    <row r="56" spans="2:26" ht="18.95" customHeight="1">
      <c r="B56" s="78" t="s">
        <v>77</v>
      </c>
      <c r="C56" s="79"/>
      <c r="D56" s="78">
        <v>80</v>
      </c>
      <c r="E56" s="80"/>
      <c r="F56" s="79"/>
      <c r="G56" s="81">
        <v>230.8</v>
      </c>
      <c r="H56" s="82"/>
      <c r="I56" s="83"/>
      <c r="T56" s="19"/>
      <c r="U56" s="32"/>
      <c r="V56" s="19"/>
      <c r="W56" s="95"/>
      <c r="X56" s="95"/>
      <c r="Y56" s="19"/>
      <c r="Z56" s="19"/>
    </row>
    <row r="57" spans="2:26" ht="18.95" customHeight="1">
      <c r="B57" s="78" t="s">
        <v>77</v>
      </c>
      <c r="C57" s="79"/>
      <c r="D57" s="78">
        <v>100</v>
      </c>
      <c r="E57" s="80"/>
      <c r="F57" s="79"/>
      <c r="G57" s="81">
        <v>237.5</v>
      </c>
      <c r="H57" s="82"/>
      <c r="I57" s="83"/>
      <c r="U57" s="92"/>
      <c r="V57" s="19"/>
      <c r="X57" s="31"/>
      <c r="Z57" s="19"/>
    </row>
    <row r="58" spans="2:26" ht="18.95" customHeight="1">
      <c r="B58" s="78" t="s">
        <v>78</v>
      </c>
      <c r="C58" s="79"/>
      <c r="D58" s="78">
        <v>10</v>
      </c>
      <c r="E58" s="80"/>
      <c r="F58" s="79"/>
      <c r="G58" s="81">
        <v>122.2</v>
      </c>
      <c r="H58" s="82"/>
      <c r="I58" s="83"/>
      <c r="T58" s="41"/>
      <c r="U58" s="92"/>
      <c r="V58" s="63"/>
      <c r="W58" s="31"/>
      <c r="Z58" s="19"/>
    </row>
    <row r="59" spans="2:26" ht="18.95" customHeight="1">
      <c r="B59" s="78" t="s">
        <v>78</v>
      </c>
      <c r="C59" s="79"/>
      <c r="D59" s="78">
        <v>20</v>
      </c>
      <c r="E59" s="80"/>
      <c r="F59" s="79"/>
      <c r="G59" s="81">
        <v>135.30000000000001</v>
      </c>
      <c r="H59" s="82"/>
      <c r="I59" s="83"/>
      <c r="U59" s="92"/>
      <c r="V59" s="31"/>
    </row>
    <row r="60" spans="2:26" ht="18.95" customHeight="1">
      <c r="B60" s="78" t="s">
        <v>78</v>
      </c>
      <c r="C60" s="79"/>
      <c r="D60" s="78">
        <v>30</v>
      </c>
      <c r="E60" s="80"/>
      <c r="F60" s="79"/>
      <c r="G60" s="81">
        <v>142.9</v>
      </c>
      <c r="H60" s="82"/>
      <c r="I60" s="83"/>
      <c r="S60" s="156"/>
      <c r="T60" s="156"/>
      <c r="U60" s="63"/>
      <c r="V60" s="31"/>
      <c r="X60" s="41"/>
      <c r="Y60" s="92"/>
    </row>
    <row r="61" spans="2:26" ht="18.95" customHeight="1">
      <c r="B61" s="78" t="s">
        <v>78</v>
      </c>
      <c r="C61" s="79"/>
      <c r="D61" s="78">
        <v>50</v>
      </c>
      <c r="E61" s="80"/>
      <c r="F61" s="79"/>
      <c r="G61" s="81">
        <v>152.30000000000001</v>
      </c>
      <c r="H61" s="82"/>
      <c r="I61" s="83"/>
      <c r="T61" s="41"/>
      <c r="U61" s="63"/>
      <c r="V61" s="31"/>
      <c r="X61" s="41"/>
      <c r="Y61" s="92"/>
    </row>
    <row r="62" spans="2:26" ht="18.95" customHeight="1">
      <c r="B62" s="78" t="s">
        <v>78</v>
      </c>
      <c r="C62" s="79"/>
      <c r="D62" s="78">
        <v>70</v>
      </c>
      <c r="E62" s="80"/>
      <c r="F62" s="79"/>
      <c r="G62" s="81">
        <v>158.5</v>
      </c>
      <c r="H62" s="82"/>
      <c r="I62" s="83"/>
      <c r="U62" s="63"/>
      <c r="V62" s="31"/>
      <c r="X62" s="41"/>
      <c r="Y62" s="92"/>
    </row>
    <row r="63" spans="2:26" ht="18.95" customHeight="1">
      <c r="B63" s="78" t="s">
        <v>78</v>
      </c>
      <c r="C63" s="79"/>
      <c r="D63" s="78">
        <v>80</v>
      </c>
      <c r="E63" s="80"/>
      <c r="F63" s="79"/>
      <c r="G63" s="81">
        <v>160.9</v>
      </c>
      <c r="H63" s="82"/>
      <c r="I63" s="83"/>
      <c r="T63" s="92"/>
      <c r="X63" s="64"/>
    </row>
    <row r="64" spans="2:26" ht="18.95" customHeight="1">
      <c r="B64" s="78" t="s">
        <v>78</v>
      </c>
      <c r="C64" s="79"/>
      <c r="D64" s="78">
        <v>100</v>
      </c>
      <c r="E64" s="80"/>
      <c r="F64" s="79"/>
      <c r="G64" s="81">
        <v>165</v>
      </c>
      <c r="H64" s="82"/>
      <c r="I64" s="83"/>
      <c r="T64" s="92"/>
      <c r="X64" s="64"/>
    </row>
    <row r="65" spans="2:26" ht="18.95" customHeight="1">
      <c r="B65" s="78" t="s">
        <v>79</v>
      </c>
      <c r="C65" s="79"/>
      <c r="D65" s="78">
        <v>10</v>
      </c>
      <c r="E65" s="80"/>
      <c r="F65" s="79"/>
      <c r="G65" s="81">
        <v>217.1</v>
      </c>
      <c r="H65" s="82"/>
      <c r="I65" s="83"/>
      <c r="X65" s="64"/>
    </row>
    <row r="66" spans="2:26" ht="18.95" customHeight="1">
      <c r="B66" s="78" t="s">
        <v>79</v>
      </c>
      <c r="C66" s="79"/>
      <c r="D66" s="78">
        <v>20</v>
      </c>
      <c r="E66" s="80"/>
      <c r="F66" s="79"/>
      <c r="G66" s="81">
        <v>254</v>
      </c>
      <c r="H66" s="82"/>
      <c r="I66" s="83"/>
      <c r="T66" s="92"/>
      <c r="X66" s="64"/>
    </row>
    <row r="67" spans="2:26" ht="18.95" customHeight="1">
      <c r="B67" s="78" t="s">
        <v>79</v>
      </c>
      <c r="C67" s="79"/>
      <c r="D67" s="78">
        <v>30</v>
      </c>
      <c r="E67" s="80"/>
      <c r="F67" s="79"/>
      <c r="G67" s="81">
        <v>275.2</v>
      </c>
      <c r="H67" s="82"/>
      <c r="I67" s="83"/>
      <c r="T67" s="92"/>
      <c r="X67" s="64"/>
    </row>
    <row r="68" spans="2:26" ht="18.95" customHeight="1">
      <c r="B68" s="78" t="s">
        <v>79</v>
      </c>
      <c r="C68" s="79"/>
      <c r="D68" s="78">
        <v>50</v>
      </c>
      <c r="E68" s="80"/>
      <c r="F68" s="79"/>
      <c r="G68" s="81">
        <v>301.7</v>
      </c>
      <c r="H68" s="82"/>
      <c r="I68" s="83"/>
      <c r="X68" s="64"/>
    </row>
    <row r="69" spans="2:26" ht="18.95" customHeight="1">
      <c r="B69" s="78" t="s">
        <v>79</v>
      </c>
      <c r="C69" s="79"/>
      <c r="D69" s="78">
        <v>70</v>
      </c>
      <c r="E69" s="80"/>
      <c r="F69" s="79"/>
      <c r="G69" s="81">
        <v>319.10000000000002</v>
      </c>
      <c r="H69" s="82"/>
      <c r="I69" s="83"/>
      <c r="T69" s="92"/>
      <c r="X69" s="64"/>
    </row>
    <row r="70" spans="2:26" ht="18.95" customHeight="1">
      <c r="B70" s="78" t="s">
        <v>79</v>
      </c>
      <c r="C70" s="79"/>
      <c r="D70" s="78">
        <v>80</v>
      </c>
      <c r="E70" s="80"/>
      <c r="F70" s="79"/>
      <c r="G70" s="81">
        <v>326</v>
      </c>
      <c r="H70" s="82"/>
      <c r="I70" s="83"/>
      <c r="T70" s="92"/>
      <c r="X70" s="64"/>
    </row>
    <row r="71" spans="2:26" ht="18.95" customHeight="1">
      <c r="B71" s="78" t="s">
        <v>79</v>
      </c>
      <c r="C71" s="79"/>
      <c r="D71" s="78">
        <v>100</v>
      </c>
      <c r="E71" s="80"/>
      <c r="F71" s="79"/>
      <c r="G71" s="81">
        <v>337.5</v>
      </c>
      <c r="H71" s="82"/>
      <c r="I71" s="83"/>
      <c r="X71" s="64"/>
    </row>
    <row r="72" spans="2:26" ht="18.95" customHeight="1">
      <c r="B72" s="78" t="s">
        <v>80</v>
      </c>
      <c r="C72" s="79"/>
      <c r="D72" s="78">
        <v>10</v>
      </c>
      <c r="E72" s="80"/>
      <c r="F72" s="79"/>
      <c r="G72" s="81">
        <v>170.1</v>
      </c>
      <c r="H72" s="82"/>
      <c r="I72" s="83"/>
      <c r="T72" s="92"/>
      <c r="X72" s="64"/>
    </row>
    <row r="73" spans="2:26" ht="18.95" customHeight="1">
      <c r="B73" s="78" t="s">
        <v>80</v>
      </c>
      <c r="C73" s="79"/>
      <c r="D73" s="78">
        <v>20</v>
      </c>
      <c r="E73" s="80"/>
      <c r="F73" s="79"/>
      <c r="G73" s="81">
        <v>196.1</v>
      </c>
      <c r="H73" s="82"/>
      <c r="I73" s="83"/>
      <c r="T73" s="92"/>
      <c r="X73" s="64"/>
    </row>
    <row r="74" spans="2:26" ht="18.95" customHeight="1">
      <c r="B74" s="78" t="s">
        <v>80</v>
      </c>
      <c r="C74" s="79"/>
      <c r="D74" s="78">
        <v>30</v>
      </c>
      <c r="E74" s="80"/>
      <c r="F74" s="79"/>
      <c r="G74" s="81">
        <v>211</v>
      </c>
      <c r="H74" s="82"/>
      <c r="I74" s="83"/>
      <c r="T74" s="92"/>
      <c r="X74" s="64"/>
    </row>
    <row r="75" spans="2:26" ht="18.95" customHeight="1">
      <c r="B75" s="78" t="s">
        <v>80</v>
      </c>
      <c r="C75" s="79"/>
      <c r="D75" s="78">
        <v>50</v>
      </c>
      <c r="E75" s="80"/>
      <c r="F75" s="79"/>
      <c r="G75" s="81">
        <v>229.8</v>
      </c>
      <c r="H75" s="82"/>
      <c r="I75" s="83"/>
      <c r="T75" s="92"/>
      <c r="X75" s="64"/>
    </row>
    <row r="76" spans="2:26" ht="18.95" customHeight="1">
      <c r="B76" s="78" t="s">
        <v>80</v>
      </c>
      <c r="C76" s="79"/>
      <c r="D76" s="78">
        <v>70</v>
      </c>
      <c r="E76" s="80"/>
      <c r="F76" s="79"/>
      <c r="G76" s="81">
        <v>242</v>
      </c>
      <c r="H76" s="82"/>
      <c r="I76" s="83"/>
    </row>
    <row r="77" spans="2:26" ht="18.95" customHeight="1">
      <c r="B77" s="78" t="s">
        <v>80</v>
      </c>
      <c r="C77" s="79"/>
      <c r="D77" s="78">
        <v>80</v>
      </c>
      <c r="E77" s="80"/>
      <c r="F77" s="79"/>
      <c r="G77" s="81">
        <v>246.9</v>
      </c>
      <c r="H77" s="82"/>
      <c r="I77" s="83"/>
      <c r="T77" s="92"/>
      <c r="W77" s="77"/>
      <c r="X77" s="13"/>
      <c r="Y77" s="13"/>
    </row>
    <row r="78" spans="2:26" ht="18.95" customHeight="1">
      <c r="B78" s="78" t="s">
        <v>80</v>
      </c>
      <c r="C78" s="79"/>
      <c r="D78" s="78">
        <v>100</v>
      </c>
      <c r="E78" s="80"/>
      <c r="F78" s="79"/>
      <c r="G78" s="81">
        <v>255</v>
      </c>
      <c r="H78" s="82"/>
      <c r="I78" s="83"/>
      <c r="T78" s="41"/>
      <c r="W78" s="19"/>
    </row>
    <row r="79" spans="2:26" ht="18.95" customHeight="1">
      <c r="B79" s="78" t="s">
        <v>81</v>
      </c>
      <c r="C79" s="79"/>
      <c r="D79" s="78">
        <v>10</v>
      </c>
      <c r="E79" s="80"/>
      <c r="F79" s="79"/>
      <c r="G79" s="81">
        <v>233.5</v>
      </c>
      <c r="H79" s="82"/>
      <c r="I79" s="83"/>
    </row>
    <row r="80" spans="2:26" ht="18.95" customHeight="1">
      <c r="B80" s="78" t="s">
        <v>81</v>
      </c>
      <c r="C80" s="79"/>
      <c r="D80" s="78">
        <v>20</v>
      </c>
      <c r="E80" s="80"/>
      <c r="F80" s="79"/>
      <c r="G80" s="81">
        <v>273.89999999999998</v>
      </c>
      <c r="H80" s="82"/>
      <c r="I80" s="83"/>
      <c r="X80" s="94"/>
      <c r="Y80" s="13"/>
      <c r="Z80" s="13"/>
    </row>
    <row r="81" spans="2:26" ht="18.95" customHeight="1">
      <c r="B81" s="78" t="s">
        <v>81</v>
      </c>
      <c r="C81" s="79"/>
      <c r="D81" s="78">
        <v>30</v>
      </c>
      <c r="E81" s="80"/>
      <c r="F81" s="79"/>
      <c r="G81" s="81">
        <v>297.2</v>
      </c>
      <c r="H81" s="82"/>
      <c r="I81" s="83"/>
      <c r="X81" s="94"/>
      <c r="Y81" s="13"/>
      <c r="Z81" s="13"/>
    </row>
    <row r="82" spans="2:26" ht="18.95" customHeight="1">
      <c r="B82" s="78" t="s">
        <v>81</v>
      </c>
      <c r="C82" s="79"/>
      <c r="D82" s="78">
        <v>50</v>
      </c>
      <c r="E82" s="80"/>
      <c r="F82" s="79"/>
      <c r="G82" s="81">
        <v>326.3</v>
      </c>
      <c r="H82" s="82"/>
      <c r="I82" s="83"/>
    </row>
    <row r="83" spans="2:26" ht="18.95" customHeight="1">
      <c r="B83" s="78" t="s">
        <v>81</v>
      </c>
      <c r="C83" s="79"/>
      <c r="D83" s="78">
        <v>70</v>
      </c>
      <c r="E83" s="80"/>
      <c r="F83" s="79"/>
      <c r="G83" s="81">
        <v>345.3</v>
      </c>
      <c r="H83" s="82"/>
      <c r="I83" s="83"/>
    </row>
    <row r="84" spans="2:26" ht="18.95" customHeight="1">
      <c r="B84" s="78" t="s">
        <v>81</v>
      </c>
      <c r="C84" s="79"/>
      <c r="D84" s="78">
        <v>80</v>
      </c>
      <c r="E84" s="80"/>
      <c r="F84" s="79"/>
      <c r="G84" s="81">
        <v>352.9</v>
      </c>
      <c r="H84" s="82"/>
      <c r="I84" s="83"/>
    </row>
    <row r="85" spans="2:26" ht="18.95" customHeight="1">
      <c r="B85" s="78" t="s">
        <v>81</v>
      </c>
      <c r="C85" s="79"/>
      <c r="D85" s="78">
        <v>100</v>
      </c>
      <c r="E85" s="80"/>
      <c r="F85" s="79"/>
      <c r="G85" s="81">
        <v>365.5</v>
      </c>
      <c r="H85" s="82"/>
      <c r="I85" s="83"/>
    </row>
    <row r="86" spans="2:26" ht="18.95" customHeight="1">
      <c r="B86" s="78" t="s">
        <v>82</v>
      </c>
      <c r="C86" s="79"/>
      <c r="D86" s="78">
        <v>10</v>
      </c>
      <c r="E86" s="80"/>
      <c r="F86" s="79"/>
      <c r="G86" s="81">
        <v>213.4</v>
      </c>
      <c r="H86" s="82"/>
      <c r="I86" s="83"/>
    </row>
    <row r="87" spans="2:26" ht="18.95" customHeight="1">
      <c r="B87" s="78" t="s">
        <v>82</v>
      </c>
      <c r="C87" s="79"/>
      <c r="D87" s="78">
        <v>20</v>
      </c>
      <c r="E87" s="80"/>
      <c r="F87" s="79"/>
      <c r="G87" s="81">
        <v>245.8</v>
      </c>
      <c r="H87" s="82"/>
      <c r="I87" s="83"/>
    </row>
    <row r="88" spans="2:26" ht="18.95" customHeight="1">
      <c r="B88" s="78" t="s">
        <v>82</v>
      </c>
      <c r="C88" s="79"/>
      <c r="D88" s="78">
        <v>30</v>
      </c>
      <c r="E88" s="80"/>
      <c r="F88" s="79"/>
      <c r="G88" s="81">
        <v>264.39999999999998</v>
      </c>
      <c r="H88" s="82"/>
      <c r="I88" s="83"/>
    </row>
    <row r="89" spans="2:26" ht="18.95" customHeight="1">
      <c r="B89" s="78" t="s">
        <v>82</v>
      </c>
      <c r="C89" s="79"/>
      <c r="D89" s="78">
        <v>50</v>
      </c>
      <c r="E89" s="80"/>
      <c r="F89" s="79"/>
      <c r="G89" s="81">
        <v>287.7</v>
      </c>
      <c r="H89" s="82"/>
      <c r="I89" s="83"/>
    </row>
    <row r="90" spans="2:26" ht="18.95" customHeight="1">
      <c r="B90" s="78" t="s">
        <v>82</v>
      </c>
      <c r="C90" s="79"/>
      <c r="D90" s="78">
        <v>70</v>
      </c>
      <c r="E90" s="80"/>
      <c r="F90" s="79"/>
      <c r="G90" s="81">
        <v>302.89999999999998</v>
      </c>
      <c r="H90" s="82"/>
      <c r="I90" s="83"/>
    </row>
    <row r="91" spans="2:26" ht="18.95" customHeight="1">
      <c r="B91" s="78" t="s">
        <v>82</v>
      </c>
      <c r="C91" s="79"/>
      <c r="D91" s="78">
        <v>80</v>
      </c>
      <c r="E91" s="80"/>
      <c r="F91" s="79"/>
      <c r="G91" s="81">
        <v>309</v>
      </c>
      <c r="H91" s="82"/>
      <c r="I91" s="83"/>
    </row>
    <row r="92" spans="2:26" ht="18.95" customHeight="1">
      <c r="B92" s="78" t="s">
        <v>82</v>
      </c>
      <c r="C92" s="79"/>
      <c r="D92" s="78">
        <v>100</v>
      </c>
      <c r="E92" s="80"/>
      <c r="F92" s="79"/>
      <c r="G92" s="81">
        <v>319.10000000000002</v>
      </c>
      <c r="H92" s="82"/>
      <c r="I92" s="83"/>
    </row>
    <row r="93" spans="2:26" ht="18.95" customHeight="1">
      <c r="B93" s="78" t="s">
        <v>83</v>
      </c>
      <c r="C93" s="79"/>
      <c r="D93" s="78">
        <v>10</v>
      </c>
      <c r="E93" s="80"/>
      <c r="F93" s="79"/>
      <c r="G93" s="81">
        <v>154.5</v>
      </c>
      <c r="H93" s="82"/>
      <c r="I93" s="83"/>
    </row>
    <row r="94" spans="2:26" ht="18.95" customHeight="1">
      <c r="B94" s="78" t="s">
        <v>83</v>
      </c>
      <c r="C94" s="79"/>
      <c r="D94" s="78">
        <v>20</v>
      </c>
      <c r="E94" s="80"/>
      <c r="F94" s="79"/>
      <c r="G94" s="81">
        <v>173.6</v>
      </c>
      <c r="H94" s="82"/>
      <c r="I94" s="83"/>
    </row>
    <row r="95" spans="2:26" ht="18.95" customHeight="1">
      <c r="B95" s="78" t="s">
        <v>83</v>
      </c>
      <c r="C95" s="79"/>
      <c r="D95" s="78">
        <v>30</v>
      </c>
      <c r="E95" s="80"/>
      <c r="F95" s="79"/>
      <c r="G95" s="81">
        <v>184.6</v>
      </c>
      <c r="H95" s="82"/>
      <c r="I95" s="83"/>
    </row>
    <row r="96" spans="2:26" ht="18.95" customHeight="1">
      <c r="B96" s="78" t="s">
        <v>83</v>
      </c>
      <c r="C96" s="79"/>
      <c r="D96" s="78">
        <v>50</v>
      </c>
      <c r="E96" s="80"/>
      <c r="F96" s="79"/>
      <c r="G96" s="81">
        <v>198.3</v>
      </c>
      <c r="H96" s="82"/>
      <c r="I96" s="83"/>
    </row>
    <row r="97" spans="2:9" ht="18.95" customHeight="1">
      <c r="B97" s="78" t="s">
        <v>83</v>
      </c>
      <c r="C97" s="79"/>
      <c r="D97" s="78">
        <v>70</v>
      </c>
      <c r="E97" s="80"/>
      <c r="F97" s="79"/>
      <c r="G97" s="81">
        <v>207.3</v>
      </c>
      <c r="H97" s="82"/>
      <c r="I97" s="83"/>
    </row>
    <row r="98" spans="2:9" ht="18.95" customHeight="1">
      <c r="B98" s="78" t="s">
        <v>83</v>
      </c>
      <c r="C98" s="79"/>
      <c r="D98" s="78">
        <v>80</v>
      </c>
      <c r="E98" s="80"/>
      <c r="F98" s="79"/>
      <c r="G98" s="81">
        <v>210.9</v>
      </c>
      <c r="H98" s="82"/>
      <c r="I98" s="83"/>
    </row>
    <row r="99" spans="2:9" ht="18.95" customHeight="1">
      <c r="B99" s="78" t="s">
        <v>83</v>
      </c>
      <c r="C99" s="79"/>
      <c r="D99" s="78">
        <v>100</v>
      </c>
      <c r="E99" s="80"/>
      <c r="F99" s="79"/>
      <c r="G99" s="81">
        <v>216.8</v>
      </c>
      <c r="H99" s="82"/>
      <c r="I99" s="83"/>
    </row>
    <row r="100" spans="2:9" ht="18.95" customHeight="1">
      <c r="B100" s="78" t="s">
        <v>84</v>
      </c>
      <c r="C100" s="79"/>
      <c r="D100" s="78">
        <v>10</v>
      </c>
      <c r="E100" s="80"/>
      <c r="F100" s="79"/>
      <c r="G100" s="81">
        <v>172.2</v>
      </c>
      <c r="H100" s="82"/>
      <c r="I100" s="83"/>
    </row>
    <row r="101" spans="2:9" ht="18.95" customHeight="1">
      <c r="B101" s="78" t="s">
        <v>84</v>
      </c>
      <c r="C101" s="79"/>
      <c r="D101" s="78">
        <v>20</v>
      </c>
      <c r="E101" s="80"/>
      <c r="F101" s="79"/>
      <c r="G101" s="81">
        <v>197.2</v>
      </c>
      <c r="H101" s="82"/>
      <c r="I101" s="83"/>
    </row>
    <row r="102" spans="2:9" ht="18.95" customHeight="1">
      <c r="B102" s="78" t="s">
        <v>84</v>
      </c>
      <c r="C102" s="79"/>
      <c r="D102" s="78">
        <v>30</v>
      </c>
      <c r="E102" s="80"/>
      <c r="F102" s="79"/>
      <c r="G102" s="81">
        <v>211.6</v>
      </c>
      <c r="H102" s="82"/>
      <c r="I102" s="83"/>
    </row>
    <row r="103" spans="2:9" ht="18.95" customHeight="1">
      <c r="B103" s="78" t="s">
        <v>84</v>
      </c>
      <c r="C103" s="79"/>
      <c r="D103" s="78">
        <v>50</v>
      </c>
      <c r="E103" s="80"/>
      <c r="F103" s="79"/>
      <c r="G103" s="81">
        <v>229.6</v>
      </c>
      <c r="H103" s="82"/>
      <c r="I103" s="83"/>
    </row>
    <row r="104" spans="2:9" ht="18.95" customHeight="1">
      <c r="B104" s="78" t="s">
        <v>84</v>
      </c>
      <c r="C104" s="79"/>
      <c r="D104" s="78">
        <v>70</v>
      </c>
      <c r="E104" s="80"/>
      <c r="F104" s="79"/>
      <c r="G104" s="81">
        <v>241.4</v>
      </c>
      <c r="H104" s="82"/>
      <c r="I104" s="83"/>
    </row>
    <row r="105" spans="2:9" ht="18.95" customHeight="1">
      <c r="B105" s="78" t="s">
        <v>84</v>
      </c>
      <c r="C105" s="79"/>
      <c r="D105" s="78">
        <v>80</v>
      </c>
      <c r="E105" s="80"/>
      <c r="F105" s="79"/>
      <c r="G105" s="81">
        <v>246.1</v>
      </c>
      <c r="H105" s="82"/>
      <c r="I105" s="83"/>
    </row>
    <row r="106" spans="2:9" ht="18.95" customHeight="1">
      <c r="B106" s="78" t="s">
        <v>84</v>
      </c>
      <c r="C106" s="79"/>
      <c r="D106" s="78">
        <v>100</v>
      </c>
      <c r="E106" s="80"/>
      <c r="F106" s="79"/>
      <c r="G106" s="81">
        <v>253.9</v>
      </c>
      <c r="H106" s="82"/>
      <c r="I106" s="83"/>
    </row>
    <row r="107" spans="2:9" ht="18.95" customHeight="1">
      <c r="B107" s="78" t="s">
        <v>85</v>
      </c>
      <c r="C107" s="79"/>
      <c r="D107" s="78">
        <v>10</v>
      </c>
      <c r="E107" s="80"/>
      <c r="F107" s="79"/>
      <c r="G107" s="81">
        <v>149.19999999999999</v>
      </c>
      <c r="H107" s="82"/>
      <c r="I107" s="83"/>
    </row>
    <row r="108" spans="2:9" ht="18.95" customHeight="1">
      <c r="B108" s="78" t="s">
        <v>85</v>
      </c>
      <c r="C108" s="79"/>
      <c r="D108" s="78">
        <v>20</v>
      </c>
      <c r="E108" s="80"/>
      <c r="F108" s="79"/>
      <c r="G108" s="81">
        <v>168.1</v>
      </c>
      <c r="H108" s="82"/>
      <c r="I108" s="83"/>
    </row>
    <row r="109" spans="2:9" ht="18.95" customHeight="1">
      <c r="B109" s="78" t="s">
        <v>85</v>
      </c>
      <c r="C109" s="79"/>
      <c r="D109" s="78">
        <v>30</v>
      </c>
      <c r="E109" s="80"/>
      <c r="F109" s="79"/>
      <c r="G109" s="81">
        <v>179.1</v>
      </c>
      <c r="H109" s="82"/>
      <c r="I109" s="83"/>
    </row>
    <row r="110" spans="2:9" ht="18.95" customHeight="1">
      <c r="B110" s="78" t="s">
        <v>85</v>
      </c>
      <c r="C110" s="79"/>
      <c r="D110" s="78">
        <v>50</v>
      </c>
      <c r="E110" s="80"/>
      <c r="F110" s="79"/>
      <c r="G110" s="81">
        <v>192.7</v>
      </c>
      <c r="H110" s="82"/>
      <c r="I110" s="83"/>
    </row>
    <row r="111" spans="2:9" ht="18.95" customHeight="1">
      <c r="B111" s="78" t="s">
        <v>85</v>
      </c>
      <c r="C111" s="79"/>
      <c r="D111" s="78">
        <v>70</v>
      </c>
      <c r="E111" s="80"/>
      <c r="F111" s="79"/>
      <c r="G111" s="81">
        <v>201.6</v>
      </c>
      <c r="H111" s="82"/>
      <c r="I111" s="83"/>
    </row>
    <row r="112" spans="2:9" ht="18.95" customHeight="1">
      <c r="B112" s="78" t="s">
        <v>85</v>
      </c>
      <c r="C112" s="79"/>
      <c r="D112" s="78">
        <v>80</v>
      </c>
      <c r="E112" s="80"/>
      <c r="F112" s="79"/>
      <c r="G112" s="81">
        <v>205.2</v>
      </c>
      <c r="H112" s="82"/>
      <c r="I112" s="83"/>
    </row>
    <row r="113" spans="2:9" ht="18.95" customHeight="1">
      <c r="B113" s="78" t="s">
        <v>85</v>
      </c>
      <c r="C113" s="79"/>
      <c r="D113" s="78">
        <v>100</v>
      </c>
      <c r="E113" s="80"/>
      <c r="F113" s="79"/>
      <c r="G113" s="81">
        <v>211.1</v>
      </c>
      <c r="H113" s="82"/>
      <c r="I113" s="83"/>
    </row>
    <row r="114" spans="2:9" ht="18.95" customHeight="1">
      <c r="B114" s="78" t="s">
        <v>86</v>
      </c>
      <c r="C114" s="79"/>
      <c r="D114" s="78">
        <v>10</v>
      </c>
      <c r="E114" s="80"/>
      <c r="F114" s="79"/>
      <c r="G114" s="81">
        <v>147.4</v>
      </c>
      <c r="H114" s="82"/>
      <c r="I114" s="83"/>
    </row>
    <row r="115" spans="2:9" ht="18.95" customHeight="1">
      <c r="B115" s="78" t="s">
        <v>86</v>
      </c>
      <c r="C115" s="79"/>
      <c r="D115" s="78">
        <v>20</v>
      </c>
      <c r="E115" s="80"/>
      <c r="F115" s="79"/>
      <c r="G115" s="81">
        <v>164.7</v>
      </c>
      <c r="H115" s="82"/>
      <c r="I115" s="83"/>
    </row>
    <row r="116" spans="2:9" ht="18.95" customHeight="1">
      <c r="B116" s="78" t="s">
        <v>86</v>
      </c>
      <c r="C116" s="79"/>
      <c r="D116" s="78">
        <v>30</v>
      </c>
      <c r="E116" s="80"/>
      <c r="F116" s="79"/>
      <c r="G116" s="81">
        <v>174.6</v>
      </c>
      <c r="H116" s="82"/>
      <c r="I116" s="83"/>
    </row>
    <row r="117" spans="2:9" ht="18.95" customHeight="1">
      <c r="B117" s="78" t="s">
        <v>86</v>
      </c>
      <c r="C117" s="79"/>
      <c r="D117" s="78">
        <v>50</v>
      </c>
      <c r="E117" s="80"/>
      <c r="F117" s="79"/>
      <c r="G117" s="81">
        <v>187</v>
      </c>
      <c r="H117" s="82"/>
      <c r="I117" s="83"/>
    </row>
    <row r="118" spans="2:9" ht="18.95" customHeight="1">
      <c r="B118" s="78" t="s">
        <v>86</v>
      </c>
      <c r="C118" s="79"/>
      <c r="D118" s="78">
        <v>70</v>
      </c>
      <c r="E118" s="80"/>
      <c r="F118" s="79"/>
      <c r="G118" s="81">
        <v>195.2</v>
      </c>
      <c r="H118" s="82"/>
      <c r="I118" s="83"/>
    </row>
    <row r="119" spans="2:9" ht="18.95" customHeight="1">
      <c r="B119" s="78" t="s">
        <v>86</v>
      </c>
      <c r="C119" s="79"/>
      <c r="D119" s="78">
        <v>80</v>
      </c>
      <c r="E119" s="80"/>
      <c r="F119" s="79"/>
      <c r="G119" s="81">
        <v>198.4</v>
      </c>
      <c r="H119" s="82"/>
      <c r="I119" s="83"/>
    </row>
    <row r="120" spans="2:9" ht="18.95" customHeight="1">
      <c r="B120" s="78" t="s">
        <v>86</v>
      </c>
      <c r="C120" s="79"/>
      <c r="D120" s="78">
        <v>100</v>
      </c>
      <c r="E120" s="80"/>
      <c r="F120" s="79"/>
      <c r="G120" s="81">
        <v>203.8</v>
      </c>
      <c r="H120" s="82"/>
      <c r="I120" s="83"/>
    </row>
    <row r="121" spans="2:9" ht="18.95" customHeight="1">
      <c r="B121" s="78" t="s">
        <v>87</v>
      </c>
      <c r="C121" s="79"/>
      <c r="D121" s="78">
        <v>10</v>
      </c>
      <c r="E121" s="80"/>
      <c r="F121" s="79"/>
      <c r="G121" s="81">
        <v>168.1</v>
      </c>
      <c r="H121" s="82"/>
      <c r="I121" s="83"/>
    </row>
    <row r="122" spans="2:9" ht="18.95" customHeight="1">
      <c r="B122" s="78" t="s">
        <v>87</v>
      </c>
      <c r="C122" s="79"/>
      <c r="D122" s="78">
        <v>20</v>
      </c>
      <c r="E122" s="80"/>
      <c r="F122" s="79"/>
      <c r="G122" s="81">
        <v>188.2</v>
      </c>
      <c r="H122" s="82"/>
      <c r="I122" s="83"/>
    </row>
    <row r="123" spans="2:9" ht="18.95" customHeight="1">
      <c r="B123" s="78" t="s">
        <v>87</v>
      </c>
      <c r="C123" s="79"/>
      <c r="D123" s="78">
        <v>30</v>
      </c>
      <c r="E123" s="80"/>
      <c r="F123" s="79"/>
      <c r="G123" s="81">
        <v>199.7</v>
      </c>
      <c r="H123" s="82"/>
      <c r="I123" s="83"/>
    </row>
    <row r="124" spans="2:9" ht="18.95" customHeight="1">
      <c r="B124" s="78" t="s">
        <v>87</v>
      </c>
      <c r="C124" s="79"/>
      <c r="D124" s="78">
        <v>50</v>
      </c>
      <c r="E124" s="80"/>
      <c r="F124" s="79"/>
      <c r="G124" s="81">
        <v>214.2</v>
      </c>
      <c r="H124" s="82"/>
      <c r="I124" s="83"/>
    </row>
    <row r="125" spans="2:9" ht="18.95" customHeight="1">
      <c r="B125" s="78" t="s">
        <v>87</v>
      </c>
      <c r="C125" s="79"/>
      <c r="D125" s="78">
        <v>70</v>
      </c>
      <c r="E125" s="80"/>
      <c r="F125" s="79"/>
      <c r="G125" s="81">
        <v>223.6</v>
      </c>
      <c r="H125" s="82"/>
      <c r="I125" s="83"/>
    </row>
    <row r="126" spans="2:9" ht="18.95" customHeight="1">
      <c r="B126" s="78" t="s">
        <v>87</v>
      </c>
      <c r="C126" s="79"/>
      <c r="D126" s="78">
        <v>80</v>
      </c>
      <c r="E126" s="80"/>
      <c r="F126" s="79"/>
      <c r="G126" s="81">
        <v>227.4</v>
      </c>
      <c r="H126" s="82"/>
      <c r="I126" s="83"/>
    </row>
    <row r="127" spans="2:9" ht="18.95" customHeight="1">
      <c r="B127" s="78" t="s">
        <v>87</v>
      </c>
      <c r="C127" s="79"/>
      <c r="D127" s="78">
        <v>100</v>
      </c>
      <c r="E127" s="80"/>
      <c r="F127" s="79"/>
      <c r="G127" s="81">
        <v>233.6</v>
      </c>
      <c r="H127" s="82"/>
      <c r="I127" s="83"/>
    </row>
    <row r="128" spans="2:9" ht="18.95" customHeight="1"/>
    <row r="129" ht="18.95" customHeight="1"/>
  </sheetData>
  <mergeCells count="18">
    <mergeCell ref="S60:T60"/>
    <mergeCell ref="J32:K32"/>
    <mergeCell ref="D43:F43"/>
    <mergeCell ref="G43:I43"/>
    <mergeCell ref="T45:U45"/>
    <mergeCell ref="V50:V52"/>
    <mergeCell ref="W51:W52"/>
    <mergeCell ref="V10:V12"/>
    <mergeCell ref="AF10:AF12"/>
    <mergeCell ref="W11:W12"/>
    <mergeCell ref="AG11:AG12"/>
    <mergeCell ref="J12:K12"/>
    <mergeCell ref="AO26:AS26"/>
    <mergeCell ref="T5:U5"/>
    <mergeCell ref="AD5:AE5"/>
    <mergeCell ref="AM6:AN6"/>
    <mergeCell ref="U9:V9"/>
    <mergeCell ref="X9:Y9"/>
  </mergeCells>
  <phoneticPr fontId="9" type="noConversion"/>
  <dataValidations disablePrompts="1" count="2">
    <dataValidation type="list" allowBlank="1" showInputMessage="1" showErrorMessage="1" sqref="P33:P34">
      <formula1>"10,20,30,50,70,80,100"</formula1>
    </dataValidation>
    <dataValidation type="list" allowBlank="1" showInputMessage="1" showErrorMessage="1" sqref="O33:O34">
      <formula1>"울진,추풍령,안동,포항,대구,춘양,영주,문경,영덕,의성,구미,영천, "</formula1>
    </dataValidation>
  </dataValidations>
  <printOptions horizontalCentered="1" verticalCentered="1"/>
  <pageMargins left="0.31496062992125984" right="0.15748031496062992" top="0.67" bottom="0.5" header="0.51181102362204722" footer="0.36"/>
  <pageSetup paperSize="9" orientation="landscape" r:id="rId1"/>
  <headerFooter alignWithMargins="0"/>
  <colBreaks count="1" manualBreakCount="1">
    <brk id="3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4</vt:i4>
      </vt:variant>
    </vt:vector>
  </HeadingPairs>
  <TitlesOfParts>
    <vt:vector size="9" baseType="lpstr">
      <vt:lpstr>수리집수면적유역도</vt:lpstr>
      <vt:lpstr>box(1)</vt:lpstr>
      <vt:lpstr>Sheet1</vt:lpstr>
      <vt:lpstr>4+13</vt:lpstr>
      <vt:lpstr>관-(67+16</vt:lpstr>
      <vt:lpstr>'4+13'!Print_Area</vt:lpstr>
      <vt:lpstr>'box(1)'!Print_Area</vt:lpstr>
      <vt:lpstr>'관-(67+16'!Print_Area</vt:lpstr>
      <vt:lpstr>수리집수면적유역도!Print_Area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물량산출(강관)및 수량집계</dc:title>
  <dc:creator>(주) 한덕기계</dc:creator>
  <dc:description>관-강관
석축-깬잡석
</dc:description>
  <cp:lastModifiedBy>User</cp:lastModifiedBy>
  <cp:lastPrinted>2023-03-13T05:10:43Z</cp:lastPrinted>
  <dcterms:created xsi:type="dcterms:W3CDTF">1997-01-02T04:40:33Z</dcterms:created>
  <dcterms:modified xsi:type="dcterms:W3CDTF">2025-04-22T01:44:25Z</dcterms:modified>
</cp:coreProperties>
</file>